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lplan.sharepoint.com/sites/0158_N3MH2023/Shared Documents/General/02_Design Phase/03_Compilation of Tenders/05_MC Re-tender (Aug 2026)/01_Working Documents/01_Vol 3/"/>
    </mc:Choice>
  </mc:AlternateContent>
  <xr:revisionPtr revIDLastSave="22" documentId="8_{87C3D2EA-71E8-4D8E-A4BD-31D20775932D}" xr6:coauthVersionLast="47" xr6:coauthVersionMax="47" xr10:uidLastSave="{5148352A-1164-4230-8390-DEB25CB0E11D}"/>
  <bookViews>
    <workbookView xWindow="28680" yWindow="-1470" windowWidth="29040" windowHeight="15720" activeTab="3" xr2:uid="{00000000-000D-0000-FFFF-FFFF00000000}"/>
  </bookViews>
  <sheets>
    <sheet name="Title Page" sheetId="1" r:id="rId1"/>
    <sheet name="ETOC to Model" sheetId="2" r:id="rId2"/>
    <sheet name="N3MH Totals" sheetId="3" r:id="rId3"/>
    <sheet name="Mariannhill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Fill" localSheetId="3" hidden="1">#REF!</definedName>
    <definedName name="_Fill" hidden="1">#REF!</definedName>
    <definedName name="_xlnm._FilterDatabase" localSheetId="3" hidden="1">Mariannhill!$C$2:$F$426</definedName>
    <definedName name="_Key1" localSheetId="3" hidden="1">#REF!</definedName>
    <definedName name="_Key1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Sort" localSheetId="3" hidden="1">#REF!</definedName>
    <definedName name="_Sort" hidden="1">#REF!</definedName>
    <definedName name="Base_date">[1]Title!$A$8</definedName>
    <definedName name="First_month">[1]Title!$A$10</definedName>
    <definedName name="i">'[2]Add NRA inputs'!$C$8</definedName>
    <definedName name="ii">'[3]Add NRA inputs'!$C$6</definedName>
    <definedName name="j">'[3]Add NRA inputs'!$C$8</definedName>
    <definedName name="NRA_pred_CPI_increase">'[4]CPI &amp; Toll increase inputs'!$C$5</definedName>
    <definedName name="Ops_start">[5]Title!$B$10</definedName>
    <definedName name="Pred_monthly__CPI">'[6]Add NRA inputs'!$C$6</definedName>
    <definedName name="_xlnm.Print_Area" localSheetId="1">'ETOC to Model'!$A$1:$BZ$34</definedName>
    <definedName name="_xlnm.Print_Area" localSheetId="3">Mariannhill!$B$2:$CC$426</definedName>
    <definedName name="_xlnm.Print_Area" localSheetId="2">'N3MH Totals'!$A$1:$CC$395</definedName>
    <definedName name="_xlnm.Print_Area" localSheetId="0">'Title Page'!$B$2:$D$14</definedName>
    <definedName name="_xlnm.Print_Titles" localSheetId="1">'ETOC to Model'!$B:$D</definedName>
    <definedName name="_xlnm.Print_Titles" localSheetId="3">Mariannhill!$B:$G,Mariannhill!$2:$4</definedName>
    <definedName name="_xlnm.Print_Titles" localSheetId="2">'N3MH Totals'!$B:$G,'N3MH Totals'!$2:$4</definedName>
    <definedName name="PV_month">#REF!</definedName>
    <definedName name="PV_month_name">'[6]Other calcs'!$C$5</definedName>
    <definedName name="Rounddown_above_R10">#REF!</definedName>
    <definedName name="Rounddown_below_R10">#REF!</definedName>
    <definedName name="sa">'[3]CPI increase input'!$E$6</definedName>
    <definedName name="test">#REF!</definedName>
    <definedName name="VAT_Rate">#REF!</definedName>
    <definedName name="VAT_Rate2">[5]Title!$B$14</definedName>
    <definedName name="VATrate">#REF!</definedName>
    <definedName name="Vlookup_table_for_month_names">'[7]Other calcs'!$A$5:$B$16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5" i="10" l="1"/>
  <c r="F205" i="10"/>
  <c r="F388" i="10"/>
  <c r="H386" i="3" l="1"/>
  <c r="I386" i="3"/>
  <c r="N386" i="3"/>
  <c r="P386" i="3"/>
  <c r="R386" i="3"/>
  <c r="V386" i="3"/>
  <c r="X386" i="3"/>
  <c r="Z386" i="3"/>
  <c r="AB386" i="3"/>
  <c r="AC386" i="3"/>
  <c r="AD386" i="3"/>
  <c r="AE386" i="3"/>
  <c r="AF386" i="3"/>
  <c r="AG386" i="3"/>
  <c r="AH386" i="3"/>
  <c r="AI386" i="3"/>
  <c r="AJ386" i="3"/>
  <c r="AK386" i="3"/>
  <c r="AL386" i="3"/>
  <c r="AM386" i="3"/>
  <c r="AN386" i="3"/>
  <c r="AO386" i="3"/>
  <c r="AP386" i="3"/>
  <c r="AQ386" i="3"/>
  <c r="AR386" i="3"/>
  <c r="AS386" i="3"/>
  <c r="AT386" i="3"/>
  <c r="AU386" i="3"/>
  <c r="AV386" i="3"/>
  <c r="AW386" i="3"/>
  <c r="AX386" i="3"/>
  <c r="AY386" i="3"/>
  <c r="AZ386" i="3"/>
  <c r="BA386" i="3"/>
  <c r="BB386" i="3"/>
  <c r="BC386" i="3"/>
  <c r="BD386" i="3"/>
  <c r="BE386" i="3"/>
  <c r="BF386" i="3"/>
  <c r="BG386" i="3"/>
  <c r="BH386" i="3"/>
  <c r="BI386" i="3"/>
  <c r="BJ386" i="3"/>
  <c r="BK386" i="3"/>
  <c r="BL386" i="3"/>
  <c r="BM386" i="3"/>
  <c r="BN386" i="3"/>
  <c r="BO386" i="3"/>
  <c r="BP386" i="3"/>
  <c r="BQ386" i="3"/>
  <c r="BR386" i="3"/>
  <c r="BS386" i="3"/>
  <c r="BT386" i="3"/>
  <c r="BU386" i="3"/>
  <c r="BV386" i="3"/>
  <c r="BW386" i="3"/>
  <c r="BX386" i="3"/>
  <c r="BY386" i="3"/>
  <c r="BZ386" i="3"/>
  <c r="CA386" i="3"/>
  <c r="CB386" i="3"/>
  <c r="H387" i="3"/>
  <c r="I387" i="3"/>
  <c r="N387" i="3"/>
  <c r="V387" i="3"/>
  <c r="AB387" i="3"/>
  <c r="AC387" i="3"/>
  <c r="AD387" i="3"/>
  <c r="AE387" i="3"/>
  <c r="AF387" i="3"/>
  <c r="AG387" i="3"/>
  <c r="AH387" i="3"/>
  <c r="AI387" i="3"/>
  <c r="AJ387" i="3"/>
  <c r="AK387" i="3"/>
  <c r="AL387" i="3"/>
  <c r="AM387" i="3"/>
  <c r="AN387" i="3"/>
  <c r="AO387" i="3"/>
  <c r="AP387" i="3"/>
  <c r="AQ387" i="3"/>
  <c r="AR387" i="3"/>
  <c r="AS387" i="3"/>
  <c r="AT387" i="3"/>
  <c r="AU387" i="3"/>
  <c r="AV387" i="3"/>
  <c r="AW387" i="3"/>
  <c r="AX387" i="3"/>
  <c r="AY387" i="3"/>
  <c r="AZ387" i="3"/>
  <c r="BA387" i="3"/>
  <c r="BB387" i="3"/>
  <c r="BC387" i="3"/>
  <c r="BD387" i="3"/>
  <c r="BE387" i="3"/>
  <c r="BF387" i="3"/>
  <c r="BG387" i="3"/>
  <c r="BH387" i="3"/>
  <c r="BI387" i="3"/>
  <c r="BJ387" i="3"/>
  <c r="BK387" i="3"/>
  <c r="BL387" i="3"/>
  <c r="BM387" i="3"/>
  <c r="BN387" i="3"/>
  <c r="BO387" i="3"/>
  <c r="BP387" i="3"/>
  <c r="BQ387" i="3"/>
  <c r="BR387" i="3"/>
  <c r="BS387" i="3"/>
  <c r="BT387" i="3"/>
  <c r="BU387" i="3"/>
  <c r="BV387" i="3"/>
  <c r="BW387" i="3"/>
  <c r="BX387" i="3"/>
  <c r="BY387" i="3"/>
  <c r="BZ387" i="3"/>
  <c r="CA387" i="3"/>
  <c r="CB387" i="3"/>
  <c r="K388" i="3"/>
  <c r="L388" i="3"/>
  <c r="M388" i="3"/>
  <c r="N388" i="3"/>
  <c r="O388" i="3"/>
  <c r="P388" i="3"/>
  <c r="Q388" i="3"/>
  <c r="R388" i="3"/>
  <c r="S388" i="3"/>
  <c r="T388" i="3"/>
  <c r="U388" i="3"/>
  <c r="V388" i="3"/>
  <c r="W388" i="3"/>
  <c r="X388" i="3"/>
  <c r="Y388" i="3"/>
  <c r="Z388" i="3"/>
  <c r="AA388" i="3"/>
  <c r="AB388" i="3"/>
  <c r="AC388" i="3"/>
  <c r="AD388" i="3"/>
  <c r="AE388" i="3"/>
  <c r="AF388" i="3"/>
  <c r="AG388" i="3"/>
  <c r="AH388" i="3"/>
  <c r="AI388" i="3"/>
  <c r="AJ388" i="3"/>
  <c r="AK388" i="3"/>
  <c r="AL388" i="3"/>
  <c r="AM388" i="3"/>
  <c r="AN388" i="3"/>
  <c r="AO388" i="3"/>
  <c r="AP388" i="3"/>
  <c r="AQ388" i="3"/>
  <c r="AR388" i="3"/>
  <c r="AS388" i="3"/>
  <c r="AT388" i="3"/>
  <c r="AU388" i="3"/>
  <c r="AV388" i="3"/>
  <c r="AW388" i="3"/>
  <c r="AX388" i="3"/>
  <c r="AY388" i="3"/>
  <c r="AZ388" i="3"/>
  <c r="BA388" i="3"/>
  <c r="BB388" i="3"/>
  <c r="BC388" i="3"/>
  <c r="BD388" i="3"/>
  <c r="BE388" i="3"/>
  <c r="BF388" i="3"/>
  <c r="BG388" i="3"/>
  <c r="BH388" i="3"/>
  <c r="BI388" i="3"/>
  <c r="BJ388" i="3"/>
  <c r="BK388" i="3"/>
  <c r="BL388" i="3"/>
  <c r="BM388" i="3"/>
  <c r="BN388" i="3"/>
  <c r="BO388" i="3"/>
  <c r="BP388" i="3"/>
  <c r="BQ388" i="3"/>
  <c r="BR388" i="3"/>
  <c r="BS388" i="3"/>
  <c r="BT388" i="3"/>
  <c r="BU388" i="3"/>
  <c r="BV388" i="3"/>
  <c r="BW388" i="3"/>
  <c r="BX388" i="3"/>
  <c r="BY388" i="3"/>
  <c r="BZ388" i="3"/>
  <c r="CA388" i="3"/>
  <c r="CB388" i="3"/>
  <c r="K389" i="3"/>
  <c r="L389" i="3"/>
  <c r="M389" i="3"/>
  <c r="N389" i="3"/>
  <c r="O389" i="3"/>
  <c r="P389" i="3"/>
  <c r="Q389" i="3"/>
  <c r="R389" i="3"/>
  <c r="S389" i="3"/>
  <c r="T389" i="3"/>
  <c r="U389" i="3"/>
  <c r="V389" i="3"/>
  <c r="W389" i="3"/>
  <c r="X389" i="3"/>
  <c r="Y389" i="3"/>
  <c r="Z389" i="3"/>
  <c r="AA389" i="3"/>
  <c r="AB389" i="3"/>
  <c r="AC389" i="3"/>
  <c r="AD389" i="3"/>
  <c r="AE389" i="3"/>
  <c r="AF389" i="3"/>
  <c r="AG389" i="3"/>
  <c r="AH389" i="3"/>
  <c r="AI389" i="3"/>
  <c r="AJ389" i="3"/>
  <c r="AK389" i="3"/>
  <c r="AL389" i="3"/>
  <c r="AM389" i="3"/>
  <c r="AN389" i="3"/>
  <c r="AO389" i="3"/>
  <c r="AP389" i="3"/>
  <c r="AQ389" i="3"/>
  <c r="AR389" i="3"/>
  <c r="AS389" i="3"/>
  <c r="AT389" i="3"/>
  <c r="AU389" i="3"/>
  <c r="AV389" i="3"/>
  <c r="AW389" i="3"/>
  <c r="AX389" i="3"/>
  <c r="AY389" i="3"/>
  <c r="AZ389" i="3"/>
  <c r="BA389" i="3"/>
  <c r="BB389" i="3"/>
  <c r="BC389" i="3"/>
  <c r="BD389" i="3"/>
  <c r="BE389" i="3"/>
  <c r="BF389" i="3"/>
  <c r="BG389" i="3"/>
  <c r="BH389" i="3"/>
  <c r="BI389" i="3"/>
  <c r="BJ389" i="3"/>
  <c r="BK389" i="3"/>
  <c r="BL389" i="3"/>
  <c r="BM389" i="3"/>
  <c r="BN389" i="3"/>
  <c r="BO389" i="3"/>
  <c r="BP389" i="3"/>
  <c r="BQ389" i="3"/>
  <c r="BR389" i="3"/>
  <c r="BS389" i="3"/>
  <c r="BT389" i="3"/>
  <c r="BU389" i="3"/>
  <c r="BV389" i="3"/>
  <c r="BW389" i="3"/>
  <c r="BX389" i="3"/>
  <c r="BY389" i="3"/>
  <c r="BZ389" i="3"/>
  <c r="CA389" i="3"/>
  <c r="CB389" i="3"/>
  <c r="AC384" i="10"/>
  <c r="AC385" i="10" s="1"/>
  <c r="AD384" i="10"/>
  <c r="AD385" i="10" s="1"/>
  <c r="AE384" i="10"/>
  <c r="AE385" i="10" s="1"/>
  <c r="AF384" i="10"/>
  <c r="AG384" i="10"/>
  <c r="AH384" i="10"/>
  <c r="AH385" i="10" s="1"/>
  <c r="AI384" i="10"/>
  <c r="AJ384" i="10"/>
  <c r="AJ385" i="10" s="1"/>
  <c r="AK384" i="10"/>
  <c r="AK385" i="10" s="1"/>
  <c r="AL384" i="10"/>
  <c r="AL385" i="10" s="1"/>
  <c r="AM384" i="10"/>
  <c r="AM385" i="10" s="1"/>
  <c r="AN384" i="10"/>
  <c r="AO384" i="10"/>
  <c r="AP384" i="10"/>
  <c r="AQ384" i="10"/>
  <c r="AR384" i="10"/>
  <c r="AR385" i="10" s="1"/>
  <c r="AS384" i="10"/>
  <c r="AS385" i="10" s="1"/>
  <c r="AT384" i="10"/>
  <c r="AT385" i="10" s="1"/>
  <c r="AU384" i="10"/>
  <c r="AU385" i="10" s="1"/>
  <c r="AV384" i="10"/>
  <c r="AW384" i="10"/>
  <c r="AX384" i="10"/>
  <c r="AX385" i="10" s="1"/>
  <c r="AY384" i="10"/>
  <c r="AZ384" i="10"/>
  <c r="AZ385" i="10" s="1"/>
  <c r="BA384" i="10"/>
  <c r="BA385" i="10" s="1"/>
  <c r="BB384" i="10"/>
  <c r="BB385" i="10" s="1"/>
  <c r="BC384" i="10"/>
  <c r="BC385" i="10" s="1"/>
  <c r="BD384" i="10"/>
  <c r="BE384" i="10"/>
  <c r="BF384" i="10"/>
  <c r="BG384" i="10"/>
  <c r="BH384" i="10"/>
  <c r="BH385" i="10" s="1"/>
  <c r="BI384" i="10"/>
  <c r="BI385" i="10" s="1"/>
  <c r="BJ384" i="10"/>
  <c r="BJ385" i="10" s="1"/>
  <c r="BK384" i="10"/>
  <c r="BK385" i="10" s="1"/>
  <c r="BL384" i="10"/>
  <c r="BM384" i="10"/>
  <c r="BN384" i="10"/>
  <c r="BN385" i="10" s="1"/>
  <c r="BO384" i="10"/>
  <c r="BP384" i="10"/>
  <c r="BP385" i="10" s="1"/>
  <c r="BQ384" i="10"/>
  <c r="BQ385" i="10" s="1"/>
  <c r="BR384" i="10"/>
  <c r="BR385" i="10" s="1"/>
  <c r="BS384" i="10"/>
  <c r="BS385" i="10" s="1"/>
  <c r="BT384" i="10"/>
  <c r="BU384" i="10"/>
  <c r="BV384" i="10"/>
  <c r="BW384" i="10"/>
  <c r="BX384" i="10"/>
  <c r="BX385" i="10" s="1"/>
  <c r="BY384" i="10"/>
  <c r="BY385" i="10" s="1"/>
  <c r="BZ384" i="10"/>
  <c r="BZ385" i="10" s="1"/>
  <c r="CA384" i="10"/>
  <c r="CA385" i="10" s="1"/>
  <c r="CB384" i="10"/>
  <c r="AF385" i="10"/>
  <c r="AG385" i="10"/>
  <c r="AI385" i="10"/>
  <c r="AN385" i="10"/>
  <c r="AO385" i="10"/>
  <c r="AP385" i="10"/>
  <c r="AQ385" i="10"/>
  <c r="AV385" i="10"/>
  <c r="AW385" i="10"/>
  <c r="AY385" i="10"/>
  <c r="BD385" i="10"/>
  <c r="BE385" i="10"/>
  <c r="BF385" i="10"/>
  <c r="BG385" i="10"/>
  <c r="BL385" i="10"/>
  <c r="BM385" i="10"/>
  <c r="BO385" i="10"/>
  <c r="BT385" i="10"/>
  <c r="BU385" i="10"/>
  <c r="BV385" i="10"/>
  <c r="BW385" i="10"/>
  <c r="CB385" i="10"/>
  <c r="AB385" i="10"/>
  <c r="AB384" i="10"/>
  <c r="N387" i="10"/>
  <c r="O387" i="10"/>
  <c r="O387" i="3" s="1"/>
  <c r="Q387" i="10"/>
  <c r="Q387" i="3" s="1"/>
  <c r="V387" i="10"/>
  <c r="W387" i="10"/>
  <c r="W387" i="3" s="1"/>
  <c r="Y387" i="10"/>
  <c r="Y387" i="3" s="1"/>
  <c r="K386" i="10"/>
  <c r="K386" i="3" s="1"/>
  <c r="L386" i="10"/>
  <c r="L386" i="3" s="1"/>
  <c r="M386" i="10"/>
  <c r="M387" i="10" s="1"/>
  <c r="M387" i="3" s="1"/>
  <c r="N386" i="10"/>
  <c r="O386" i="10"/>
  <c r="O386" i="3" s="1"/>
  <c r="P386" i="10"/>
  <c r="P387" i="10" s="1"/>
  <c r="P387" i="3" s="1"/>
  <c r="Q386" i="10"/>
  <c r="Q386" i="3" s="1"/>
  <c r="R386" i="10"/>
  <c r="R387" i="10" s="1"/>
  <c r="R387" i="3" s="1"/>
  <c r="S386" i="10"/>
  <c r="S386" i="3" s="1"/>
  <c r="T386" i="10"/>
  <c r="T386" i="3" s="1"/>
  <c r="U386" i="10"/>
  <c r="U387" i="10" s="1"/>
  <c r="U387" i="3" s="1"/>
  <c r="V386" i="10"/>
  <c r="W386" i="10"/>
  <c r="W386" i="3" s="1"/>
  <c r="X386" i="10"/>
  <c r="X387" i="10" s="1"/>
  <c r="X387" i="3" s="1"/>
  <c r="Y386" i="10"/>
  <c r="Y386" i="3" s="1"/>
  <c r="Z386" i="10"/>
  <c r="Z387" i="10" s="1"/>
  <c r="Z387" i="3" s="1"/>
  <c r="AA386" i="10"/>
  <c r="AA386" i="3" s="1"/>
  <c r="J386" i="10"/>
  <c r="J386" i="3" s="1"/>
  <c r="I388" i="10"/>
  <c r="I389" i="10" s="1"/>
  <c r="I389" i="3" s="1"/>
  <c r="J388" i="10"/>
  <c r="J389" i="10" s="1"/>
  <c r="J389" i="3" s="1"/>
  <c r="H388" i="10"/>
  <c r="H389" i="10" s="1"/>
  <c r="H389" i="3" s="1"/>
  <c r="C9" i="1"/>
  <c r="AG202" i="10"/>
  <c r="AI202" i="10"/>
  <c r="AJ202" i="10"/>
  <c r="AL202" i="10"/>
  <c r="AO202" i="10"/>
  <c r="AP202" i="10"/>
  <c r="AQ202" i="10"/>
  <c r="AR202" i="10"/>
  <c r="AT202" i="10"/>
  <c r="AW202" i="10"/>
  <c r="AX202" i="10"/>
  <c r="AY202" i="10"/>
  <c r="AZ202" i="10"/>
  <c r="BB202" i="10"/>
  <c r="BE202" i="10"/>
  <c r="BF202" i="10"/>
  <c r="BG202" i="10"/>
  <c r="BH202" i="10"/>
  <c r="BJ202" i="10"/>
  <c r="BM202" i="10"/>
  <c r="BN202" i="10"/>
  <c r="BO202" i="10"/>
  <c r="BP202" i="10"/>
  <c r="BR202" i="10"/>
  <c r="BU202" i="10"/>
  <c r="BV202" i="10"/>
  <c r="BW202" i="10"/>
  <c r="BX202" i="10"/>
  <c r="BZ202" i="10"/>
  <c r="AB202" i="10"/>
  <c r="K204" i="10"/>
  <c r="M204" i="10"/>
  <c r="N204" i="10"/>
  <c r="S204" i="10"/>
  <c r="U204" i="10"/>
  <c r="V204" i="10"/>
  <c r="AA204" i="10"/>
  <c r="AC201" i="10"/>
  <c r="AC202" i="10" s="1"/>
  <c r="AD201" i="10"/>
  <c r="AD202" i="10" s="1"/>
  <c r="AE201" i="10"/>
  <c r="AE202" i="10" s="1"/>
  <c r="AF201" i="10"/>
  <c r="AF202" i="10" s="1"/>
  <c r="AG201" i="10"/>
  <c r="AH201" i="10"/>
  <c r="AH202" i="10" s="1"/>
  <c r="AI201" i="10"/>
  <c r="AJ201" i="10"/>
  <c r="AK201" i="10"/>
  <c r="AK202" i="10" s="1"/>
  <c r="AL201" i="10"/>
  <c r="AM201" i="10"/>
  <c r="AM202" i="10" s="1"/>
  <c r="AN201" i="10"/>
  <c r="AN202" i="10" s="1"/>
  <c r="AO201" i="10"/>
  <c r="AP201" i="10"/>
  <c r="AQ201" i="10"/>
  <c r="AR201" i="10"/>
  <c r="AS201" i="10"/>
  <c r="AS202" i="10" s="1"/>
  <c r="AT201" i="10"/>
  <c r="AU201" i="10"/>
  <c r="AU202" i="10" s="1"/>
  <c r="AV201" i="10"/>
  <c r="AV202" i="10" s="1"/>
  <c r="AW201" i="10"/>
  <c r="AX201" i="10"/>
  <c r="AY201" i="10"/>
  <c r="AZ201" i="10"/>
  <c r="BA201" i="10"/>
  <c r="BA202" i="10" s="1"/>
  <c r="BB201" i="10"/>
  <c r="BC201" i="10"/>
  <c r="BC202" i="10" s="1"/>
  <c r="BD201" i="10"/>
  <c r="BD202" i="10" s="1"/>
  <c r="BE201" i="10"/>
  <c r="BF201" i="10"/>
  <c r="BG201" i="10"/>
  <c r="BH201" i="10"/>
  <c r="BI201" i="10"/>
  <c r="BI202" i="10" s="1"/>
  <c r="BJ201" i="10"/>
  <c r="BK201" i="10"/>
  <c r="BK202" i="10" s="1"/>
  <c r="BL201" i="10"/>
  <c r="BL202" i="10" s="1"/>
  <c r="BM201" i="10"/>
  <c r="BN201" i="10"/>
  <c r="BO201" i="10"/>
  <c r="BP201" i="10"/>
  <c r="BQ201" i="10"/>
  <c r="BQ202" i="10" s="1"/>
  <c r="BR201" i="10"/>
  <c r="BS201" i="10"/>
  <c r="BS202" i="10" s="1"/>
  <c r="BT201" i="10"/>
  <c r="BT202" i="10" s="1"/>
  <c r="BU201" i="10"/>
  <c r="BV201" i="10"/>
  <c r="BW201" i="10"/>
  <c r="BX201" i="10"/>
  <c r="BY201" i="10"/>
  <c r="BY202" i="10" s="1"/>
  <c r="BZ201" i="10"/>
  <c r="CA201" i="10"/>
  <c r="CA202" i="10" s="1"/>
  <c r="CB201" i="10"/>
  <c r="CB202" i="10" s="1"/>
  <c r="AB201" i="10"/>
  <c r="AA203" i="10"/>
  <c r="Z203" i="10"/>
  <c r="Z204" i="10" s="1"/>
  <c r="Y203" i="10"/>
  <c r="Y204" i="10" s="1"/>
  <c r="X203" i="10"/>
  <c r="X204" i="10" s="1"/>
  <c r="W203" i="10"/>
  <c r="W204" i="10" s="1"/>
  <c r="V203" i="10"/>
  <c r="U203" i="10"/>
  <c r="T203" i="10"/>
  <c r="T204" i="10" s="1"/>
  <c r="S203" i="10"/>
  <c r="R203" i="10"/>
  <c r="R204" i="10" s="1"/>
  <c r="Q203" i="10"/>
  <c r="Q204" i="10" s="1"/>
  <c r="P203" i="10"/>
  <c r="P204" i="10" s="1"/>
  <c r="O203" i="10"/>
  <c r="O204" i="10" s="1"/>
  <c r="N203" i="10"/>
  <c r="M203" i="10"/>
  <c r="L203" i="10"/>
  <c r="L204" i="10" s="1"/>
  <c r="K203" i="10"/>
  <c r="J203" i="10"/>
  <c r="J204" i="10" s="1"/>
  <c r="J205" i="10"/>
  <c r="J206" i="10" s="1"/>
  <c r="I205" i="10"/>
  <c r="I206" i="10" s="1"/>
  <c r="H205" i="10"/>
  <c r="H206" i="10" s="1"/>
  <c r="J387" i="10" l="1"/>
  <c r="J387" i="3" s="1"/>
  <c r="T387" i="10"/>
  <c r="T387" i="3" s="1"/>
  <c r="L387" i="10"/>
  <c r="L387" i="3" s="1"/>
  <c r="U386" i="3"/>
  <c r="M386" i="3"/>
  <c r="AA387" i="10"/>
  <c r="AA387" i="3" s="1"/>
  <c r="S387" i="10"/>
  <c r="S387" i="3" s="1"/>
  <c r="K387" i="10"/>
  <c r="K387" i="3" s="1"/>
  <c r="J388" i="3"/>
  <c r="I388" i="3"/>
  <c r="H388" i="3"/>
  <c r="E206" i="10" l="1"/>
  <c r="E204" i="10"/>
  <c r="G204" i="10" s="1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Z199" i="3"/>
  <c r="AA199" i="3"/>
  <c r="AB199" i="3"/>
  <c r="AC199" i="3"/>
  <c r="AD199" i="3"/>
  <c r="AE199" i="3"/>
  <c r="AF199" i="3"/>
  <c r="AG199" i="3"/>
  <c r="AH199" i="3"/>
  <c r="AI199" i="3"/>
  <c r="AJ199" i="3"/>
  <c r="AK199" i="3"/>
  <c r="AL199" i="3"/>
  <c r="AM199" i="3"/>
  <c r="AN199" i="3"/>
  <c r="AO199" i="3"/>
  <c r="AP199" i="3"/>
  <c r="AQ199" i="3"/>
  <c r="AR199" i="3"/>
  <c r="AS199" i="3"/>
  <c r="AT199" i="3"/>
  <c r="AU199" i="3"/>
  <c r="AV199" i="3"/>
  <c r="AW199" i="3"/>
  <c r="AX199" i="3"/>
  <c r="AY199" i="3"/>
  <c r="AZ199" i="3"/>
  <c r="BA199" i="3"/>
  <c r="BB199" i="3"/>
  <c r="BC199" i="3"/>
  <c r="BD199" i="3"/>
  <c r="BE199" i="3"/>
  <c r="BF199" i="3"/>
  <c r="BG199" i="3"/>
  <c r="BH199" i="3"/>
  <c r="BI199" i="3"/>
  <c r="BJ199" i="3"/>
  <c r="BK199" i="3"/>
  <c r="BL199" i="3"/>
  <c r="BM199" i="3"/>
  <c r="BN199" i="3"/>
  <c r="BO199" i="3"/>
  <c r="BP199" i="3"/>
  <c r="BQ199" i="3"/>
  <c r="BR199" i="3"/>
  <c r="BS199" i="3"/>
  <c r="BT199" i="3"/>
  <c r="BU199" i="3"/>
  <c r="BV199" i="3"/>
  <c r="BW199" i="3"/>
  <c r="BX199" i="3"/>
  <c r="BY199" i="3"/>
  <c r="BZ199" i="3"/>
  <c r="CA199" i="3"/>
  <c r="CB199" i="3"/>
  <c r="CC199" i="3"/>
  <c r="H200" i="3"/>
  <c r="I200" i="3"/>
  <c r="J200" i="3"/>
  <c r="K200" i="3"/>
  <c r="L200" i="3"/>
  <c r="M200" i="3"/>
  <c r="N200" i="3"/>
  <c r="O200" i="3"/>
  <c r="P200" i="3"/>
  <c r="Q200" i="3"/>
  <c r="R200" i="3"/>
  <c r="S200" i="3"/>
  <c r="T200" i="3"/>
  <c r="U200" i="3"/>
  <c r="V200" i="3"/>
  <c r="W200" i="3"/>
  <c r="X200" i="3"/>
  <c r="Y200" i="3"/>
  <c r="Z200" i="3"/>
  <c r="AA200" i="3"/>
  <c r="AB200" i="3"/>
  <c r="AC200" i="3"/>
  <c r="AD200" i="3"/>
  <c r="AE200" i="3"/>
  <c r="AF200" i="3"/>
  <c r="AG200" i="3"/>
  <c r="AH200" i="3"/>
  <c r="AI200" i="3"/>
  <c r="AJ200" i="3"/>
  <c r="AK200" i="3"/>
  <c r="AL200" i="3"/>
  <c r="AM200" i="3"/>
  <c r="AN200" i="3"/>
  <c r="AO200" i="3"/>
  <c r="AP200" i="3"/>
  <c r="AQ200" i="3"/>
  <c r="AR200" i="3"/>
  <c r="AS200" i="3"/>
  <c r="AT200" i="3"/>
  <c r="AU200" i="3"/>
  <c r="AV200" i="3"/>
  <c r="AW200" i="3"/>
  <c r="AX200" i="3"/>
  <c r="AY200" i="3"/>
  <c r="AZ200" i="3"/>
  <c r="BA200" i="3"/>
  <c r="BB200" i="3"/>
  <c r="BC200" i="3"/>
  <c r="BD200" i="3"/>
  <c r="BE200" i="3"/>
  <c r="BF200" i="3"/>
  <c r="BG200" i="3"/>
  <c r="BH200" i="3"/>
  <c r="BI200" i="3"/>
  <c r="BJ200" i="3"/>
  <c r="BK200" i="3"/>
  <c r="BL200" i="3"/>
  <c r="BM200" i="3"/>
  <c r="BN200" i="3"/>
  <c r="BO200" i="3"/>
  <c r="BP200" i="3"/>
  <c r="BQ200" i="3"/>
  <c r="BR200" i="3"/>
  <c r="BS200" i="3"/>
  <c r="BT200" i="3"/>
  <c r="BU200" i="3"/>
  <c r="BV200" i="3"/>
  <c r="BW200" i="3"/>
  <c r="BX200" i="3"/>
  <c r="BY200" i="3"/>
  <c r="BZ200" i="3"/>
  <c r="CA200" i="3"/>
  <c r="CB200" i="3"/>
  <c r="CC200" i="3"/>
  <c r="H201" i="3"/>
  <c r="I201" i="3"/>
  <c r="J201" i="3"/>
  <c r="K201" i="3"/>
  <c r="L201" i="3"/>
  <c r="M201" i="3"/>
  <c r="N201" i="3"/>
  <c r="O201" i="3"/>
  <c r="P201" i="3"/>
  <c r="Q201" i="3"/>
  <c r="R201" i="3"/>
  <c r="S201" i="3"/>
  <c r="T201" i="3"/>
  <c r="U201" i="3"/>
  <c r="V201" i="3"/>
  <c r="W201" i="3"/>
  <c r="X201" i="3"/>
  <c r="Y201" i="3"/>
  <c r="Z201" i="3"/>
  <c r="AA201" i="3"/>
  <c r="AB201" i="3"/>
  <c r="AC201" i="3"/>
  <c r="AD201" i="3"/>
  <c r="AE201" i="3"/>
  <c r="AF201" i="3"/>
  <c r="AG201" i="3"/>
  <c r="AH201" i="3"/>
  <c r="AI201" i="3"/>
  <c r="AJ201" i="3"/>
  <c r="AK201" i="3"/>
  <c r="AL201" i="3"/>
  <c r="AM201" i="3"/>
  <c r="AN201" i="3"/>
  <c r="AO201" i="3"/>
  <c r="AP201" i="3"/>
  <c r="AQ201" i="3"/>
  <c r="AR201" i="3"/>
  <c r="AS201" i="3"/>
  <c r="AT201" i="3"/>
  <c r="AU201" i="3"/>
  <c r="AV201" i="3"/>
  <c r="AW201" i="3"/>
  <c r="AX201" i="3"/>
  <c r="AY201" i="3"/>
  <c r="AZ201" i="3"/>
  <c r="BA201" i="3"/>
  <c r="BB201" i="3"/>
  <c r="BC201" i="3"/>
  <c r="BD201" i="3"/>
  <c r="BE201" i="3"/>
  <c r="BF201" i="3"/>
  <c r="BG201" i="3"/>
  <c r="BH201" i="3"/>
  <c r="BI201" i="3"/>
  <c r="BJ201" i="3"/>
  <c r="BK201" i="3"/>
  <c r="BL201" i="3"/>
  <c r="BM201" i="3"/>
  <c r="BN201" i="3"/>
  <c r="BO201" i="3"/>
  <c r="BP201" i="3"/>
  <c r="BQ201" i="3"/>
  <c r="BR201" i="3"/>
  <c r="BS201" i="3"/>
  <c r="BT201" i="3"/>
  <c r="BU201" i="3"/>
  <c r="BV201" i="3"/>
  <c r="BW201" i="3"/>
  <c r="BX201" i="3"/>
  <c r="BY201" i="3"/>
  <c r="BZ201" i="3"/>
  <c r="CA201" i="3"/>
  <c r="CB201" i="3"/>
  <c r="H202" i="3"/>
  <c r="I202" i="3"/>
  <c r="J202" i="3"/>
  <c r="K202" i="3"/>
  <c r="L202" i="3"/>
  <c r="M202" i="3"/>
  <c r="N202" i="3"/>
  <c r="O202" i="3"/>
  <c r="P202" i="3"/>
  <c r="Q202" i="3"/>
  <c r="R202" i="3"/>
  <c r="S202" i="3"/>
  <c r="T202" i="3"/>
  <c r="U202" i="3"/>
  <c r="V202" i="3"/>
  <c r="W202" i="3"/>
  <c r="X202" i="3"/>
  <c r="Y202" i="3"/>
  <c r="Z202" i="3"/>
  <c r="AA202" i="3"/>
  <c r="AB202" i="3"/>
  <c r="AC202" i="3"/>
  <c r="AD202" i="3"/>
  <c r="AE202" i="3"/>
  <c r="AF202" i="3"/>
  <c r="AG202" i="3"/>
  <c r="AH202" i="3"/>
  <c r="AI202" i="3"/>
  <c r="AJ202" i="3"/>
  <c r="AK202" i="3"/>
  <c r="AL202" i="3"/>
  <c r="AM202" i="3"/>
  <c r="AN202" i="3"/>
  <c r="AO202" i="3"/>
  <c r="AP202" i="3"/>
  <c r="AQ202" i="3"/>
  <c r="AR202" i="3"/>
  <c r="AS202" i="3"/>
  <c r="AT202" i="3"/>
  <c r="AU202" i="3"/>
  <c r="AV202" i="3"/>
  <c r="AW202" i="3"/>
  <c r="AX202" i="3"/>
  <c r="AY202" i="3"/>
  <c r="AZ202" i="3"/>
  <c r="BA202" i="3"/>
  <c r="BB202" i="3"/>
  <c r="BC202" i="3"/>
  <c r="BD202" i="3"/>
  <c r="BE202" i="3"/>
  <c r="BF202" i="3"/>
  <c r="BG202" i="3"/>
  <c r="BH202" i="3"/>
  <c r="BI202" i="3"/>
  <c r="BJ202" i="3"/>
  <c r="BK202" i="3"/>
  <c r="BL202" i="3"/>
  <c r="BM202" i="3"/>
  <c r="BN202" i="3"/>
  <c r="BO202" i="3"/>
  <c r="BP202" i="3"/>
  <c r="BQ202" i="3"/>
  <c r="BR202" i="3"/>
  <c r="BS202" i="3"/>
  <c r="BT202" i="3"/>
  <c r="BU202" i="3"/>
  <c r="BV202" i="3"/>
  <c r="BW202" i="3"/>
  <c r="BX202" i="3"/>
  <c r="BY202" i="3"/>
  <c r="BZ202" i="3"/>
  <c r="CA202" i="3"/>
  <c r="CB202" i="3"/>
  <c r="H203" i="3"/>
  <c r="I203" i="3"/>
  <c r="J203" i="3"/>
  <c r="K203" i="3"/>
  <c r="L203" i="3"/>
  <c r="M203" i="3"/>
  <c r="N203" i="3"/>
  <c r="O203" i="3"/>
  <c r="P203" i="3"/>
  <c r="Q203" i="3"/>
  <c r="R203" i="3"/>
  <c r="S203" i="3"/>
  <c r="T203" i="3"/>
  <c r="U203" i="3"/>
  <c r="V203" i="3"/>
  <c r="W203" i="3"/>
  <c r="X203" i="3"/>
  <c r="Y203" i="3"/>
  <c r="Z203" i="3"/>
  <c r="AA203" i="3"/>
  <c r="AB203" i="3"/>
  <c r="AC203" i="3"/>
  <c r="AD203" i="3"/>
  <c r="AE203" i="3"/>
  <c r="AF203" i="3"/>
  <c r="AG203" i="3"/>
  <c r="AH203" i="3"/>
  <c r="AI203" i="3"/>
  <c r="AJ203" i="3"/>
  <c r="AK203" i="3"/>
  <c r="AL203" i="3"/>
  <c r="AM203" i="3"/>
  <c r="AN203" i="3"/>
  <c r="AO203" i="3"/>
  <c r="AP203" i="3"/>
  <c r="AQ203" i="3"/>
  <c r="AR203" i="3"/>
  <c r="AS203" i="3"/>
  <c r="AT203" i="3"/>
  <c r="AU203" i="3"/>
  <c r="AV203" i="3"/>
  <c r="AW203" i="3"/>
  <c r="AX203" i="3"/>
  <c r="AY203" i="3"/>
  <c r="AZ203" i="3"/>
  <c r="BA203" i="3"/>
  <c r="BB203" i="3"/>
  <c r="BC203" i="3"/>
  <c r="BD203" i="3"/>
  <c r="BE203" i="3"/>
  <c r="BF203" i="3"/>
  <c r="BG203" i="3"/>
  <c r="BH203" i="3"/>
  <c r="BI203" i="3"/>
  <c r="BJ203" i="3"/>
  <c r="BK203" i="3"/>
  <c r="BL203" i="3"/>
  <c r="BM203" i="3"/>
  <c r="BN203" i="3"/>
  <c r="BO203" i="3"/>
  <c r="BP203" i="3"/>
  <c r="BQ203" i="3"/>
  <c r="BR203" i="3"/>
  <c r="BS203" i="3"/>
  <c r="BT203" i="3"/>
  <c r="BU203" i="3"/>
  <c r="BV203" i="3"/>
  <c r="BW203" i="3"/>
  <c r="BX203" i="3"/>
  <c r="BY203" i="3"/>
  <c r="BZ203" i="3"/>
  <c r="CA203" i="3"/>
  <c r="CB203" i="3"/>
  <c r="H204" i="3"/>
  <c r="I204" i="3"/>
  <c r="J204" i="3"/>
  <c r="K204" i="3"/>
  <c r="L204" i="3"/>
  <c r="M204" i="3"/>
  <c r="N204" i="3"/>
  <c r="O204" i="3"/>
  <c r="P204" i="3"/>
  <c r="Q204" i="3"/>
  <c r="R204" i="3"/>
  <c r="S204" i="3"/>
  <c r="T204" i="3"/>
  <c r="V204" i="3"/>
  <c r="W204" i="3"/>
  <c r="X204" i="3"/>
  <c r="Y204" i="3"/>
  <c r="Z204" i="3"/>
  <c r="AA204" i="3"/>
  <c r="AB204" i="3"/>
  <c r="AC204" i="3"/>
  <c r="AD204" i="3"/>
  <c r="AE204" i="3"/>
  <c r="AF204" i="3"/>
  <c r="AH204" i="3"/>
  <c r="AI204" i="3"/>
  <c r="AJ204" i="3"/>
  <c r="AK204" i="3"/>
  <c r="AL204" i="3"/>
  <c r="AM204" i="3"/>
  <c r="AN204" i="3"/>
  <c r="AO204" i="3"/>
  <c r="AP204" i="3"/>
  <c r="AQ204" i="3"/>
  <c r="AR204" i="3"/>
  <c r="AT204" i="3"/>
  <c r="AU204" i="3"/>
  <c r="AV204" i="3"/>
  <c r="AW204" i="3"/>
  <c r="AX204" i="3"/>
  <c r="AY204" i="3"/>
  <c r="AZ204" i="3"/>
  <c r="BA204" i="3"/>
  <c r="BB204" i="3"/>
  <c r="BC204" i="3"/>
  <c r="BD204" i="3"/>
  <c r="BF204" i="3"/>
  <c r="BG204" i="3"/>
  <c r="BH204" i="3"/>
  <c r="BI204" i="3"/>
  <c r="BJ204" i="3"/>
  <c r="BK204" i="3"/>
  <c r="BL204" i="3"/>
  <c r="BM204" i="3"/>
  <c r="BN204" i="3"/>
  <c r="BO204" i="3"/>
  <c r="BP204" i="3"/>
  <c r="BR204" i="3"/>
  <c r="BS204" i="3"/>
  <c r="BT204" i="3"/>
  <c r="BU204" i="3"/>
  <c r="BV204" i="3"/>
  <c r="BW204" i="3"/>
  <c r="BX204" i="3"/>
  <c r="BY204" i="3"/>
  <c r="BZ204" i="3"/>
  <c r="CA204" i="3"/>
  <c r="CB204" i="3"/>
  <c r="H205" i="3"/>
  <c r="I205" i="3"/>
  <c r="J205" i="3"/>
  <c r="K205" i="3"/>
  <c r="L205" i="3"/>
  <c r="M205" i="3"/>
  <c r="N205" i="3"/>
  <c r="O205" i="3"/>
  <c r="P205" i="3"/>
  <c r="Q205" i="3"/>
  <c r="R205" i="3"/>
  <c r="S205" i="3"/>
  <c r="T205" i="3"/>
  <c r="U205" i="3"/>
  <c r="V205" i="3"/>
  <c r="W205" i="3"/>
  <c r="X205" i="3"/>
  <c r="Y205" i="3"/>
  <c r="Z205" i="3"/>
  <c r="AA205" i="3"/>
  <c r="AB205" i="3"/>
  <c r="AC205" i="3"/>
  <c r="AD205" i="3"/>
  <c r="AE205" i="3"/>
  <c r="AF205" i="3"/>
  <c r="AG205" i="3"/>
  <c r="AH205" i="3"/>
  <c r="AI205" i="3"/>
  <c r="AJ205" i="3"/>
  <c r="AK205" i="3"/>
  <c r="AL205" i="3"/>
  <c r="AM205" i="3"/>
  <c r="AN205" i="3"/>
  <c r="AO205" i="3"/>
  <c r="AP205" i="3"/>
  <c r="AQ205" i="3"/>
  <c r="AR205" i="3"/>
  <c r="AS205" i="3"/>
  <c r="AT205" i="3"/>
  <c r="AU205" i="3"/>
  <c r="AV205" i="3"/>
  <c r="AW205" i="3"/>
  <c r="AX205" i="3"/>
  <c r="AY205" i="3"/>
  <c r="AZ205" i="3"/>
  <c r="BA205" i="3"/>
  <c r="BB205" i="3"/>
  <c r="BC205" i="3"/>
  <c r="BD205" i="3"/>
  <c r="BE205" i="3"/>
  <c r="BF205" i="3"/>
  <c r="BG205" i="3"/>
  <c r="BH205" i="3"/>
  <c r="BI205" i="3"/>
  <c r="BJ205" i="3"/>
  <c r="BK205" i="3"/>
  <c r="BL205" i="3"/>
  <c r="BM205" i="3"/>
  <c r="BN205" i="3"/>
  <c r="BO205" i="3"/>
  <c r="BP205" i="3"/>
  <c r="BQ205" i="3"/>
  <c r="BR205" i="3"/>
  <c r="BS205" i="3"/>
  <c r="BT205" i="3"/>
  <c r="BU205" i="3"/>
  <c r="BV205" i="3"/>
  <c r="BW205" i="3"/>
  <c r="BX205" i="3"/>
  <c r="BY205" i="3"/>
  <c r="BZ205" i="3"/>
  <c r="CA205" i="3"/>
  <c r="CB205" i="3"/>
  <c r="H206" i="3"/>
  <c r="I206" i="3"/>
  <c r="J206" i="3"/>
  <c r="K206" i="3"/>
  <c r="L206" i="3"/>
  <c r="M206" i="3"/>
  <c r="N206" i="3"/>
  <c r="O206" i="3"/>
  <c r="P206" i="3"/>
  <c r="Q206" i="3"/>
  <c r="R206" i="3"/>
  <c r="S206" i="3"/>
  <c r="T206" i="3"/>
  <c r="V206" i="3"/>
  <c r="W206" i="3"/>
  <c r="X206" i="3"/>
  <c r="Y206" i="3"/>
  <c r="Z206" i="3"/>
  <c r="AA206" i="3"/>
  <c r="AB206" i="3"/>
  <c r="AC206" i="3"/>
  <c r="AD206" i="3"/>
  <c r="AE206" i="3"/>
  <c r="AF206" i="3"/>
  <c r="AH206" i="3"/>
  <c r="AI206" i="3"/>
  <c r="AJ206" i="3"/>
  <c r="AK206" i="3"/>
  <c r="AL206" i="3"/>
  <c r="AM206" i="3"/>
  <c r="AN206" i="3"/>
  <c r="AO206" i="3"/>
  <c r="AP206" i="3"/>
  <c r="AQ206" i="3"/>
  <c r="AR206" i="3"/>
  <c r="AT206" i="3"/>
  <c r="AU206" i="3"/>
  <c r="AV206" i="3"/>
  <c r="AW206" i="3"/>
  <c r="AX206" i="3"/>
  <c r="AY206" i="3"/>
  <c r="AZ206" i="3"/>
  <c r="BA206" i="3"/>
  <c r="BB206" i="3"/>
  <c r="BC206" i="3"/>
  <c r="BD206" i="3"/>
  <c r="BF206" i="3"/>
  <c r="BG206" i="3"/>
  <c r="BH206" i="3"/>
  <c r="BI206" i="3"/>
  <c r="BJ206" i="3"/>
  <c r="BK206" i="3"/>
  <c r="BL206" i="3"/>
  <c r="BM206" i="3"/>
  <c r="BN206" i="3"/>
  <c r="BO206" i="3"/>
  <c r="BP206" i="3"/>
  <c r="BR206" i="3"/>
  <c r="BS206" i="3"/>
  <c r="BT206" i="3"/>
  <c r="BU206" i="3"/>
  <c r="BV206" i="3"/>
  <c r="BW206" i="3"/>
  <c r="BX206" i="3"/>
  <c r="BY206" i="3"/>
  <c r="BZ206" i="3"/>
  <c r="CA206" i="3"/>
  <c r="CB206" i="3"/>
  <c r="C206" i="10"/>
  <c r="G386" i="10"/>
  <c r="C386" i="10" s="1"/>
  <c r="E386" i="3"/>
  <c r="C204" i="10"/>
  <c r="G203" i="10"/>
  <c r="C203" i="10"/>
  <c r="E203" i="3"/>
  <c r="E387" i="10" l="1"/>
  <c r="G387" i="10" s="1"/>
  <c r="CC386" i="10"/>
  <c r="CC386" i="3" s="1"/>
  <c r="CC203" i="10"/>
  <c r="CC203" i="3" s="1"/>
  <c r="U204" i="3"/>
  <c r="AG204" i="3"/>
  <c r="AS204" i="3"/>
  <c r="BE204" i="3"/>
  <c r="BQ204" i="3"/>
  <c r="CC204" i="10" l="1"/>
  <c r="CC204" i="3" s="1"/>
  <c r="C387" i="10"/>
  <c r="CC387" i="10"/>
  <c r="CC387" i="3" s="1"/>
  <c r="H380" i="3" l="1"/>
  <c r="I380" i="3"/>
  <c r="J380" i="3"/>
  <c r="K380" i="3"/>
  <c r="L380" i="3"/>
  <c r="M380" i="3"/>
  <c r="N380" i="3"/>
  <c r="O380" i="3"/>
  <c r="P380" i="3"/>
  <c r="Q380" i="3"/>
  <c r="R380" i="3"/>
  <c r="S380" i="3"/>
  <c r="T380" i="3"/>
  <c r="V380" i="3"/>
  <c r="W380" i="3"/>
  <c r="X380" i="3"/>
  <c r="Y380" i="3"/>
  <c r="Z380" i="3"/>
  <c r="AA380" i="3"/>
  <c r="AB380" i="3"/>
  <c r="AC380" i="3"/>
  <c r="AD380" i="3"/>
  <c r="AE380" i="3"/>
  <c r="AF380" i="3"/>
  <c r="AH380" i="3"/>
  <c r="AI380" i="3"/>
  <c r="AJ380" i="3"/>
  <c r="AK380" i="3"/>
  <c r="AL380" i="3"/>
  <c r="AM380" i="3"/>
  <c r="AN380" i="3"/>
  <c r="AO380" i="3"/>
  <c r="AP380" i="3"/>
  <c r="AQ380" i="3"/>
  <c r="AR380" i="3"/>
  <c r="AT380" i="3"/>
  <c r="AU380" i="3"/>
  <c r="AV380" i="3"/>
  <c r="AW380" i="3"/>
  <c r="AX380" i="3"/>
  <c r="AY380" i="3"/>
  <c r="AZ380" i="3"/>
  <c r="BA380" i="3"/>
  <c r="BB380" i="3"/>
  <c r="BC380" i="3"/>
  <c r="BD380" i="3"/>
  <c r="BF380" i="3"/>
  <c r="BG380" i="3"/>
  <c r="BH380" i="3"/>
  <c r="BI380" i="3"/>
  <c r="BJ380" i="3"/>
  <c r="BK380" i="3"/>
  <c r="BL380" i="3"/>
  <c r="BM380" i="3"/>
  <c r="BN380" i="3"/>
  <c r="BO380" i="3"/>
  <c r="BP380" i="3"/>
  <c r="BR380" i="3"/>
  <c r="BS380" i="3"/>
  <c r="BT380" i="3"/>
  <c r="BU380" i="3"/>
  <c r="BV380" i="3"/>
  <c r="BW380" i="3"/>
  <c r="BX380" i="3"/>
  <c r="BY380" i="3"/>
  <c r="BZ380" i="3"/>
  <c r="CA380" i="3"/>
  <c r="CB380" i="3"/>
  <c r="H381" i="3"/>
  <c r="I381" i="3"/>
  <c r="J381" i="3"/>
  <c r="K381" i="3"/>
  <c r="L381" i="3"/>
  <c r="M381" i="3"/>
  <c r="N381" i="3"/>
  <c r="O381" i="3"/>
  <c r="P381" i="3"/>
  <c r="Q381" i="3"/>
  <c r="R381" i="3"/>
  <c r="S381" i="3"/>
  <c r="T381" i="3"/>
  <c r="V381" i="3"/>
  <c r="W381" i="3"/>
  <c r="X381" i="3"/>
  <c r="Y381" i="3"/>
  <c r="Z381" i="3"/>
  <c r="AA381" i="3"/>
  <c r="AB381" i="3"/>
  <c r="AC381" i="3"/>
  <c r="AD381" i="3"/>
  <c r="AE381" i="3"/>
  <c r="AF381" i="3"/>
  <c r="AH381" i="3"/>
  <c r="AI381" i="3"/>
  <c r="AJ381" i="3"/>
  <c r="AK381" i="3"/>
  <c r="AL381" i="3"/>
  <c r="AM381" i="3"/>
  <c r="AN381" i="3"/>
  <c r="AO381" i="3"/>
  <c r="AP381" i="3"/>
  <c r="AQ381" i="3"/>
  <c r="AR381" i="3"/>
  <c r="AT381" i="3"/>
  <c r="AU381" i="3"/>
  <c r="AV381" i="3"/>
  <c r="AW381" i="3"/>
  <c r="AX381" i="3"/>
  <c r="AY381" i="3"/>
  <c r="AZ381" i="3"/>
  <c r="BA381" i="3"/>
  <c r="BB381" i="3"/>
  <c r="BC381" i="3"/>
  <c r="BD381" i="3"/>
  <c r="BF381" i="3"/>
  <c r="BG381" i="3"/>
  <c r="BH381" i="3"/>
  <c r="BI381" i="3"/>
  <c r="BJ381" i="3"/>
  <c r="BK381" i="3"/>
  <c r="BL381" i="3"/>
  <c r="BM381" i="3"/>
  <c r="BN381" i="3"/>
  <c r="BO381" i="3"/>
  <c r="BP381" i="3"/>
  <c r="BR381" i="3"/>
  <c r="BS381" i="3"/>
  <c r="BT381" i="3"/>
  <c r="BU381" i="3"/>
  <c r="BV381" i="3"/>
  <c r="BW381" i="3"/>
  <c r="BX381" i="3"/>
  <c r="BY381" i="3"/>
  <c r="BZ381" i="3"/>
  <c r="CA381" i="3"/>
  <c r="CB381" i="3"/>
  <c r="H382" i="3"/>
  <c r="I382" i="3"/>
  <c r="J382" i="3"/>
  <c r="K382" i="3"/>
  <c r="L382" i="3"/>
  <c r="M382" i="3"/>
  <c r="N382" i="3"/>
  <c r="O382" i="3"/>
  <c r="P382" i="3"/>
  <c r="Q382" i="3"/>
  <c r="R382" i="3"/>
  <c r="S382" i="3"/>
  <c r="T382" i="3"/>
  <c r="V382" i="3"/>
  <c r="W382" i="3"/>
  <c r="X382" i="3"/>
  <c r="Y382" i="3"/>
  <c r="Z382" i="3"/>
  <c r="AA382" i="3"/>
  <c r="AB382" i="3"/>
  <c r="AC382" i="3"/>
  <c r="AD382" i="3"/>
  <c r="AE382" i="3"/>
  <c r="AF382" i="3"/>
  <c r="AH382" i="3"/>
  <c r="AI382" i="3"/>
  <c r="AJ382" i="3"/>
  <c r="AK382" i="3"/>
  <c r="AL382" i="3"/>
  <c r="AM382" i="3"/>
  <c r="AN382" i="3"/>
  <c r="AO382" i="3"/>
  <c r="AP382" i="3"/>
  <c r="AQ382" i="3"/>
  <c r="AR382" i="3"/>
  <c r="AT382" i="3"/>
  <c r="AU382" i="3"/>
  <c r="AV382" i="3"/>
  <c r="AW382" i="3"/>
  <c r="AX382" i="3"/>
  <c r="AY382" i="3"/>
  <c r="AZ382" i="3"/>
  <c r="BA382" i="3"/>
  <c r="BB382" i="3"/>
  <c r="BC382" i="3"/>
  <c r="BD382" i="3"/>
  <c r="BF382" i="3"/>
  <c r="BG382" i="3"/>
  <c r="BH382" i="3"/>
  <c r="BI382" i="3"/>
  <c r="BJ382" i="3"/>
  <c r="BK382" i="3"/>
  <c r="BL382" i="3"/>
  <c r="BM382" i="3"/>
  <c r="BN382" i="3"/>
  <c r="BO382" i="3"/>
  <c r="BP382" i="3"/>
  <c r="BR382" i="3"/>
  <c r="BS382" i="3"/>
  <c r="BT382" i="3"/>
  <c r="BU382" i="3"/>
  <c r="BV382" i="3"/>
  <c r="BW382" i="3"/>
  <c r="BX382" i="3"/>
  <c r="BY382" i="3"/>
  <c r="BZ382" i="3"/>
  <c r="CA382" i="3"/>
  <c r="CB382" i="3"/>
  <c r="H383" i="3"/>
  <c r="I383" i="3"/>
  <c r="J383" i="3"/>
  <c r="K383" i="3"/>
  <c r="L383" i="3"/>
  <c r="M383" i="3"/>
  <c r="N383" i="3"/>
  <c r="O383" i="3"/>
  <c r="P383" i="3"/>
  <c r="Q383" i="3"/>
  <c r="R383" i="3"/>
  <c r="S383" i="3"/>
  <c r="T383" i="3"/>
  <c r="V383" i="3"/>
  <c r="W383" i="3"/>
  <c r="X383" i="3"/>
  <c r="Y383" i="3"/>
  <c r="Z383" i="3"/>
  <c r="AA383" i="3"/>
  <c r="AB383" i="3"/>
  <c r="AC383" i="3"/>
  <c r="AD383" i="3"/>
  <c r="AE383" i="3"/>
  <c r="AF383" i="3"/>
  <c r="AH383" i="3"/>
  <c r="AI383" i="3"/>
  <c r="AJ383" i="3"/>
  <c r="AK383" i="3"/>
  <c r="AL383" i="3"/>
  <c r="AM383" i="3"/>
  <c r="AN383" i="3"/>
  <c r="AO383" i="3"/>
  <c r="AP383" i="3"/>
  <c r="AQ383" i="3"/>
  <c r="AR383" i="3"/>
  <c r="AT383" i="3"/>
  <c r="AU383" i="3"/>
  <c r="AV383" i="3"/>
  <c r="AW383" i="3"/>
  <c r="AX383" i="3"/>
  <c r="AY383" i="3"/>
  <c r="AZ383" i="3"/>
  <c r="BA383" i="3"/>
  <c r="BB383" i="3"/>
  <c r="BC383" i="3"/>
  <c r="BD383" i="3"/>
  <c r="BF383" i="3"/>
  <c r="BG383" i="3"/>
  <c r="BH383" i="3"/>
  <c r="BI383" i="3"/>
  <c r="BJ383" i="3"/>
  <c r="BK383" i="3"/>
  <c r="BL383" i="3"/>
  <c r="BM383" i="3"/>
  <c r="BN383" i="3"/>
  <c r="BO383" i="3"/>
  <c r="BP383" i="3"/>
  <c r="BR383" i="3"/>
  <c r="BS383" i="3"/>
  <c r="BT383" i="3"/>
  <c r="BU383" i="3"/>
  <c r="BV383" i="3"/>
  <c r="BW383" i="3"/>
  <c r="BX383" i="3"/>
  <c r="BY383" i="3"/>
  <c r="BZ383" i="3"/>
  <c r="CA383" i="3"/>
  <c r="CB383" i="3"/>
  <c r="G382" i="10"/>
  <c r="G380" i="10"/>
  <c r="BE380" i="10" s="1"/>
  <c r="BE380" i="3" s="1"/>
  <c r="E383" i="3"/>
  <c r="E382" i="3"/>
  <c r="E381" i="3"/>
  <c r="E380" i="3"/>
  <c r="C384" i="10"/>
  <c r="AS380" i="10" l="1"/>
  <c r="AS380" i="3" s="1"/>
  <c r="BQ380" i="10"/>
  <c r="BQ380" i="3" s="1"/>
  <c r="E381" i="10"/>
  <c r="G381" i="10" s="1"/>
  <c r="AS381" i="10" s="1"/>
  <c r="AS381" i="3" s="1"/>
  <c r="E383" i="10"/>
  <c r="G383" i="10" s="1"/>
  <c r="U382" i="10"/>
  <c r="U382" i="3" s="1"/>
  <c r="U380" i="10"/>
  <c r="U380" i="3" s="1"/>
  <c r="AG382" i="10"/>
  <c r="AG382" i="3" s="1"/>
  <c r="AG380" i="10"/>
  <c r="AG380" i="3" s="1"/>
  <c r="AS382" i="10"/>
  <c r="AS382" i="3" s="1"/>
  <c r="BQ382" i="10"/>
  <c r="BQ382" i="3" s="1"/>
  <c r="BE382" i="10"/>
  <c r="BQ381" i="10" l="1"/>
  <c r="BQ381" i="3" s="1"/>
  <c r="CC382" i="10"/>
  <c r="CC382" i="3" s="1"/>
  <c r="BE382" i="3"/>
  <c r="CC380" i="10"/>
  <c r="CC380" i="3" s="1"/>
  <c r="G380" i="3" s="1"/>
  <c r="F380" i="3" s="1"/>
  <c r="U381" i="10"/>
  <c r="AG381" i="10"/>
  <c r="AG381" i="3" s="1"/>
  <c r="BE381" i="10"/>
  <c r="BE381" i="3" s="1"/>
  <c r="BQ383" i="10"/>
  <c r="BQ383" i="3" s="1"/>
  <c r="AS383" i="10"/>
  <c r="AS383" i="3" s="1"/>
  <c r="AG383" i="10"/>
  <c r="AG383" i="3" s="1"/>
  <c r="U383" i="10"/>
  <c r="BE383" i="10"/>
  <c r="BE383" i="3" s="1"/>
  <c r="G382" i="3" l="1"/>
  <c r="F382" i="3" s="1"/>
  <c r="CC383" i="10"/>
  <c r="CC383" i="3" s="1"/>
  <c r="U383" i="3"/>
  <c r="U381" i="3"/>
  <c r="CC381" i="10"/>
  <c r="F195" i="10"/>
  <c r="J347" i="10"/>
  <c r="J178" i="10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V54" i="3"/>
  <c r="AW54" i="3"/>
  <c r="AX54" i="3"/>
  <c r="AY54" i="3"/>
  <c r="AZ54" i="3"/>
  <c r="BA54" i="3"/>
  <c r="BB54" i="3"/>
  <c r="BC54" i="3"/>
  <c r="BD54" i="3"/>
  <c r="BE54" i="3"/>
  <c r="BF54" i="3"/>
  <c r="BG54" i="3"/>
  <c r="BH54" i="3"/>
  <c r="BI54" i="3"/>
  <c r="BJ54" i="3"/>
  <c r="BK54" i="3"/>
  <c r="BL54" i="3"/>
  <c r="BM54" i="3"/>
  <c r="BN54" i="3"/>
  <c r="BO54" i="3"/>
  <c r="BP54" i="3"/>
  <c r="BQ54" i="3"/>
  <c r="BR54" i="3"/>
  <c r="BS54" i="3"/>
  <c r="BT54" i="3"/>
  <c r="BU54" i="3"/>
  <c r="BV54" i="3"/>
  <c r="BW54" i="3"/>
  <c r="BX54" i="3"/>
  <c r="BY54" i="3"/>
  <c r="BZ54" i="3"/>
  <c r="CA54" i="3"/>
  <c r="CB54" i="3"/>
  <c r="CC54" i="3"/>
  <c r="E54" i="3"/>
  <c r="H29" i="10"/>
  <c r="G54" i="10"/>
  <c r="H384" i="3"/>
  <c r="I384" i="3"/>
  <c r="J384" i="3"/>
  <c r="K384" i="3"/>
  <c r="L384" i="3"/>
  <c r="M384" i="3"/>
  <c r="N384" i="3"/>
  <c r="O384" i="3"/>
  <c r="P384" i="3"/>
  <c r="Q384" i="3"/>
  <c r="R384" i="3"/>
  <c r="S384" i="3"/>
  <c r="T384" i="3"/>
  <c r="V384" i="3"/>
  <c r="W384" i="3"/>
  <c r="X384" i="3"/>
  <c r="Y384" i="3"/>
  <c r="Z384" i="3"/>
  <c r="AA384" i="3"/>
  <c r="AB384" i="3"/>
  <c r="AC384" i="3"/>
  <c r="AD384" i="3"/>
  <c r="AE384" i="3"/>
  <c r="AF384" i="3"/>
  <c r="AH384" i="3"/>
  <c r="AI384" i="3"/>
  <c r="AJ384" i="3"/>
  <c r="AK384" i="3"/>
  <c r="AL384" i="3"/>
  <c r="AM384" i="3"/>
  <c r="AN384" i="3"/>
  <c r="AO384" i="3"/>
  <c r="AP384" i="3"/>
  <c r="AQ384" i="3"/>
  <c r="AR384" i="3"/>
  <c r="AT384" i="3"/>
  <c r="AU384" i="3"/>
  <c r="AV384" i="3"/>
  <c r="AW384" i="3"/>
  <c r="AX384" i="3"/>
  <c r="AY384" i="3"/>
  <c r="AZ384" i="3"/>
  <c r="BA384" i="3"/>
  <c r="BB384" i="3"/>
  <c r="BC384" i="3"/>
  <c r="BD384" i="3"/>
  <c r="BF384" i="3"/>
  <c r="BG384" i="3"/>
  <c r="BH384" i="3"/>
  <c r="BI384" i="3"/>
  <c r="BJ384" i="3"/>
  <c r="BK384" i="3"/>
  <c r="BL384" i="3"/>
  <c r="BM384" i="3"/>
  <c r="BN384" i="3"/>
  <c r="BO384" i="3"/>
  <c r="BP384" i="3"/>
  <c r="BR384" i="3"/>
  <c r="BS384" i="3"/>
  <c r="BT384" i="3"/>
  <c r="BU384" i="3"/>
  <c r="BV384" i="3"/>
  <c r="BW384" i="3"/>
  <c r="BX384" i="3"/>
  <c r="BY384" i="3"/>
  <c r="BZ384" i="3"/>
  <c r="CA384" i="3"/>
  <c r="CB384" i="3"/>
  <c r="H385" i="3"/>
  <c r="I385" i="3"/>
  <c r="J385" i="3"/>
  <c r="K385" i="3"/>
  <c r="L385" i="3"/>
  <c r="M385" i="3"/>
  <c r="N385" i="3"/>
  <c r="O385" i="3"/>
  <c r="P385" i="3"/>
  <c r="Q385" i="3"/>
  <c r="R385" i="3"/>
  <c r="S385" i="3"/>
  <c r="T385" i="3"/>
  <c r="V385" i="3"/>
  <c r="W385" i="3"/>
  <c r="X385" i="3"/>
  <c r="Y385" i="3"/>
  <c r="Z385" i="3"/>
  <c r="AA385" i="3"/>
  <c r="AB385" i="3"/>
  <c r="AC385" i="3"/>
  <c r="AD385" i="3"/>
  <c r="AE385" i="3"/>
  <c r="AF385" i="3"/>
  <c r="AH385" i="3"/>
  <c r="AI385" i="3"/>
  <c r="AJ385" i="3"/>
  <c r="AK385" i="3"/>
  <c r="AL385" i="3"/>
  <c r="AM385" i="3"/>
  <c r="AN385" i="3"/>
  <c r="AO385" i="3"/>
  <c r="AP385" i="3"/>
  <c r="AQ385" i="3"/>
  <c r="AR385" i="3"/>
  <c r="AT385" i="3"/>
  <c r="AU385" i="3"/>
  <c r="AV385" i="3"/>
  <c r="AW385" i="3"/>
  <c r="AX385" i="3"/>
  <c r="AY385" i="3"/>
  <c r="AZ385" i="3"/>
  <c r="BA385" i="3"/>
  <c r="BB385" i="3"/>
  <c r="BC385" i="3"/>
  <c r="BD385" i="3"/>
  <c r="BF385" i="3"/>
  <c r="BG385" i="3"/>
  <c r="BH385" i="3"/>
  <c r="BI385" i="3"/>
  <c r="BJ385" i="3"/>
  <c r="BK385" i="3"/>
  <c r="BL385" i="3"/>
  <c r="BM385" i="3"/>
  <c r="BN385" i="3"/>
  <c r="BO385" i="3"/>
  <c r="BP385" i="3"/>
  <c r="BR385" i="3"/>
  <c r="BS385" i="3"/>
  <c r="BT385" i="3"/>
  <c r="BU385" i="3"/>
  <c r="BV385" i="3"/>
  <c r="BW385" i="3"/>
  <c r="BX385" i="3"/>
  <c r="BY385" i="3"/>
  <c r="BZ385" i="3"/>
  <c r="CA385" i="3"/>
  <c r="CB385" i="3"/>
  <c r="H347" i="3"/>
  <c r="E384" i="3"/>
  <c r="E388" i="3"/>
  <c r="G384" i="10"/>
  <c r="C202" i="10"/>
  <c r="E201" i="3"/>
  <c r="E205" i="3"/>
  <c r="E206" i="3"/>
  <c r="G201" i="10"/>
  <c r="C201" i="10" s="1"/>
  <c r="CC381" i="3" l="1"/>
  <c r="G383" i="3"/>
  <c r="F383" i="3" s="1"/>
  <c r="G381" i="3"/>
  <c r="F381" i="3" s="1"/>
  <c r="G54" i="3"/>
  <c r="E385" i="10"/>
  <c r="E387" i="3" s="1"/>
  <c r="E202" i="10"/>
  <c r="E204" i="3" s="1"/>
  <c r="BE384" i="3" l="1"/>
  <c r="BQ384" i="3"/>
  <c r="AS384" i="3"/>
  <c r="AG384" i="3"/>
  <c r="CC201" i="10"/>
  <c r="G385" i="10"/>
  <c r="E385" i="3"/>
  <c r="CC384" i="10"/>
  <c r="U384" i="3"/>
  <c r="G202" i="10"/>
  <c r="E202" i="3"/>
  <c r="CC201" i="3" l="1"/>
  <c r="BQ385" i="3"/>
  <c r="CC384" i="3"/>
  <c r="G384" i="3" s="1"/>
  <c r="G386" i="3"/>
  <c r="C386" i="3" s="1"/>
  <c r="C385" i="10"/>
  <c r="CC385" i="10"/>
  <c r="U385" i="3"/>
  <c r="AS385" i="3" l="1"/>
  <c r="CC385" i="3"/>
  <c r="AG385" i="3"/>
  <c r="BE385" i="3"/>
  <c r="CC202" i="10"/>
  <c r="CC202" i="3" l="1"/>
  <c r="CC178" i="10"/>
  <c r="G387" i="3"/>
  <c r="C387" i="3" s="1"/>
  <c r="G385" i="3"/>
  <c r="C385" i="3" s="1"/>
  <c r="C111" i="3"/>
  <c r="C109" i="3"/>
  <c r="CB128" i="3"/>
  <c r="CA128" i="3"/>
  <c r="BZ128" i="3"/>
  <c r="BY128" i="3"/>
  <c r="BX128" i="3"/>
  <c r="BW128" i="3"/>
  <c r="BV128" i="3"/>
  <c r="BU128" i="3"/>
  <c r="BT128" i="3"/>
  <c r="BS128" i="3"/>
  <c r="BR128" i="3"/>
  <c r="BP128" i="3"/>
  <c r="BO128" i="3"/>
  <c r="BN128" i="3"/>
  <c r="BM128" i="3"/>
  <c r="BL128" i="3"/>
  <c r="BK128" i="3"/>
  <c r="BJ128" i="3"/>
  <c r="BI128" i="3"/>
  <c r="BH128" i="3"/>
  <c r="BG128" i="3"/>
  <c r="BF128" i="3"/>
  <c r="BD128" i="3"/>
  <c r="BC128" i="3"/>
  <c r="BB128" i="3"/>
  <c r="BA128" i="3"/>
  <c r="AZ128" i="3"/>
  <c r="AY128" i="3"/>
  <c r="AX128" i="3"/>
  <c r="AW128" i="3"/>
  <c r="AV128" i="3"/>
  <c r="AU128" i="3"/>
  <c r="AT128" i="3"/>
  <c r="AR128" i="3"/>
  <c r="AQ128" i="3"/>
  <c r="AP128" i="3"/>
  <c r="AO128" i="3"/>
  <c r="AN128" i="3"/>
  <c r="AM128" i="3"/>
  <c r="AL128" i="3"/>
  <c r="AK128" i="3"/>
  <c r="AJ128" i="3"/>
  <c r="AI128" i="3"/>
  <c r="AH128" i="3"/>
  <c r="AF128" i="3"/>
  <c r="AE128" i="3"/>
  <c r="AD128" i="3"/>
  <c r="AC128" i="3"/>
  <c r="AB128" i="3"/>
  <c r="AA128" i="3"/>
  <c r="Z128" i="3"/>
  <c r="Y128" i="3"/>
  <c r="X128" i="3"/>
  <c r="W128" i="3"/>
  <c r="V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E128" i="3"/>
  <c r="G128" i="10"/>
  <c r="AG128" i="10" s="1"/>
  <c r="AG128" i="3" s="1"/>
  <c r="G130" i="10"/>
  <c r="G129" i="10"/>
  <c r="G157" i="10"/>
  <c r="G156" i="10"/>
  <c r="AS128" i="10" l="1"/>
  <c r="AS128" i="3" s="1"/>
  <c r="BE128" i="10"/>
  <c r="BE128" i="3" s="1"/>
  <c r="BQ128" i="10"/>
  <c r="BQ128" i="3" s="1"/>
  <c r="U128" i="10"/>
  <c r="AG130" i="10"/>
  <c r="AS130" i="10"/>
  <c r="U130" i="10"/>
  <c r="BE130" i="10"/>
  <c r="BQ130" i="10"/>
  <c r="U128" i="3" l="1"/>
  <c r="CC128" i="10"/>
  <c r="CC128" i="3" s="1"/>
  <c r="CC130" i="10"/>
  <c r="G128" i="3" l="1"/>
  <c r="F128" i="3" s="1"/>
  <c r="F424" i="10" l="1"/>
  <c r="E273" i="3" l="1"/>
  <c r="E274" i="3"/>
  <c r="E275" i="3"/>
  <c r="CB270" i="3"/>
  <c r="CA270" i="3"/>
  <c r="BZ270" i="3"/>
  <c r="BY270" i="3"/>
  <c r="BX270" i="3"/>
  <c r="BW270" i="3"/>
  <c r="BV270" i="3"/>
  <c r="BU270" i="3"/>
  <c r="BT270" i="3"/>
  <c r="BS270" i="3"/>
  <c r="BR270" i="3"/>
  <c r="BQ270" i="3"/>
  <c r="BP270" i="3"/>
  <c r="BO270" i="3"/>
  <c r="BN270" i="3"/>
  <c r="BM270" i="3"/>
  <c r="BL270" i="3"/>
  <c r="BK270" i="3"/>
  <c r="BJ270" i="3"/>
  <c r="BI270" i="3"/>
  <c r="BH270" i="3"/>
  <c r="BG270" i="3"/>
  <c r="BF270" i="3"/>
  <c r="BE270" i="3"/>
  <c r="BD270" i="3"/>
  <c r="BC270" i="3"/>
  <c r="BB270" i="3"/>
  <c r="BA270" i="3"/>
  <c r="AZ270" i="3"/>
  <c r="AY270" i="3"/>
  <c r="AX270" i="3"/>
  <c r="AW270" i="3"/>
  <c r="AV270" i="3"/>
  <c r="AU270" i="3"/>
  <c r="AT270" i="3"/>
  <c r="AS270" i="3"/>
  <c r="AR270" i="3"/>
  <c r="AQ270" i="3"/>
  <c r="AP270" i="3"/>
  <c r="AO270" i="3"/>
  <c r="AN270" i="3"/>
  <c r="AL270" i="3"/>
  <c r="AK270" i="3"/>
  <c r="AJ270" i="3"/>
  <c r="AI270" i="3"/>
  <c r="AH270" i="3"/>
  <c r="AF270" i="3"/>
  <c r="AE270" i="3"/>
  <c r="AD270" i="3"/>
  <c r="AC270" i="3"/>
  <c r="AB270" i="3"/>
  <c r="AA270" i="3"/>
  <c r="Z270" i="3"/>
  <c r="Y270" i="3"/>
  <c r="X270" i="3"/>
  <c r="W270" i="3"/>
  <c r="V270" i="3"/>
  <c r="T270" i="3"/>
  <c r="S270" i="3"/>
  <c r="R270" i="3"/>
  <c r="Q270" i="3"/>
  <c r="P270" i="3"/>
  <c r="O270" i="3"/>
  <c r="N270" i="3"/>
  <c r="M270" i="3"/>
  <c r="L270" i="3"/>
  <c r="K270" i="3"/>
  <c r="J270" i="3"/>
  <c r="I270" i="3"/>
  <c r="H270" i="3"/>
  <c r="E270" i="3"/>
  <c r="CB269" i="3"/>
  <c r="CA269" i="3"/>
  <c r="BZ269" i="3"/>
  <c r="BY269" i="3"/>
  <c r="BX269" i="3"/>
  <c r="BW269" i="3"/>
  <c r="BV269" i="3"/>
  <c r="BU269" i="3"/>
  <c r="BT269" i="3"/>
  <c r="BS269" i="3"/>
  <c r="BR269" i="3"/>
  <c r="BQ269" i="3"/>
  <c r="BP269" i="3"/>
  <c r="BO269" i="3"/>
  <c r="BN269" i="3"/>
  <c r="BM269" i="3"/>
  <c r="BL269" i="3"/>
  <c r="BK269" i="3"/>
  <c r="BJ269" i="3"/>
  <c r="BI269" i="3"/>
  <c r="BH269" i="3"/>
  <c r="BG269" i="3"/>
  <c r="BF269" i="3"/>
  <c r="BE269" i="3"/>
  <c r="BD269" i="3"/>
  <c r="BC269" i="3"/>
  <c r="BB269" i="3"/>
  <c r="BA269" i="3"/>
  <c r="AZ269" i="3"/>
  <c r="AY269" i="3"/>
  <c r="AX269" i="3"/>
  <c r="AW269" i="3"/>
  <c r="AV269" i="3"/>
  <c r="AU269" i="3"/>
  <c r="AT269" i="3"/>
  <c r="AS269" i="3"/>
  <c r="AR269" i="3"/>
  <c r="AQ269" i="3"/>
  <c r="AP269" i="3"/>
  <c r="AO269" i="3"/>
  <c r="AN269" i="3"/>
  <c r="AL269" i="3"/>
  <c r="AK269" i="3"/>
  <c r="AJ269" i="3"/>
  <c r="AI269" i="3"/>
  <c r="AH269" i="3"/>
  <c r="AF269" i="3"/>
  <c r="AE269" i="3"/>
  <c r="AD269" i="3"/>
  <c r="AC269" i="3"/>
  <c r="AB269" i="3"/>
  <c r="AA269" i="3"/>
  <c r="Z269" i="3"/>
  <c r="Y269" i="3"/>
  <c r="X269" i="3"/>
  <c r="W269" i="3"/>
  <c r="V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E269" i="3"/>
  <c r="CB268" i="3"/>
  <c r="CA268" i="3"/>
  <c r="BZ268" i="3"/>
  <c r="BY268" i="3"/>
  <c r="BX268" i="3"/>
  <c r="BW268" i="3"/>
  <c r="BV268" i="3"/>
  <c r="BU268" i="3"/>
  <c r="BT268" i="3"/>
  <c r="BS268" i="3"/>
  <c r="BR268" i="3"/>
  <c r="BQ268" i="3"/>
  <c r="BP268" i="3"/>
  <c r="BO268" i="3"/>
  <c r="BN268" i="3"/>
  <c r="BM268" i="3"/>
  <c r="BL268" i="3"/>
  <c r="BK268" i="3"/>
  <c r="BJ268" i="3"/>
  <c r="BI268" i="3"/>
  <c r="BH268" i="3"/>
  <c r="BG268" i="3"/>
  <c r="BF268" i="3"/>
  <c r="BE268" i="3"/>
  <c r="BD268" i="3"/>
  <c r="BC268" i="3"/>
  <c r="BB268" i="3"/>
  <c r="BA268" i="3"/>
  <c r="AZ268" i="3"/>
  <c r="AY268" i="3"/>
  <c r="AX268" i="3"/>
  <c r="AW268" i="3"/>
  <c r="AV268" i="3"/>
  <c r="AU268" i="3"/>
  <c r="AT268" i="3"/>
  <c r="AS268" i="3"/>
  <c r="AR268" i="3"/>
  <c r="AQ268" i="3"/>
  <c r="AP268" i="3"/>
  <c r="AO268" i="3"/>
  <c r="AN268" i="3"/>
  <c r="AL268" i="3"/>
  <c r="AK268" i="3"/>
  <c r="AJ268" i="3"/>
  <c r="AI268" i="3"/>
  <c r="AH268" i="3"/>
  <c r="AF268" i="3"/>
  <c r="AE268" i="3"/>
  <c r="AD268" i="3"/>
  <c r="AC268" i="3"/>
  <c r="AB268" i="3"/>
  <c r="AA268" i="3"/>
  <c r="Z268" i="3"/>
  <c r="Y268" i="3"/>
  <c r="X268" i="3"/>
  <c r="W268" i="3"/>
  <c r="V268" i="3"/>
  <c r="T268" i="3"/>
  <c r="S268" i="3"/>
  <c r="R268" i="3"/>
  <c r="Q268" i="3"/>
  <c r="P268" i="3"/>
  <c r="O268" i="3"/>
  <c r="N268" i="3"/>
  <c r="M268" i="3"/>
  <c r="L268" i="3"/>
  <c r="K268" i="3"/>
  <c r="J268" i="3"/>
  <c r="I268" i="3"/>
  <c r="H268" i="3"/>
  <c r="E268" i="3"/>
  <c r="G270" i="10"/>
  <c r="G269" i="10"/>
  <c r="G268" i="10"/>
  <c r="U269" i="10" l="1"/>
  <c r="U269" i="3" s="1"/>
  <c r="AG269" i="10"/>
  <c r="U270" i="10"/>
  <c r="U268" i="10"/>
  <c r="U268" i="3" s="1"/>
  <c r="AG268" i="10"/>
  <c r="AG268" i="3" s="1"/>
  <c r="AG270" i="10"/>
  <c r="AG270" i="3" s="1"/>
  <c r="AM270" i="10" l="1"/>
  <c r="AM270" i="3" s="1"/>
  <c r="AG269" i="3"/>
  <c r="AM269" i="10"/>
  <c r="AM269" i="3" s="1"/>
  <c r="AM268" i="10"/>
  <c r="U270" i="3"/>
  <c r="CC270" i="10" l="1"/>
  <c r="CC270" i="3" s="1"/>
  <c r="G270" i="3" s="1"/>
  <c r="F270" i="3" s="1"/>
  <c r="CC269" i="10"/>
  <c r="CC269" i="3" s="1"/>
  <c r="G269" i="3" s="1"/>
  <c r="AM268" i="3"/>
  <c r="CC268" i="10"/>
  <c r="CC268" i="3" s="1"/>
  <c r="G268" i="3" l="1"/>
  <c r="CB153" i="3" l="1"/>
  <c r="CA153" i="3"/>
  <c r="BZ153" i="3"/>
  <c r="BY153" i="3"/>
  <c r="BX153" i="3"/>
  <c r="BW153" i="3"/>
  <c r="BV153" i="3"/>
  <c r="BU153" i="3"/>
  <c r="BT153" i="3"/>
  <c r="BS153" i="3"/>
  <c r="BR153" i="3"/>
  <c r="BQ153" i="3"/>
  <c r="BP153" i="3"/>
  <c r="BO153" i="3"/>
  <c r="BN153" i="3"/>
  <c r="BM153" i="3"/>
  <c r="BL153" i="3"/>
  <c r="BK153" i="3"/>
  <c r="BJ153" i="3"/>
  <c r="BI153" i="3"/>
  <c r="BH153" i="3"/>
  <c r="BG153" i="3"/>
  <c r="BF153" i="3"/>
  <c r="BE153" i="3"/>
  <c r="BD153" i="3"/>
  <c r="BC153" i="3"/>
  <c r="BB153" i="3"/>
  <c r="BA153" i="3"/>
  <c r="AZ153" i="3"/>
  <c r="AY153" i="3"/>
  <c r="AX153" i="3"/>
  <c r="AW153" i="3"/>
  <c r="AV153" i="3"/>
  <c r="AU153" i="3"/>
  <c r="AT153" i="3"/>
  <c r="AS153" i="3"/>
  <c r="AR153" i="3"/>
  <c r="AQ153" i="3"/>
  <c r="AP153" i="3"/>
  <c r="AO153" i="3"/>
  <c r="AN153" i="3"/>
  <c r="AM153" i="3"/>
  <c r="AL153" i="3"/>
  <c r="AK153" i="3"/>
  <c r="AJ153" i="3"/>
  <c r="AI153" i="3"/>
  <c r="AH153" i="3"/>
  <c r="AG153" i="3"/>
  <c r="AF153" i="3"/>
  <c r="AE153" i="3"/>
  <c r="AD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CB152" i="3"/>
  <c r="CA152" i="3"/>
  <c r="BZ152" i="3"/>
  <c r="BY152" i="3"/>
  <c r="BX152" i="3"/>
  <c r="BW152" i="3"/>
  <c r="BV152" i="3"/>
  <c r="BU152" i="3"/>
  <c r="BT152" i="3"/>
  <c r="BS152" i="3"/>
  <c r="BR152" i="3"/>
  <c r="BQ152" i="3"/>
  <c r="BP152" i="3"/>
  <c r="BO152" i="3"/>
  <c r="BN152" i="3"/>
  <c r="BM152" i="3"/>
  <c r="BL152" i="3"/>
  <c r="BK152" i="3"/>
  <c r="BJ152" i="3"/>
  <c r="BI152" i="3"/>
  <c r="BH152" i="3"/>
  <c r="BG152" i="3"/>
  <c r="BF152" i="3"/>
  <c r="BE152" i="3"/>
  <c r="BD152" i="3"/>
  <c r="BC152" i="3"/>
  <c r="BB152" i="3"/>
  <c r="BA152" i="3"/>
  <c r="AZ152" i="3"/>
  <c r="AY152" i="3"/>
  <c r="AX152" i="3"/>
  <c r="AW152" i="3"/>
  <c r="AV152" i="3"/>
  <c r="AU152" i="3"/>
  <c r="AT152" i="3"/>
  <c r="AS152" i="3"/>
  <c r="AR152" i="3"/>
  <c r="AQ152" i="3"/>
  <c r="AP152" i="3"/>
  <c r="AO152" i="3"/>
  <c r="AN152" i="3"/>
  <c r="AL152" i="3"/>
  <c r="AK152" i="3"/>
  <c r="AJ152" i="3"/>
  <c r="AI152" i="3"/>
  <c r="AH152" i="3"/>
  <c r="AF152" i="3"/>
  <c r="AE152" i="3"/>
  <c r="AD152" i="3"/>
  <c r="AC152" i="3"/>
  <c r="AB152" i="3"/>
  <c r="AA152" i="3"/>
  <c r="Z152" i="3"/>
  <c r="Y152" i="3"/>
  <c r="X152" i="3"/>
  <c r="W152" i="3"/>
  <c r="V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CC151" i="3"/>
  <c r="CB151" i="3"/>
  <c r="CA151" i="3"/>
  <c r="BZ151" i="3"/>
  <c r="BY151" i="3"/>
  <c r="BX151" i="3"/>
  <c r="BW151" i="3"/>
  <c r="BV151" i="3"/>
  <c r="BU151" i="3"/>
  <c r="BT151" i="3"/>
  <c r="BS151" i="3"/>
  <c r="BR151" i="3"/>
  <c r="BQ151" i="3"/>
  <c r="BP151" i="3"/>
  <c r="BO151" i="3"/>
  <c r="BN151" i="3"/>
  <c r="BM151" i="3"/>
  <c r="BL151" i="3"/>
  <c r="BK151" i="3"/>
  <c r="BJ151" i="3"/>
  <c r="BI151" i="3"/>
  <c r="BH151" i="3"/>
  <c r="BG151" i="3"/>
  <c r="BF151" i="3"/>
  <c r="BE151" i="3"/>
  <c r="BD151" i="3"/>
  <c r="BC151" i="3"/>
  <c r="BB151" i="3"/>
  <c r="BA151" i="3"/>
  <c r="AZ151" i="3"/>
  <c r="AY151" i="3"/>
  <c r="AX151" i="3"/>
  <c r="AW151" i="3"/>
  <c r="AV151" i="3"/>
  <c r="AU151" i="3"/>
  <c r="AT151" i="3"/>
  <c r="AS151" i="3"/>
  <c r="AR151" i="3"/>
  <c r="AQ151" i="3"/>
  <c r="AP151" i="3"/>
  <c r="AO151" i="3"/>
  <c r="AN151" i="3"/>
  <c r="AM151" i="3"/>
  <c r="AL151" i="3"/>
  <c r="AK151" i="3"/>
  <c r="AJ151" i="3"/>
  <c r="AI151" i="3"/>
  <c r="AH151" i="3"/>
  <c r="AG151" i="3"/>
  <c r="AF151" i="3"/>
  <c r="AE151" i="3"/>
  <c r="AD151" i="3"/>
  <c r="AC151" i="3"/>
  <c r="AB151" i="3"/>
  <c r="AA151" i="3"/>
  <c r="Z151" i="3"/>
  <c r="Y151" i="3"/>
  <c r="X151" i="3"/>
  <c r="W151" i="3"/>
  <c r="V151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CC150" i="3"/>
  <c r="CB150" i="3"/>
  <c r="CA150" i="3"/>
  <c r="BZ150" i="3"/>
  <c r="BY150" i="3"/>
  <c r="BX150" i="3"/>
  <c r="BW150" i="3"/>
  <c r="BV150" i="3"/>
  <c r="BU150" i="3"/>
  <c r="BT150" i="3"/>
  <c r="BS150" i="3"/>
  <c r="BR150" i="3"/>
  <c r="BQ150" i="3"/>
  <c r="BP150" i="3"/>
  <c r="BO150" i="3"/>
  <c r="BN150" i="3"/>
  <c r="BM150" i="3"/>
  <c r="BL150" i="3"/>
  <c r="BK150" i="3"/>
  <c r="BJ150" i="3"/>
  <c r="BI150" i="3"/>
  <c r="BH150" i="3"/>
  <c r="BG150" i="3"/>
  <c r="BF150" i="3"/>
  <c r="BE150" i="3"/>
  <c r="BD150" i="3"/>
  <c r="BC150" i="3"/>
  <c r="BB150" i="3"/>
  <c r="BA150" i="3"/>
  <c r="AZ150" i="3"/>
  <c r="AY150" i="3"/>
  <c r="AX150" i="3"/>
  <c r="AW150" i="3"/>
  <c r="AV150" i="3"/>
  <c r="AU150" i="3"/>
  <c r="AT150" i="3"/>
  <c r="AS150" i="3"/>
  <c r="AR150" i="3"/>
  <c r="AQ150" i="3"/>
  <c r="AP150" i="3"/>
  <c r="AO150" i="3"/>
  <c r="AN150" i="3"/>
  <c r="AM150" i="3"/>
  <c r="AL150" i="3"/>
  <c r="AK150" i="3"/>
  <c r="AJ150" i="3"/>
  <c r="AI150" i="3"/>
  <c r="AH150" i="3"/>
  <c r="AG150" i="3"/>
  <c r="AF150" i="3"/>
  <c r="AE150" i="3"/>
  <c r="AD150" i="3"/>
  <c r="AC150" i="3"/>
  <c r="AB150" i="3"/>
  <c r="AA150" i="3"/>
  <c r="Z150" i="3"/>
  <c r="Y150" i="3"/>
  <c r="X150" i="3"/>
  <c r="W150" i="3"/>
  <c r="V150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CC149" i="3"/>
  <c r="CB149" i="3"/>
  <c r="CA149" i="3"/>
  <c r="BZ149" i="3"/>
  <c r="BY149" i="3"/>
  <c r="BX149" i="3"/>
  <c r="BW149" i="3"/>
  <c r="BV149" i="3"/>
  <c r="BU149" i="3"/>
  <c r="BT149" i="3"/>
  <c r="BS149" i="3"/>
  <c r="BR149" i="3"/>
  <c r="BQ149" i="3"/>
  <c r="BP149" i="3"/>
  <c r="BO149" i="3"/>
  <c r="BN149" i="3"/>
  <c r="BM149" i="3"/>
  <c r="BL149" i="3"/>
  <c r="BK149" i="3"/>
  <c r="BJ149" i="3"/>
  <c r="BI149" i="3"/>
  <c r="BH149" i="3"/>
  <c r="BG149" i="3"/>
  <c r="BF149" i="3"/>
  <c r="BE149" i="3"/>
  <c r="BD149" i="3"/>
  <c r="BC149" i="3"/>
  <c r="BB149" i="3"/>
  <c r="BA149" i="3"/>
  <c r="AZ149" i="3"/>
  <c r="AY149" i="3"/>
  <c r="AX149" i="3"/>
  <c r="AW149" i="3"/>
  <c r="AV149" i="3"/>
  <c r="AU149" i="3"/>
  <c r="AT149" i="3"/>
  <c r="AS149" i="3"/>
  <c r="AR149" i="3"/>
  <c r="AQ149" i="3"/>
  <c r="AP149" i="3"/>
  <c r="AO149" i="3"/>
  <c r="AN149" i="3"/>
  <c r="AM149" i="3"/>
  <c r="AL149" i="3"/>
  <c r="AK149" i="3"/>
  <c r="AJ149" i="3"/>
  <c r="AI149" i="3"/>
  <c r="AH149" i="3"/>
  <c r="AG149" i="3"/>
  <c r="AF149" i="3"/>
  <c r="AE149" i="3"/>
  <c r="AD149" i="3"/>
  <c r="AC149" i="3"/>
  <c r="AB149" i="3"/>
  <c r="AA149" i="3"/>
  <c r="Z149" i="3"/>
  <c r="Y149" i="3"/>
  <c r="X149" i="3"/>
  <c r="W149" i="3"/>
  <c r="V149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CC148" i="3"/>
  <c r="CB148" i="3"/>
  <c r="CA148" i="3"/>
  <c r="BZ148" i="3"/>
  <c r="BY148" i="3"/>
  <c r="BX148" i="3"/>
  <c r="BW148" i="3"/>
  <c r="BV148" i="3"/>
  <c r="BU148" i="3"/>
  <c r="BT148" i="3"/>
  <c r="BS148" i="3"/>
  <c r="BR148" i="3"/>
  <c r="BQ148" i="3"/>
  <c r="BP148" i="3"/>
  <c r="BO148" i="3"/>
  <c r="BN148" i="3"/>
  <c r="BM148" i="3"/>
  <c r="BL148" i="3"/>
  <c r="BK148" i="3"/>
  <c r="BJ148" i="3"/>
  <c r="BI148" i="3"/>
  <c r="BH148" i="3"/>
  <c r="BG148" i="3"/>
  <c r="BF148" i="3"/>
  <c r="BE148" i="3"/>
  <c r="BD148" i="3"/>
  <c r="BC148" i="3"/>
  <c r="BB148" i="3"/>
  <c r="BA148" i="3"/>
  <c r="AZ148" i="3"/>
  <c r="AY148" i="3"/>
  <c r="AX148" i="3"/>
  <c r="AW148" i="3"/>
  <c r="AV148" i="3"/>
  <c r="AU148" i="3"/>
  <c r="AT148" i="3"/>
  <c r="AS148" i="3"/>
  <c r="AR148" i="3"/>
  <c r="AQ148" i="3"/>
  <c r="AP148" i="3"/>
  <c r="AO148" i="3"/>
  <c r="AN148" i="3"/>
  <c r="AM148" i="3"/>
  <c r="AL148" i="3"/>
  <c r="AK148" i="3"/>
  <c r="AJ148" i="3"/>
  <c r="AI148" i="3"/>
  <c r="AH148" i="3"/>
  <c r="AG148" i="3"/>
  <c r="AF148" i="3"/>
  <c r="AE148" i="3"/>
  <c r="AD148" i="3"/>
  <c r="AC148" i="3"/>
  <c r="AB148" i="3"/>
  <c r="AA148" i="3"/>
  <c r="Z148" i="3"/>
  <c r="Y148" i="3"/>
  <c r="X148" i="3"/>
  <c r="W148" i="3"/>
  <c r="V148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CC147" i="3"/>
  <c r="CB147" i="3"/>
  <c r="CA147" i="3"/>
  <c r="BZ147" i="3"/>
  <c r="BY147" i="3"/>
  <c r="BX147" i="3"/>
  <c r="BW147" i="3"/>
  <c r="BV147" i="3"/>
  <c r="BU147" i="3"/>
  <c r="BT147" i="3"/>
  <c r="BS147" i="3"/>
  <c r="BR147" i="3"/>
  <c r="BQ147" i="3"/>
  <c r="BP147" i="3"/>
  <c r="BO147" i="3"/>
  <c r="BN147" i="3"/>
  <c r="BM147" i="3"/>
  <c r="BL147" i="3"/>
  <c r="BK147" i="3"/>
  <c r="BJ147" i="3"/>
  <c r="BI147" i="3"/>
  <c r="BH147" i="3"/>
  <c r="BG147" i="3"/>
  <c r="BF147" i="3"/>
  <c r="BE147" i="3"/>
  <c r="BD147" i="3"/>
  <c r="BC147" i="3"/>
  <c r="BB147" i="3"/>
  <c r="BA147" i="3"/>
  <c r="AZ147" i="3"/>
  <c r="AY147" i="3"/>
  <c r="AX147" i="3"/>
  <c r="AW147" i="3"/>
  <c r="AV147" i="3"/>
  <c r="AU147" i="3"/>
  <c r="AT147" i="3"/>
  <c r="AS147" i="3"/>
  <c r="AR147" i="3"/>
  <c r="AQ147" i="3"/>
  <c r="AP147" i="3"/>
  <c r="AO147" i="3"/>
  <c r="AN147" i="3"/>
  <c r="AM147" i="3"/>
  <c r="AL147" i="3"/>
  <c r="AK147" i="3"/>
  <c r="AJ147" i="3"/>
  <c r="AI147" i="3"/>
  <c r="AH147" i="3"/>
  <c r="AG147" i="3"/>
  <c r="AF147" i="3"/>
  <c r="AE147" i="3"/>
  <c r="AD147" i="3"/>
  <c r="AC147" i="3"/>
  <c r="AB147" i="3"/>
  <c r="AA147" i="3"/>
  <c r="Z147" i="3"/>
  <c r="Y147" i="3"/>
  <c r="X147" i="3"/>
  <c r="W147" i="3"/>
  <c r="V147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CC146" i="3"/>
  <c r="CB146" i="3"/>
  <c r="CA146" i="3"/>
  <c r="BZ146" i="3"/>
  <c r="BY146" i="3"/>
  <c r="BX146" i="3"/>
  <c r="BW146" i="3"/>
  <c r="BV146" i="3"/>
  <c r="BU146" i="3"/>
  <c r="BT146" i="3"/>
  <c r="BS146" i="3"/>
  <c r="BR146" i="3"/>
  <c r="BQ146" i="3"/>
  <c r="BP146" i="3"/>
  <c r="BO146" i="3"/>
  <c r="BN146" i="3"/>
  <c r="BM146" i="3"/>
  <c r="BL146" i="3"/>
  <c r="BK146" i="3"/>
  <c r="BJ146" i="3"/>
  <c r="BI146" i="3"/>
  <c r="BH146" i="3"/>
  <c r="BG146" i="3"/>
  <c r="BF146" i="3"/>
  <c r="BE146" i="3"/>
  <c r="BD146" i="3"/>
  <c r="BC146" i="3"/>
  <c r="BB146" i="3"/>
  <c r="BA146" i="3"/>
  <c r="AZ146" i="3"/>
  <c r="AY146" i="3"/>
  <c r="AX146" i="3"/>
  <c r="AW146" i="3"/>
  <c r="AV146" i="3"/>
  <c r="AU146" i="3"/>
  <c r="AT146" i="3"/>
  <c r="AS146" i="3"/>
  <c r="AR146" i="3"/>
  <c r="AQ146" i="3"/>
  <c r="AP146" i="3"/>
  <c r="AO146" i="3"/>
  <c r="AN146" i="3"/>
  <c r="AM146" i="3"/>
  <c r="AL146" i="3"/>
  <c r="AK146" i="3"/>
  <c r="AJ146" i="3"/>
  <c r="AI146" i="3"/>
  <c r="AH146" i="3"/>
  <c r="AG146" i="3"/>
  <c r="AF146" i="3"/>
  <c r="AE146" i="3"/>
  <c r="AD146" i="3"/>
  <c r="AC146" i="3"/>
  <c r="AB146" i="3"/>
  <c r="AA146" i="3"/>
  <c r="Z146" i="3"/>
  <c r="Y146" i="3"/>
  <c r="X146" i="3"/>
  <c r="W146" i="3"/>
  <c r="V146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CC145" i="3"/>
  <c r="CB145" i="3"/>
  <c r="CA145" i="3"/>
  <c r="BZ145" i="3"/>
  <c r="BY145" i="3"/>
  <c r="BX145" i="3"/>
  <c r="BW145" i="3"/>
  <c r="BV145" i="3"/>
  <c r="BU145" i="3"/>
  <c r="BT145" i="3"/>
  <c r="BS145" i="3"/>
  <c r="BR145" i="3"/>
  <c r="BQ145" i="3"/>
  <c r="BP145" i="3"/>
  <c r="BO145" i="3"/>
  <c r="BN145" i="3"/>
  <c r="BM145" i="3"/>
  <c r="BL145" i="3"/>
  <c r="BK145" i="3"/>
  <c r="BJ145" i="3"/>
  <c r="BI145" i="3"/>
  <c r="BH145" i="3"/>
  <c r="BG145" i="3"/>
  <c r="BF145" i="3"/>
  <c r="BE145" i="3"/>
  <c r="BD145" i="3"/>
  <c r="BC145" i="3"/>
  <c r="BB145" i="3"/>
  <c r="BA145" i="3"/>
  <c r="AZ145" i="3"/>
  <c r="AY145" i="3"/>
  <c r="AX145" i="3"/>
  <c r="AW145" i="3"/>
  <c r="AV145" i="3"/>
  <c r="AU145" i="3"/>
  <c r="AT145" i="3"/>
  <c r="AS145" i="3"/>
  <c r="AR145" i="3"/>
  <c r="AQ145" i="3"/>
  <c r="AP145" i="3"/>
  <c r="AO145" i="3"/>
  <c r="AN145" i="3"/>
  <c r="AM145" i="3"/>
  <c r="AL145" i="3"/>
  <c r="AK145" i="3"/>
  <c r="AJ145" i="3"/>
  <c r="AI145" i="3"/>
  <c r="AH145" i="3"/>
  <c r="AG145" i="3"/>
  <c r="AF145" i="3"/>
  <c r="AE145" i="3"/>
  <c r="AD145" i="3"/>
  <c r="AC145" i="3"/>
  <c r="AB145" i="3"/>
  <c r="AA145" i="3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CC143" i="3"/>
  <c r="CB143" i="3"/>
  <c r="CA143" i="3"/>
  <c r="BZ143" i="3"/>
  <c r="BY143" i="3"/>
  <c r="BX143" i="3"/>
  <c r="BW143" i="3"/>
  <c r="BV143" i="3"/>
  <c r="BU143" i="3"/>
  <c r="BT143" i="3"/>
  <c r="BS143" i="3"/>
  <c r="BR143" i="3"/>
  <c r="BQ143" i="3"/>
  <c r="BP143" i="3"/>
  <c r="BO143" i="3"/>
  <c r="BN143" i="3"/>
  <c r="BM143" i="3"/>
  <c r="BL143" i="3"/>
  <c r="BK143" i="3"/>
  <c r="BJ143" i="3"/>
  <c r="BI143" i="3"/>
  <c r="BH143" i="3"/>
  <c r="BG143" i="3"/>
  <c r="BF143" i="3"/>
  <c r="BE143" i="3"/>
  <c r="BD143" i="3"/>
  <c r="BC143" i="3"/>
  <c r="BB143" i="3"/>
  <c r="BA143" i="3"/>
  <c r="AZ143" i="3"/>
  <c r="AY143" i="3"/>
  <c r="AX143" i="3"/>
  <c r="AW143" i="3"/>
  <c r="AV143" i="3"/>
  <c r="AU143" i="3"/>
  <c r="AT143" i="3"/>
  <c r="AS143" i="3"/>
  <c r="AR143" i="3"/>
  <c r="AQ143" i="3"/>
  <c r="AP143" i="3"/>
  <c r="AO143" i="3"/>
  <c r="AN143" i="3"/>
  <c r="AM143" i="3"/>
  <c r="AL143" i="3"/>
  <c r="AK143" i="3"/>
  <c r="AJ143" i="3"/>
  <c r="AI143" i="3"/>
  <c r="AH143" i="3"/>
  <c r="AG143" i="3"/>
  <c r="AF143" i="3"/>
  <c r="AE143" i="3"/>
  <c r="AD143" i="3"/>
  <c r="AC143" i="3"/>
  <c r="AB143" i="3"/>
  <c r="AA143" i="3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CC142" i="3"/>
  <c r="CB142" i="3"/>
  <c r="CA142" i="3"/>
  <c r="BZ142" i="3"/>
  <c r="BY142" i="3"/>
  <c r="BX142" i="3"/>
  <c r="BW142" i="3"/>
  <c r="BV142" i="3"/>
  <c r="BU142" i="3"/>
  <c r="BT142" i="3"/>
  <c r="BS142" i="3"/>
  <c r="BR142" i="3"/>
  <c r="BQ142" i="3"/>
  <c r="BP142" i="3"/>
  <c r="BO142" i="3"/>
  <c r="BN142" i="3"/>
  <c r="BM142" i="3"/>
  <c r="BL142" i="3"/>
  <c r="BK142" i="3"/>
  <c r="BJ142" i="3"/>
  <c r="BI142" i="3"/>
  <c r="BH142" i="3"/>
  <c r="BG142" i="3"/>
  <c r="BF142" i="3"/>
  <c r="BE142" i="3"/>
  <c r="BD142" i="3"/>
  <c r="BC142" i="3"/>
  <c r="BB142" i="3"/>
  <c r="BA142" i="3"/>
  <c r="AZ142" i="3"/>
  <c r="AY142" i="3"/>
  <c r="AX142" i="3"/>
  <c r="AW142" i="3"/>
  <c r="AV142" i="3"/>
  <c r="AU142" i="3"/>
  <c r="AT142" i="3"/>
  <c r="AS142" i="3"/>
  <c r="AR142" i="3"/>
  <c r="AQ142" i="3"/>
  <c r="AP142" i="3"/>
  <c r="AO142" i="3"/>
  <c r="AN142" i="3"/>
  <c r="AM142" i="3"/>
  <c r="AL142" i="3"/>
  <c r="AK142" i="3"/>
  <c r="AJ142" i="3"/>
  <c r="AI142" i="3"/>
  <c r="AH142" i="3"/>
  <c r="AG142" i="3"/>
  <c r="AF142" i="3"/>
  <c r="AE142" i="3"/>
  <c r="AD142" i="3"/>
  <c r="AC142" i="3"/>
  <c r="AB142" i="3"/>
  <c r="AA142" i="3"/>
  <c r="Z142" i="3"/>
  <c r="Y142" i="3"/>
  <c r="X142" i="3"/>
  <c r="W142" i="3"/>
  <c r="V142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CC141" i="3"/>
  <c r="CB141" i="3"/>
  <c r="CA141" i="3"/>
  <c r="BZ141" i="3"/>
  <c r="BY141" i="3"/>
  <c r="BX141" i="3"/>
  <c r="BW141" i="3"/>
  <c r="BV141" i="3"/>
  <c r="BU141" i="3"/>
  <c r="BT141" i="3"/>
  <c r="BS141" i="3"/>
  <c r="BR141" i="3"/>
  <c r="BQ141" i="3"/>
  <c r="BP141" i="3"/>
  <c r="BO141" i="3"/>
  <c r="BN141" i="3"/>
  <c r="BM141" i="3"/>
  <c r="BL141" i="3"/>
  <c r="BK141" i="3"/>
  <c r="BJ141" i="3"/>
  <c r="BI141" i="3"/>
  <c r="BH141" i="3"/>
  <c r="BG141" i="3"/>
  <c r="BF141" i="3"/>
  <c r="BE141" i="3"/>
  <c r="BD141" i="3"/>
  <c r="BC141" i="3"/>
  <c r="BB141" i="3"/>
  <c r="BA141" i="3"/>
  <c r="AZ141" i="3"/>
  <c r="AY141" i="3"/>
  <c r="AX141" i="3"/>
  <c r="AW141" i="3"/>
  <c r="AV141" i="3"/>
  <c r="AU141" i="3"/>
  <c r="AT141" i="3"/>
  <c r="AS141" i="3"/>
  <c r="AR141" i="3"/>
  <c r="AQ141" i="3"/>
  <c r="AP141" i="3"/>
  <c r="AO141" i="3"/>
  <c r="AN141" i="3"/>
  <c r="AM141" i="3"/>
  <c r="AL141" i="3"/>
  <c r="AK141" i="3"/>
  <c r="AJ141" i="3"/>
  <c r="AI141" i="3"/>
  <c r="AH141" i="3"/>
  <c r="AG141" i="3"/>
  <c r="AF141" i="3"/>
  <c r="AE141" i="3"/>
  <c r="AD141" i="3"/>
  <c r="AC141" i="3"/>
  <c r="AB141" i="3"/>
  <c r="AA141" i="3"/>
  <c r="Z141" i="3"/>
  <c r="Y141" i="3"/>
  <c r="X141" i="3"/>
  <c r="W141" i="3"/>
  <c r="V141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CC140" i="3"/>
  <c r="CB140" i="3"/>
  <c r="CA140" i="3"/>
  <c r="BZ140" i="3"/>
  <c r="BY140" i="3"/>
  <c r="BX140" i="3"/>
  <c r="BW140" i="3"/>
  <c r="BV140" i="3"/>
  <c r="BU140" i="3"/>
  <c r="BT140" i="3"/>
  <c r="BS140" i="3"/>
  <c r="BR140" i="3"/>
  <c r="BQ140" i="3"/>
  <c r="BP140" i="3"/>
  <c r="BO140" i="3"/>
  <c r="BN140" i="3"/>
  <c r="BM140" i="3"/>
  <c r="BL140" i="3"/>
  <c r="BK140" i="3"/>
  <c r="BJ140" i="3"/>
  <c r="BI140" i="3"/>
  <c r="BH140" i="3"/>
  <c r="BG140" i="3"/>
  <c r="BF140" i="3"/>
  <c r="BE140" i="3"/>
  <c r="BD140" i="3"/>
  <c r="BC140" i="3"/>
  <c r="BB140" i="3"/>
  <c r="BA140" i="3"/>
  <c r="AZ140" i="3"/>
  <c r="AY140" i="3"/>
  <c r="AX140" i="3"/>
  <c r="AW140" i="3"/>
  <c r="AV140" i="3"/>
  <c r="AU140" i="3"/>
  <c r="AT140" i="3"/>
  <c r="AS140" i="3"/>
  <c r="AR140" i="3"/>
  <c r="AQ140" i="3"/>
  <c r="AP140" i="3"/>
  <c r="AO140" i="3"/>
  <c r="AN140" i="3"/>
  <c r="AM140" i="3"/>
  <c r="AL140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CC139" i="3"/>
  <c r="CB139" i="3"/>
  <c r="CA139" i="3"/>
  <c r="BZ139" i="3"/>
  <c r="BY139" i="3"/>
  <c r="BX139" i="3"/>
  <c r="BW139" i="3"/>
  <c r="BV139" i="3"/>
  <c r="BU139" i="3"/>
  <c r="BT139" i="3"/>
  <c r="BS139" i="3"/>
  <c r="BR139" i="3"/>
  <c r="BQ139" i="3"/>
  <c r="BP139" i="3"/>
  <c r="BO139" i="3"/>
  <c r="BN139" i="3"/>
  <c r="BM139" i="3"/>
  <c r="BL139" i="3"/>
  <c r="BK139" i="3"/>
  <c r="BJ139" i="3"/>
  <c r="BI139" i="3"/>
  <c r="BH139" i="3"/>
  <c r="BG139" i="3"/>
  <c r="BF139" i="3"/>
  <c r="BE139" i="3"/>
  <c r="BD139" i="3"/>
  <c r="BC139" i="3"/>
  <c r="BB139" i="3"/>
  <c r="BA139" i="3"/>
  <c r="AZ139" i="3"/>
  <c r="AY139" i="3"/>
  <c r="AX139" i="3"/>
  <c r="AW139" i="3"/>
  <c r="AV139" i="3"/>
  <c r="AU139" i="3"/>
  <c r="AT139" i="3"/>
  <c r="AS139" i="3"/>
  <c r="AR139" i="3"/>
  <c r="AQ139" i="3"/>
  <c r="AP139" i="3"/>
  <c r="AO139" i="3"/>
  <c r="AN139" i="3"/>
  <c r="AM139" i="3"/>
  <c r="AL139" i="3"/>
  <c r="AK139" i="3"/>
  <c r="AJ139" i="3"/>
  <c r="AI139" i="3"/>
  <c r="AH139" i="3"/>
  <c r="AG139" i="3"/>
  <c r="AF139" i="3"/>
  <c r="AE139" i="3"/>
  <c r="AD139" i="3"/>
  <c r="AC139" i="3"/>
  <c r="AB139" i="3"/>
  <c r="AA139" i="3"/>
  <c r="Z139" i="3"/>
  <c r="Y139" i="3"/>
  <c r="X139" i="3"/>
  <c r="W139" i="3"/>
  <c r="V139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CC138" i="3"/>
  <c r="CB138" i="3"/>
  <c r="CA138" i="3"/>
  <c r="BZ138" i="3"/>
  <c r="BY138" i="3"/>
  <c r="BX138" i="3"/>
  <c r="BW138" i="3"/>
  <c r="BV138" i="3"/>
  <c r="BU138" i="3"/>
  <c r="BT138" i="3"/>
  <c r="BS138" i="3"/>
  <c r="BR138" i="3"/>
  <c r="BQ138" i="3"/>
  <c r="BP138" i="3"/>
  <c r="BO138" i="3"/>
  <c r="BN138" i="3"/>
  <c r="BM138" i="3"/>
  <c r="BL138" i="3"/>
  <c r="BK138" i="3"/>
  <c r="BJ138" i="3"/>
  <c r="BI138" i="3"/>
  <c r="BH138" i="3"/>
  <c r="BG138" i="3"/>
  <c r="BF138" i="3"/>
  <c r="BE138" i="3"/>
  <c r="BD138" i="3"/>
  <c r="BC138" i="3"/>
  <c r="BB138" i="3"/>
  <c r="BA138" i="3"/>
  <c r="AZ138" i="3"/>
  <c r="AY138" i="3"/>
  <c r="AX138" i="3"/>
  <c r="AW138" i="3"/>
  <c r="AV138" i="3"/>
  <c r="AU138" i="3"/>
  <c r="AT138" i="3"/>
  <c r="AS138" i="3"/>
  <c r="AR138" i="3"/>
  <c r="AQ138" i="3"/>
  <c r="AP138" i="3"/>
  <c r="AO138" i="3"/>
  <c r="AN138" i="3"/>
  <c r="AM138" i="3"/>
  <c r="AL138" i="3"/>
  <c r="AK138" i="3"/>
  <c r="AJ138" i="3"/>
  <c r="AI138" i="3"/>
  <c r="AH138" i="3"/>
  <c r="AG138" i="3"/>
  <c r="AF138" i="3"/>
  <c r="AE138" i="3"/>
  <c r="AD138" i="3"/>
  <c r="AC138" i="3"/>
  <c r="AB138" i="3"/>
  <c r="AA138" i="3"/>
  <c r="Z138" i="3"/>
  <c r="Y138" i="3"/>
  <c r="X138" i="3"/>
  <c r="W138" i="3"/>
  <c r="V138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CC137" i="3"/>
  <c r="CB137" i="3"/>
  <c r="CA137" i="3"/>
  <c r="BZ137" i="3"/>
  <c r="BY137" i="3"/>
  <c r="BX137" i="3"/>
  <c r="BW137" i="3"/>
  <c r="BV137" i="3"/>
  <c r="BU137" i="3"/>
  <c r="BT137" i="3"/>
  <c r="BS137" i="3"/>
  <c r="BR137" i="3"/>
  <c r="BQ137" i="3"/>
  <c r="BP137" i="3"/>
  <c r="BO137" i="3"/>
  <c r="BN137" i="3"/>
  <c r="BM137" i="3"/>
  <c r="BL137" i="3"/>
  <c r="BK137" i="3"/>
  <c r="BJ137" i="3"/>
  <c r="BI137" i="3"/>
  <c r="BH137" i="3"/>
  <c r="BG137" i="3"/>
  <c r="BF137" i="3"/>
  <c r="BE137" i="3"/>
  <c r="BD137" i="3"/>
  <c r="BC137" i="3"/>
  <c r="BB137" i="3"/>
  <c r="BA137" i="3"/>
  <c r="AZ137" i="3"/>
  <c r="AY137" i="3"/>
  <c r="AX137" i="3"/>
  <c r="AW137" i="3"/>
  <c r="AV137" i="3"/>
  <c r="AU137" i="3"/>
  <c r="AT137" i="3"/>
  <c r="AS137" i="3"/>
  <c r="AR137" i="3"/>
  <c r="AQ137" i="3"/>
  <c r="AP137" i="3"/>
  <c r="AO137" i="3"/>
  <c r="AN137" i="3"/>
  <c r="AM137" i="3"/>
  <c r="AL137" i="3"/>
  <c r="AK137" i="3"/>
  <c r="AJ137" i="3"/>
  <c r="AI137" i="3"/>
  <c r="AH137" i="3"/>
  <c r="AG137" i="3"/>
  <c r="AF137" i="3"/>
  <c r="AE137" i="3"/>
  <c r="AD137" i="3"/>
  <c r="AC137" i="3"/>
  <c r="AB137" i="3"/>
  <c r="AA137" i="3"/>
  <c r="Z137" i="3"/>
  <c r="Y137" i="3"/>
  <c r="X137" i="3"/>
  <c r="W137" i="3"/>
  <c r="V137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CC136" i="3"/>
  <c r="CB136" i="3"/>
  <c r="CA136" i="3"/>
  <c r="BZ136" i="3"/>
  <c r="BY136" i="3"/>
  <c r="BX136" i="3"/>
  <c r="BW136" i="3"/>
  <c r="BV136" i="3"/>
  <c r="BU136" i="3"/>
  <c r="BT136" i="3"/>
  <c r="BS136" i="3"/>
  <c r="BR136" i="3"/>
  <c r="BQ136" i="3"/>
  <c r="BP136" i="3"/>
  <c r="BO136" i="3"/>
  <c r="BN136" i="3"/>
  <c r="BM136" i="3"/>
  <c r="BL136" i="3"/>
  <c r="BK136" i="3"/>
  <c r="BJ136" i="3"/>
  <c r="BI136" i="3"/>
  <c r="BH136" i="3"/>
  <c r="BG136" i="3"/>
  <c r="BF136" i="3"/>
  <c r="BE136" i="3"/>
  <c r="BD136" i="3"/>
  <c r="BC136" i="3"/>
  <c r="BB136" i="3"/>
  <c r="BA136" i="3"/>
  <c r="AZ136" i="3"/>
  <c r="AY136" i="3"/>
  <c r="AX136" i="3"/>
  <c r="AW136" i="3"/>
  <c r="AV136" i="3"/>
  <c r="AU136" i="3"/>
  <c r="AT136" i="3"/>
  <c r="AS136" i="3"/>
  <c r="AR136" i="3"/>
  <c r="AQ136" i="3"/>
  <c r="AP136" i="3"/>
  <c r="AO136" i="3"/>
  <c r="AN136" i="3"/>
  <c r="AM136" i="3"/>
  <c r="AL136" i="3"/>
  <c r="AK136" i="3"/>
  <c r="AJ136" i="3"/>
  <c r="AI136" i="3"/>
  <c r="AH136" i="3"/>
  <c r="AG136" i="3"/>
  <c r="AF136" i="3"/>
  <c r="AE136" i="3"/>
  <c r="AD136" i="3"/>
  <c r="AC136" i="3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CC135" i="3"/>
  <c r="CB135" i="3"/>
  <c r="CA135" i="3"/>
  <c r="BZ135" i="3"/>
  <c r="BY135" i="3"/>
  <c r="BX135" i="3"/>
  <c r="BW135" i="3"/>
  <c r="BV135" i="3"/>
  <c r="BU135" i="3"/>
  <c r="BT135" i="3"/>
  <c r="BS135" i="3"/>
  <c r="BR135" i="3"/>
  <c r="BQ135" i="3"/>
  <c r="BP135" i="3"/>
  <c r="BO135" i="3"/>
  <c r="BN135" i="3"/>
  <c r="BM135" i="3"/>
  <c r="BL135" i="3"/>
  <c r="BK135" i="3"/>
  <c r="BJ135" i="3"/>
  <c r="BI135" i="3"/>
  <c r="BH135" i="3"/>
  <c r="BG135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AR135" i="3"/>
  <c r="AQ135" i="3"/>
  <c r="AP135" i="3"/>
  <c r="AO135" i="3"/>
  <c r="AN135" i="3"/>
  <c r="AM135" i="3"/>
  <c r="AL135" i="3"/>
  <c r="AK135" i="3"/>
  <c r="AJ135" i="3"/>
  <c r="AI135" i="3"/>
  <c r="AH135" i="3"/>
  <c r="AG135" i="3"/>
  <c r="AF135" i="3"/>
  <c r="AE135" i="3"/>
  <c r="AD135" i="3"/>
  <c r="AC135" i="3"/>
  <c r="AB135" i="3"/>
  <c r="AA135" i="3"/>
  <c r="Z135" i="3"/>
  <c r="Y135" i="3"/>
  <c r="X135" i="3"/>
  <c r="W135" i="3"/>
  <c r="V135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CC133" i="3"/>
  <c r="CB133" i="3"/>
  <c r="CA133" i="3"/>
  <c r="BZ133" i="3"/>
  <c r="BY133" i="3"/>
  <c r="BX133" i="3"/>
  <c r="BW133" i="3"/>
  <c r="BV133" i="3"/>
  <c r="BU133" i="3"/>
  <c r="BT133" i="3"/>
  <c r="BS133" i="3"/>
  <c r="BR133" i="3"/>
  <c r="BQ133" i="3"/>
  <c r="BP133" i="3"/>
  <c r="BO133" i="3"/>
  <c r="BN133" i="3"/>
  <c r="BM133" i="3"/>
  <c r="BL133" i="3"/>
  <c r="BK133" i="3"/>
  <c r="BJ133" i="3"/>
  <c r="BI133" i="3"/>
  <c r="BH133" i="3"/>
  <c r="BG133" i="3"/>
  <c r="BF133" i="3"/>
  <c r="BE133" i="3"/>
  <c r="BD133" i="3"/>
  <c r="BC133" i="3"/>
  <c r="BB133" i="3"/>
  <c r="BA133" i="3"/>
  <c r="AZ133" i="3"/>
  <c r="AY133" i="3"/>
  <c r="AX133" i="3"/>
  <c r="AW133" i="3"/>
  <c r="AV133" i="3"/>
  <c r="AU133" i="3"/>
  <c r="AT133" i="3"/>
  <c r="AS133" i="3"/>
  <c r="AR133" i="3"/>
  <c r="AQ133" i="3"/>
  <c r="AP133" i="3"/>
  <c r="AO133" i="3"/>
  <c r="AN133" i="3"/>
  <c r="AM133" i="3"/>
  <c r="AL133" i="3"/>
  <c r="AK133" i="3"/>
  <c r="AJ133" i="3"/>
  <c r="AI133" i="3"/>
  <c r="AH133" i="3"/>
  <c r="AG133" i="3"/>
  <c r="AF133" i="3"/>
  <c r="AE133" i="3"/>
  <c r="AD133" i="3"/>
  <c r="AC133" i="3"/>
  <c r="AB133" i="3"/>
  <c r="AA133" i="3"/>
  <c r="Z133" i="3"/>
  <c r="Y133" i="3"/>
  <c r="X133" i="3"/>
  <c r="W133" i="3"/>
  <c r="V133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CB132" i="3"/>
  <c r="CA132" i="3"/>
  <c r="BZ132" i="3"/>
  <c r="BY132" i="3"/>
  <c r="BX132" i="3"/>
  <c r="BW132" i="3"/>
  <c r="BV132" i="3"/>
  <c r="BU132" i="3"/>
  <c r="BT132" i="3"/>
  <c r="BS132" i="3"/>
  <c r="BR132" i="3"/>
  <c r="BP132" i="3"/>
  <c r="BO132" i="3"/>
  <c r="BN132" i="3"/>
  <c r="BM132" i="3"/>
  <c r="BL132" i="3"/>
  <c r="BK132" i="3"/>
  <c r="BJ132" i="3"/>
  <c r="BI132" i="3"/>
  <c r="BH132" i="3"/>
  <c r="BG132" i="3"/>
  <c r="BF132" i="3"/>
  <c r="BD132" i="3"/>
  <c r="BC132" i="3"/>
  <c r="BB132" i="3"/>
  <c r="BA132" i="3"/>
  <c r="AZ132" i="3"/>
  <c r="AY132" i="3"/>
  <c r="AX132" i="3"/>
  <c r="AW132" i="3"/>
  <c r="AV132" i="3"/>
  <c r="AU132" i="3"/>
  <c r="AT132" i="3"/>
  <c r="AR132" i="3"/>
  <c r="AQ132" i="3"/>
  <c r="AP132" i="3"/>
  <c r="AO132" i="3"/>
  <c r="AN132" i="3"/>
  <c r="AM132" i="3"/>
  <c r="AL132" i="3"/>
  <c r="AK132" i="3"/>
  <c r="AJ132" i="3"/>
  <c r="AI132" i="3"/>
  <c r="AH132" i="3"/>
  <c r="AF132" i="3"/>
  <c r="AE132" i="3"/>
  <c r="AD132" i="3"/>
  <c r="AC132" i="3"/>
  <c r="AB132" i="3"/>
  <c r="AA132" i="3"/>
  <c r="Z132" i="3"/>
  <c r="Y132" i="3"/>
  <c r="X132" i="3"/>
  <c r="W132" i="3"/>
  <c r="V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CC131" i="3"/>
  <c r="CB131" i="3"/>
  <c r="CA131" i="3"/>
  <c r="BZ131" i="3"/>
  <c r="BY131" i="3"/>
  <c r="BX131" i="3"/>
  <c r="BW131" i="3"/>
  <c r="BV131" i="3"/>
  <c r="BU131" i="3"/>
  <c r="BT131" i="3"/>
  <c r="BS131" i="3"/>
  <c r="BR131" i="3"/>
  <c r="BQ131" i="3"/>
  <c r="BP131" i="3"/>
  <c r="BO131" i="3"/>
  <c r="BN131" i="3"/>
  <c r="BM131" i="3"/>
  <c r="BL131" i="3"/>
  <c r="BK131" i="3"/>
  <c r="BJ131" i="3"/>
  <c r="BI131" i="3"/>
  <c r="BH131" i="3"/>
  <c r="BG131" i="3"/>
  <c r="BF131" i="3"/>
  <c r="BE131" i="3"/>
  <c r="BD131" i="3"/>
  <c r="BC131" i="3"/>
  <c r="BB131" i="3"/>
  <c r="BA131" i="3"/>
  <c r="AZ131" i="3"/>
  <c r="AY131" i="3"/>
  <c r="AX131" i="3"/>
  <c r="AW131" i="3"/>
  <c r="AV131" i="3"/>
  <c r="AU131" i="3"/>
  <c r="AT131" i="3"/>
  <c r="AS131" i="3"/>
  <c r="AR131" i="3"/>
  <c r="AQ131" i="3"/>
  <c r="AP131" i="3"/>
  <c r="AO131" i="3"/>
  <c r="AN131" i="3"/>
  <c r="AM131" i="3"/>
  <c r="AL131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CB130" i="3"/>
  <c r="CA130" i="3"/>
  <c r="BZ130" i="3"/>
  <c r="BY130" i="3"/>
  <c r="BX130" i="3"/>
  <c r="BW130" i="3"/>
  <c r="BV130" i="3"/>
  <c r="BU130" i="3"/>
  <c r="BT130" i="3"/>
  <c r="BS130" i="3"/>
  <c r="BR130" i="3"/>
  <c r="BP130" i="3"/>
  <c r="BO130" i="3"/>
  <c r="BN130" i="3"/>
  <c r="BM130" i="3"/>
  <c r="BL130" i="3"/>
  <c r="BK130" i="3"/>
  <c r="BJ130" i="3"/>
  <c r="BI130" i="3"/>
  <c r="BH130" i="3"/>
  <c r="BG130" i="3"/>
  <c r="BF130" i="3"/>
  <c r="BD130" i="3"/>
  <c r="BC130" i="3"/>
  <c r="BB130" i="3"/>
  <c r="BA130" i="3"/>
  <c r="AZ130" i="3"/>
  <c r="AY130" i="3"/>
  <c r="AX130" i="3"/>
  <c r="AW130" i="3"/>
  <c r="AV130" i="3"/>
  <c r="AU130" i="3"/>
  <c r="AT130" i="3"/>
  <c r="AR130" i="3"/>
  <c r="AQ130" i="3"/>
  <c r="AP130" i="3"/>
  <c r="AO130" i="3"/>
  <c r="AN130" i="3"/>
  <c r="AM130" i="3"/>
  <c r="AL130" i="3"/>
  <c r="AK130" i="3"/>
  <c r="AJ130" i="3"/>
  <c r="AI130" i="3"/>
  <c r="AH130" i="3"/>
  <c r="AF130" i="3"/>
  <c r="AE130" i="3"/>
  <c r="AD130" i="3"/>
  <c r="AC130" i="3"/>
  <c r="AB130" i="3"/>
  <c r="AA130" i="3"/>
  <c r="Z130" i="3"/>
  <c r="Y130" i="3"/>
  <c r="X130" i="3"/>
  <c r="W130" i="3"/>
  <c r="V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CC129" i="3"/>
  <c r="CB129" i="3"/>
  <c r="CA129" i="3"/>
  <c r="BZ129" i="3"/>
  <c r="BY129" i="3"/>
  <c r="BX129" i="3"/>
  <c r="BW129" i="3"/>
  <c r="BV129" i="3"/>
  <c r="BU129" i="3"/>
  <c r="BT129" i="3"/>
  <c r="BS129" i="3"/>
  <c r="BR129" i="3"/>
  <c r="BQ129" i="3"/>
  <c r="BP129" i="3"/>
  <c r="BO129" i="3"/>
  <c r="BN129" i="3"/>
  <c r="BM129" i="3"/>
  <c r="BL129" i="3"/>
  <c r="BK129" i="3"/>
  <c r="BJ129" i="3"/>
  <c r="BI129" i="3"/>
  <c r="BH129" i="3"/>
  <c r="BG129" i="3"/>
  <c r="BF129" i="3"/>
  <c r="BE129" i="3"/>
  <c r="BD129" i="3"/>
  <c r="BC129" i="3"/>
  <c r="BB129" i="3"/>
  <c r="BA129" i="3"/>
  <c r="AZ129" i="3"/>
  <c r="AY129" i="3"/>
  <c r="AX129" i="3"/>
  <c r="AW129" i="3"/>
  <c r="AV129" i="3"/>
  <c r="AU129" i="3"/>
  <c r="AT129" i="3"/>
  <c r="AS129" i="3"/>
  <c r="AR129" i="3"/>
  <c r="AQ129" i="3"/>
  <c r="AP129" i="3"/>
  <c r="AO129" i="3"/>
  <c r="AN129" i="3"/>
  <c r="AM129" i="3"/>
  <c r="AL129" i="3"/>
  <c r="AK129" i="3"/>
  <c r="AJ129" i="3"/>
  <c r="AI129" i="3"/>
  <c r="AH129" i="3"/>
  <c r="AG129" i="3"/>
  <c r="AF129" i="3"/>
  <c r="AE129" i="3"/>
  <c r="AD129" i="3"/>
  <c r="AC129" i="3"/>
  <c r="AB129" i="3"/>
  <c r="AA129" i="3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CB127" i="3"/>
  <c r="CA127" i="3"/>
  <c r="BZ127" i="3"/>
  <c r="BY127" i="3"/>
  <c r="BX127" i="3"/>
  <c r="BW127" i="3"/>
  <c r="BV127" i="3"/>
  <c r="BU127" i="3"/>
  <c r="BT127" i="3"/>
  <c r="BS127" i="3"/>
  <c r="BR127" i="3"/>
  <c r="BP127" i="3"/>
  <c r="BO127" i="3"/>
  <c r="BN127" i="3"/>
  <c r="BM127" i="3"/>
  <c r="BL127" i="3"/>
  <c r="BK127" i="3"/>
  <c r="BJ127" i="3"/>
  <c r="BI127" i="3"/>
  <c r="BH127" i="3"/>
  <c r="BG127" i="3"/>
  <c r="BF127" i="3"/>
  <c r="BD127" i="3"/>
  <c r="BC127" i="3"/>
  <c r="BB127" i="3"/>
  <c r="BA127" i="3"/>
  <c r="AZ127" i="3"/>
  <c r="AY127" i="3"/>
  <c r="AX127" i="3"/>
  <c r="AW127" i="3"/>
  <c r="AV127" i="3"/>
  <c r="AU127" i="3"/>
  <c r="AT127" i="3"/>
  <c r="AR127" i="3"/>
  <c r="AQ127" i="3"/>
  <c r="AP127" i="3"/>
  <c r="AO127" i="3"/>
  <c r="AN127" i="3"/>
  <c r="AM127" i="3"/>
  <c r="AL127" i="3"/>
  <c r="AK127" i="3"/>
  <c r="AJ127" i="3"/>
  <c r="AI127" i="3"/>
  <c r="AH127" i="3"/>
  <c r="AF127" i="3"/>
  <c r="AE127" i="3"/>
  <c r="AD127" i="3"/>
  <c r="AC127" i="3"/>
  <c r="AB127" i="3"/>
  <c r="AA127" i="3"/>
  <c r="Z127" i="3"/>
  <c r="Y127" i="3"/>
  <c r="X127" i="3"/>
  <c r="W127" i="3"/>
  <c r="V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CC126" i="3"/>
  <c r="CB126" i="3"/>
  <c r="CA126" i="3"/>
  <c r="BZ126" i="3"/>
  <c r="BY126" i="3"/>
  <c r="BX126" i="3"/>
  <c r="BW126" i="3"/>
  <c r="BV126" i="3"/>
  <c r="BU126" i="3"/>
  <c r="BT126" i="3"/>
  <c r="BS126" i="3"/>
  <c r="BR126" i="3"/>
  <c r="BQ126" i="3"/>
  <c r="BP126" i="3"/>
  <c r="BO126" i="3"/>
  <c r="BN126" i="3"/>
  <c r="BM126" i="3"/>
  <c r="BL126" i="3"/>
  <c r="BK126" i="3"/>
  <c r="BJ126" i="3"/>
  <c r="BI126" i="3"/>
  <c r="BH126" i="3"/>
  <c r="BG126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AR126" i="3"/>
  <c r="AQ126" i="3"/>
  <c r="AP126" i="3"/>
  <c r="AO126" i="3"/>
  <c r="AN126" i="3"/>
  <c r="AM126" i="3"/>
  <c r="AL126" i="3"/>
  <c r="AK126" i="3"/>
  <c r="AJ126" i="3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CC125" i="3"/>
  <c r="CB125" i="3"/>
  <c r="CA125" i="3"/>
  <c r="BZ125" i="3"/>
  <c r="BY125" i="3"/>
  <c r="BX125" i="3"/>
  <c r="BW125" i="3"/>
  <c r="BV125" i="3"/>
  <c r="BU125" i="3"/>
  <c r="BT125" i="3"/>
  <c r="BS125" i="3"/>
  <c r="BR125" i="3"/>
  <c r="BQ125" i="3"/>
  <c r="BP125" i="3"/>
  <c r="BO125" i="3"/>
  <c r="BN125" i="3"/>
  <c r="BM125" i="3"/>
  <c r="BL125" i="3"/>
  <c r="BK125" i="3"/>
  <c r="BJ125" i="3"/>
  <c r="BI125" i="3"/>
  <c r="BH125" i="3"/>
  <c r="BG125" i="3"/>
  <c r="BF125" i="3"/>
  <c r="BE125" i="3"/>
  <c r="BD125" i="3"/>
  <c r="BC125" i="3"/>
  <c r="BB125" i="3"/>
  <c r="BA125" i="3"/>
  <c r="AZ125" i="3"/>
  <c r="AY125" i="3"/>
  <c r="AX125" i="3"/>
  <c r="AW125" i="3"/>
  <c r="AV125" i="3"/>
  <c r="AU125" i="3"/>
  <c r="AT125" i="3"/>
  <c r="AS125" i="3"/>
  <c r="AR125" i="3"/>
  <c r="AQ125" i="3"/>
  <c r="AP125" i="3"/>
  <c r="AO125" i="3"/>
  <c r="AN125" i="3"/>
  <c r="AM125" i="3"/>
  <c r="AL125" i="3"/>
  <c r="AK125" i="3"/>
  <c r="AJ125" i="3"/>
  <c r="AI125" i="3"/>
  <c r="AH125" i="3"/>
  <c r="AG125" i="3"/>
  <c r="AF125" i="3"/>
  <c r="AE125" i="3"/>
  <c r="AD125" i="3"/>
  <c r="AC125" i="3"/>
  <c r="AB125" i="3"/>
  <c r="AA125" i="3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CC124" i="3"/>
  <c r="CB124" i="3"/>
  <c r="CA124" i="3"/>
  <c r="BZ124" i="3"/>
  <c r="BY124" i="3"/>
  <c r="BX124" i="3"/>
  <c r="BW124" i="3"/>
  <c r="BV124" i="3"/>
  <c r="BU124" i="3"/>
  <c r="BT124" i="3"/>
  <c r="BS124" i="3"/>
  <c r="BR124" i="3"/>
  <c r="BQ124" i="3"/>
  <c r="BP124" i="3"/>
  <c r="BO124" i="3"/>
  <c r="BN124" i="3"/>
  <c r="BM124" i="3"/>
  <c r="BL124" i="3"/>
  <c r="BK124" i="3"/>
  <c r="BJ124" i="3"/>
  <c r="BI124" i="3"/>
  <c r="BH124" i="3"/>
  <c r="BG124" i="3"/>
  <c r="BF124" i="3"/>
  <c r="BE124" i="3"/>
  <c r="BD124" i="3"/>
  <c r="BC124" i="3"/>
  <c r="BB124" i="3"/>
  <c r="BA124" i="3"/>
  <c r="AZ124" i="3"/>
  <c r="AY124" i="3"/>
  <c r="AX124" i="3"/>
  <c r="AW124" i="3"/>
  <c r="AV124" i="3"/>
  <c r="AU124" i="3"/>
  <c r="AT124" i="3"/>
  <c r="AS124" i="3"/>
  <c r="AR124" i="3"/>
  <c r="AQ124" i="3"/>
  <c r="AP124" i="3"/>
  <c r="AO124" i="3"/>
  <c r="AN124" i="3"/>
  <c r="AM124" i="3"/>
  <c r="AL124" i="3"/>
  <c r="AK124" i="3"/>
  <c r="AJ124" i="3"/>
  <c r="AI124" i="3"/>
  <c r="AH124" i="3"/>
  <c r="AG124" i="3"/>
  <c r="AF124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CC123" i="3"/>
  <c r="CB123" i="3"/>
  <c r="CA123" i="3"/>
  <c r="BZ123" i="3"/>
  <c r="BY123" i="3"/>
  <c r="BX123" i="3"/>
  <c r="BW123" i="3"/>
  <c r="BV123" i="3"/>
  <c r="BU123" i="3"/>
  <c r="BT123" i="3"/>
  <c r="BS123" i="3"/>
  <c r="BR123" i="3"/>
  <c r="BQ123" i="3"/>
  <c r="BP123" i="3"/>
  <c r="BO123" i="3"/>
  <c r="BN123" i="3"/>
  <c r="BM123" i="3"/>
  <c r="BL123" i="3"/>
  <c r="BK123" i="3"/>
  <c r="BJ123" i="3"/>
  <c r="BI123" i="3"/>
  <c r="BH123" i="3"/>
  <c r="BG123" i="3"/>
  <c r="BF123" i="3"/>
  <c r="BE123" i="3"/>
  <c r="BD123" i="3"/>
  <c r="BC123" i="3"/>
  <c r="BB123" i="3"/>
  <c r="BA123" i="3"/>
  <c r="AZ123" i="3"/>
  <c r="AY123" i="3"/>
  <c r="AX123" i="3"/>
  <c r="AW123" i="3"/>
  <c r="AV123" i="3"/>
  <c r="AU123" i="3"/>
  <c r="AT123" i="3"/>
  <c r="AS123" i="3"/>
  <c r="AR123" i="3"/>
  <c r="AQ123" i="3"/>
  <c r="AP123" i="3"/>
  <c r="AO123" i="3"/>
  <c r="AN123" i="3"/>
  <c r="AM123" i="3"/>
  <c r="AL123" i="3"/>
  <c r="AK123" i="3"/>
  <c r="AJ123" i="3"/>
  <c r="AI123" i="3"/>
  <c r="AH123" i="3"/>
  <c r="AG123" i="3"/>
  <c r="AF123" i="3"/>
  <c r="AE123" i="3"/>
  <c r="AD123" i="3"/>
  <c r="AC123" i="3"/>
  <c r="AB123" i="3"/>
  <c r="AA123" i="3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CC122" i="3"/>
  <c r="CB122" i="3"/>
  <c r="CA122" i="3"/>
  <c r="BZ122" i="3"/>
  <c r="BY122" i="3"/>
  <c r="BX122" i="3"/>
  <c r="BW122" i="3"/>
  <c r="BV122" i="3"/>
  <c r="BU122" i="3"/>
  <c r="BT122" i="3"/>
  <c r="BS122" i="3"/>
  <c r="BR122" i="3"/>
  <c r="BQ122" i="3"/>
  <c r="BP122" i="3"/>
  <c r="BO122" i="3"/>
  <c r="BN122" i="3"/>
  <c r="BM122" i="3"/>
  <c r="BL122" i="3"/>
  <c r="BK122" i="3"/>
  <c r="BJ122" i="3"/>
  <c r="BI122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AP122" i="3"/>
  <c r="AO122" i="3"/>
  <c r="AN122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CC119" i="3"/>
  <c r="CB119" i="3"/>
  <c r="CA119" i="3"/>
  <c r="BZ119" i="3"/>
  <c r="BY119" i="3"/>
  <c r="BX119" i="3"/>
  <c r="BW119" i="3"/>
  <c r="BV119" i="3"/>
  <c r="BU119" i="3"/>
  <c r="BT119" i="3"/>
  <c r="BS119" i="3"/>
  <c r="BR119" i="3"/>
  <c r="BQ119" i="3"/>
  <c r="BP119" i="3"/>
  <c r="BO119" i="3"/>
  <c r="BN119" i="3"/>
  <c r="BM119" i="3"/>
  <c r="BL119" i="3"/>
  <c r="BK119" i="3"/>
  <c r="BJ119" i="3"/>
  <c r="BI119" i="3"/>
  <c r="BH119" i="3"/>
  <c r="BG119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AR119" i="3"/>
  <c r="AQ119" i="3"/>
  <c r="AP119" i="3"/>
  <c r="AO119" i="3"/>
  <c r="AN119" i="3"/>
  <c r="AM119" i="3"/>
  <c r="AL119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CC118" i="3"/>
  <c r="CB118" i="3"/>
  <c r="CA118" i="3"/>
  <c r="BZ118" i="3"/>
  <c r="BY118" i="3"/>
  <c r="BX118" i="3"/>
  <c r="BW118" i="3"/>
  <c r="BV118" i="3"/>
  <c r="BU118" i="3"/>
  <c r="BT118" i="3"/>
  <c r="BS118" i="3"/>
  <c r="BR118" i="3"/>
  <c r="BQ118" i="3"/>
  <c r="BP118" i="3"/>
  <c r="BO118" i="3"/>
  <c r="BN118" i="3"/>
  <c r="BM118" i="3"/>
  <c r="BL118" i="3"/>
  <c r="BK118" i="3"/>
  <c r="BJ118" i="3"/>
  <c r="BI118" i="3"/>
  <c r="BH118" i="3"/>
  <c r="BG118" i="3"/>
  <c r="BF118" i="3"/>
  <c r="BE118" i="3"/>
  <c r="BD118" i="3"/>
  <c r="BC118" i="3"/>
  <c r="BB118" i="3"/>
  <c r="BA118" i="3"/>
  <c r="AZ118" i="3"/>
  <c r="AY118" i="3"/>
  <c r="AX118" i="3"/>
  <c r="AW118" i="3"/>
  <c r="AV118" i="3"/>
  <c r="AU118" i="3"/>
  <c r="AT118" i="3"/>
  <c r="AS118" i="3"/>
  <c r="AR118" i="3"/>
  <c r="AQ118" i="3"/>
  <c r="AP118" i="3"/>
  <c r="AO118" i="3"/>
  <c r="AN118" i="3"/>
  <c r="AM118" i="3"/>
  <c r="AL118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CC117" i="3"/>
  <c r="CB117" i="3"/>
  <c r="CA117" i="3"/>
  <c r="BZ117" i="3"/>
  <c r="BY117" i="3"/>
  <c r="BX117" i="3"/>
  <c r="BW117" i="3"/>
  <c r="BV117" i="3"/>
  <c r="BU117" i="3"/>
  <c r="BT117" i="3"/>
  <c r="BS117" i="3"/>
  <c r="BR117" i="3"/>
  <c r="BQ117" i="3"/>
  <c r="BP117" i="3"/>
  <c r="BO117" i="3"/>
  <c r="BN117" i="3"/>
  <c r="BM117" i="3"/>
  <c r="BL117" i="3"/>
  <c r="BK117" i="3"/>
  <c r="BJ117" i="3"/>
  <c r="BI117" i="3"/>
  <c r="BH117" i="3"/>
  <c r="BG117" i="3"/>
  <c r="BF117" i="3"/>
  <c r="BE117" i="3"/>
  <c r="BD117" i="3"/>
  <c r="BC117" i="3"/>
  <c r="BB117" i="3"/>
  <c r="BA117" i="3"/>
  <c r="AZ117" i="3"/>
  <c r="AY117" i="3"/>
  <c r="AX117" i="3"/>
  <c r="AW117" i="3"/>
  <c r="AV117" i="3"/>
  <c r="AU117" i="3"/>
  <c r="AT117" i="3"/>
  <c r="AS117" i="3"/>
  <c r="AR117" i="3"/>
  <c r="AQ117" i="3"/>
  <c r="AP117" i="3"/>
  <c r="AO117" i="3"/>
  <c r="AN117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CC116" i="3"/>
  <c r="CB116" i="3"/>
  <c r="CA116" i="3"/>
  <c r="BZ116" i="3"/>
  <c r="BY116" i="3"/>
  <c r="BX116" i="3"/>
  <c r="BW116" i="3"/>
  <c r="BV116" i="3"/>
  <c r="BU116" i="3"/>
  <c r="BT116" i="3"/>
  <c r="BS116" i="3"/>
  <c r="BR116" i="3"/>
  <c r="BQ116" i="3"/>
  <c r="BP116" i="3"/>
  <c r="BO116" i="3"/>
  <c r="BN116" i="3"/>
  <c r="BM116" i="3"/>
  <c r="BL116" i="3"/>
  <c r="BK116" i="3"/>
  <c r="BJ116" i="3"/>
  <c r="BI116" i="3"/>
  <c r="BH116" i="3"/>
  <c r="BG116" i="3"/>
  <c r="BF116" i="3"/>
  <c r="BE116" i="3"/>
  <c r="BD116" i="3"/>
  <c r="BC116" i="3"/>
  <c r="BB116" i="3"/>
  <c r="BA116" i="3"/>
  <c r="AZ116" i="3"/>
  <c r="AY116" i="3"/>
  <c r="AX116" i="3"/>
  <c r="AW116" i="3"/>
  <c r="AV116" i="3"/>
  <c r="AU116" i="3"/>
  <c r="AT116" i="3"/>
  <c r="AS116" i="3"/>
  <c r="AR116" i="3"/>
  <c r="AQ116" i="3"/>
  <c r="AP116" i="3"/>
  <c r="AO116" i="3"/>
  <c r="AN116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CC115" i="3"/>
  <c r="CB115" i="3"/>
  <c r="CA115" i="3"/>
  <c r="BZ115" i="3"/>
  <c r="BY115" i="3"/>
  <c r="BX115" i="3"/>
  <c r="BW115" i="3"/>
  <c r="BV115" i="3"/>
  <c r="BU115" i="3"/>
  <c r="BT115" i="3"/>
  <c r="BS115" i="3"/>
  <c r="BR115" i="3"/>
  <c r="BQ115" i="3"/>
  <c r="BP115" i="3"/>
  <c r="BO115" i="3"/>
  <c r="BN115" i="3"/>
  <c r="BM115" i="3"/>
  <c r="BL115" i="3"/>
  <c r="BK115" i="3"/>
  <c r="BJ115" i="3"/>
  <c r="BI115" i="3"/>
  <c r="BH115" i="3"/>
  <c r="BG115" i="3"/>
  <c r="BF115" i="3"/>
  <c r="BE115" i="3"/>
  <c r="BD115" i="3"/>
  <c r="BC115" i="3"/>
  <c r="BB115" i="3"/>
  <c r="BA115" i="3"/>
  <c r="AZ115" i="3"/>
  <c r="AY115" i="3"/>
  <c r="AX115" i="3"/>
  <c r="AW115" i="3"/>
  <c r="AV115" i="3"/>
  <c r="AU115" i="3"/>
  <c r="AT115" i="3"/>
  <c r="AS115" i="3"/>
  <c r="AR115" i="3"/>
  <c r="AQ115" i="3"/>
  <c r="AP115" i="3"/>
  <c r="AO115" i="3"/>
  <c r="AN115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CC114" i="3"/>
  <c r="CB114" i="3"/>
  <c r="CA114" i="3"/>
  <c r="BZ114" i="3"/>
  <c r="BY114" i="3"/>
  <c r="BX114" i="3"/>
  <c r="BW114" i="3"/>
  <c r="BV114" i="3"/>
  <c r="BU114" i="3"/>
  <c r="BT114" i="3"/>
  <c r="BS114" i="3"/>
  <c r="BR114" i="3"/>
  <c r="BQ114" i="3"/>
  <c r="BP114" i="3"/>
  <c r="BO114" i="3"/>
  <c r="BN114" i="3"/>
  <c r="BM114" i="3"/>
  <c r="BL114" i="3"/>
  <c r="BK114" i="3"/>
  <c r="BJ114" i="3"/>
  <c r="BI114" i="3"/>
  <c r="BH114" i="3"/>
  <c r="BG114" i="3"/>
  <c r="BF114" i="3"/>
  <c r="BE114" i="3"/>
  <c r="BD114" i="3"/>
  <c r="BC114" i="3"/>
  <c r="BB114" i="3"/>
  <c r="BA114" i="3"/>
  <c r="AZ114" i="3"/>
  <c r="AY114" i="3"/>
  <c r="AX114" i="3"/>
  <c r="AW114" i="3"/>
  <c r="AV114" i="3"/>
  <c r="AU114" i="3"/>
  <c r="AT114" i="3"/>
  <c r="AS114" i="3"/>
  <c r="AR114" i="3"/>
  <c r="AQ114" i="3"/>
  <c r="AP114" i="3"/>
  <c r="AO114" i="3"/>
  <c r="AN114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CC113" i="3"/>
  <c r="CB113" i="3"/>
  <c r="CA113" i="3"/>
  <c r="BZ113" i="3"/>
  <c r="BY113" i="3"/>
  <c r="BX113" i="3"/>
  <c r="BW113" i="3"/>
  <c r="BV113" i="3"/>
  <c r="BU113" i="3"/>
  <c r="BT113" i="3"/>
  <c r="BS113" i="3"/>
  <c r="BR113" i="3"/>
  <c r="BQ113" i="3"/>
  <c r="BP113" i="3"/>
  <c r="BO113" i="3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AR113" i="3"/>
  <c r="AQ113" i="3"/>
  <c r="AP113" i="3"/>
  <c r="AO113" i="3"/>
  <c r="AN113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CC112" i="3"/>
  <c r="CB112" i="3"/>
  <c r="CA112" i="3"/>
  <c r="BZ112" i="3"/>
  <c r="BY112" i="3"/>
  <c r="BX112" i="3"/>
  <c r="BW112" i="3"/>
  <c r="BV112" i="3"/>
  <c r="BU112" i="3"/>
  <c r="BT112" i="3"/>
  <c r="BS112" i="3"/>
  <c r="BR112" i="3"/>
  <c r="BQ112" i="3"/>
  <c r="BP112" i="3"/>
  <c r="BO112" i="3"/>
  <c r="BN112" i="3"/>
  <c r="BM112" i="3"/>
  <c r="BL112" i="3"/>
  <c r="BK112" i="3"/>
  <c r="BJ112" i="3"/>
  <c r="BI112" i="3"/>
  <c r="BH112" i="3"/>
  <c r="BG112" i="3"/>
  <c r="BF112" i="3"/>
  <c r="BE112" i="3"/>
  <c r="BD112" i="3"/>
  <c r="BC112" i="3"/>
  <c r="BB112" i="3"/>
  <c r="BA112" i="3"/>
  <c r="AZ112" i="3"/>
  <c r="AY112" i="3"/>
  <c r="AX112" i="3"/>
  <c r="AW112" i="3"/>
  <c r="AV112" i="3"/>
  <c r="AU112" i="3"/>
  <c r="AT112" i="3"/>
  <c r="AS112" i="3"/>
  <c r="AR112" i="3"/>
  <c r="AQ112" i="3"/>
  <c r="AP112" i="3"/>
  <c r="AO112" i="3"/>
  <c r="AN112" i="3"/>
  <c r="AM112" i="3"/>
  <c r="AL112" i="3"/>
  <c r="AK112" i="3"/>
  <c r="AJ112" i="3"/>
  <c r="AI112" i="3"/>
  <c r="AH112" i="3"/>
  <c r="AG112" i="3"/>
  <c r="AF112" i="3"/>
  <c r="AE112" i="3"/>
  <c r="AD112" i="3"/>
  <c r="AC112" i="3"/>
  <c r="AB112" i="3"/>
  <c r="AA112" i="3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I111" i="3"/>
  <c r="H111" i="3"/>
  <c r="CC110" i="3"/>
  <c r="CB110" i="3"/>
  <c r="CA110" i="3"/>
  <c r="BZ110" i="3"/>
  <c r="BY110" i="3"/>
  <c r="BX110" i="3"/>
  <c r="BW110" i="3"/>
  <c r="BV110" i="3"/>
  <c r="BU110" i="3"/>
  <c r="BT110" i="3"/>
  <c r="BS110" i="3"/>
  <c r="BR110" i="3"/>
  <c r="BQ110" i="3"/>
  <c r="BP110" i="3"/>
  <c r="BO110" i="3"/>
  <c r="BN110" i="3"/>
  <c r="BM110" i="3"/>
  <c r="BL110" i="3"/>
  <c r="BK110" i="3"/>
  <c r="BJ110" i="3"/>
  <c r="BI110" i="3"/>
  <c r="BH110" i="3"/>
  <c r="BG110" i="3"/>
  <c r="BF110" i="3"/>
  <c r="BE110" i="3"/>
  <c r="BD110" i="3"/>
  <c r="BC110" i="3"/>
  <c r="BB110" i="3"/>
  <c r="BA110" i="3"/>
  <c r="AZ110" i="3"/>
  <c r="AY110" i="3"/>
  <c r="AX110" i="3"/>
  <c r="AW110" i="3"/>
  <c r="AV110" i="3"/>
  <c r="AU110" i="3"/>
  <c r="AT110" i="3"/>
  <c r="AS110" i="3"/>
  <c r="AR110" i="3"/>
  <c r="AQ110" i="3"/>
  <c r="AP110" i="3"/>
  <c r="AO110" i="3"/>
  <c r="AN110" i="3"/>
  <c r="AM110" i="3"/>
  <c r="AL110" i="3"/>
  <c r="AK110" i="3"/>
  <c r="AJ110" i="3"/>
  <c r="AI110" i="3"/>
  <c r="AH110" i="3"/>
  <c r="AG110" i="3"/>
  <c r="AF110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I109" i="3"/>
  <c r="H109" i="3"/>
  <c r="CC108" i="3"/>
  <c r="CB108" i="3"/>
  <c r="CA108" i="3"/>
  <c r="BZ108" i="3"/>
  <c r="BY108" i="3"/>
  <c r="BX108" i="3"/>
  <c r="BW108" i="3"/>
  <c r="BV108" i="3"/>
  <c r="BU108" i="3"/>
  <c r="BT108" i="3"/>
  <c r="BS108" i="3"/>
  <c r="BR108" i="3"/>
  <c r="BQ108" i="3"/>
  <c r="BP108" i="3"/>
  <c r="BO108" i="3"/>
  <c r="BN108" i="3"/>
  <c r="BM108" i="3"/>
  <c r="BL108" i="3"/>
  <c r="BK108" i="3"/>
  <c r="BJ108" i="3"/>
  <c r="BI108" i="3"/>
  <c r="BH108" i="3"/>
  <c r="BG108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AR108" i="3"/>
  <c r="AQ108" i="3"/>
  <c r="AP108" i="3"/>
  <c r="AO108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CC106" i="3"/>
  <c r="CB106" i="3"/>
  <c r="CA106" i="3"/>
  <c r="BZ106" i="3"/>
  <c r="BY106" i="3"/>
  <c r="BX106" i="3"/>
  <c r="BW106" i="3"/>
  <c r="BV106" i="3"/>
  <c r="BU106" i="3"/>
  <c r="BT106" i="3"/>
  <c r="BS106" i="3"/>
  <c r="BR106" i="3"/>
  <c r="BQ106" i="3"/>
  <c r="BP106" i="3"/>
  <c r="BO106" i="3"/>
  <c r="BN106" i="3"/>
  <c r="BM106" i="3"/>
  <c r="BL106" i="3"/>
  <c r="BK106" i="3"/>
  <c r="BJ106" i="3"/>
  <c r="BI106" i="3"/>
  <c r="BH106" i="3"/>
  <c r="BG106" i="3"/>
  <c r="BF106" i="3"/>
  <c r="BE106" i="3"/>
  <c r="BD106" i="3"/>
  <c r="BC106" i="3"/>
  <c r="BB106" i="3"/>
  <c r="BA106" i="3"/>
  <c r="AZ106" i="3"/>
  <c r="AY106" i="3"/>
  <c r="AX106" i="3"/>
  <c r="AW106" i="3"/>
  <c r="AV106" i="3"/>
  <c r="AU106" i="3"/>
  <c r="AT106" i="3"/>
  <c r="AS106" i="3"/>
  <c r="AR106" i="3"/>
  <c r="AQ106" i="3"/>
  <c r="AP106" i="3"/>
  <c r="AO106" i="3"/>
  <c r="AN106" i="3"/>
  <c r="AM106" i="3"/>
  <c r="AL106" i="3"/>
  <c r="AK106" i="3"/>
  <c r="AJ106" i="3"/>
  <c r="AI106" i="3"/>
  <c r="AH106" i="3"/>
  <c r="AG106" i="3"/>
  <c r="AF106" i="3"/>
  <c r="AE106" i="3"/>
  <c r="AD106" i="3"/>
  <c r="AC106" i="3"/>
  <c r="AB106" i="3"/>
  <c r="AA106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CC105" i="3"/>
  <c r="CB105" i="3"/>
  <c r="CA105" i="3"/>
  <c r="BZ105" i="3"/>
  <c r="BY105" i="3"/>
  <c r="BX105" i="3"/>
  <c r="BW105" i="3"/>
  <c r="BV105" i="3"/>
  <c r="BU105" i="3"/>
  <c r="BT105" i="3"/>
  <c r="BS105" i="3"/>
  <c r="BR105" i="3"/>
  <c r="BQ105" i="3"/>
  <c r="BP105" i="3"/>
  <c r="BO105" i="3"/>
  <c r="BN105" i="3"/>
  <c r="BM105" i="3"/>
  <c r="BL105" i="3"/>
  <c r="BK105" i="3"/>
  <c r="BJ105" i="3"/>
  <c r="BI105" i="3"/>
  <c r="BH105" i="3"/>
  <c r="BG105" i="3"/>
  <c r="BF105" i="3"/>
  <c r="BE105" i="3"/>
  <c r="BD105" i="3"/>
  <c r="BC105" i="3"/>
  <c r="BB105" i="3"/>
  <c r="BA105" i="3"/>
  <c r="AZ105" i="3"/>
  <c r="AY105" i="3"/>
  <c r="AX105" i="3"/>
  <c r="AW105" i="3"/>
  <c r="AV105" i="3"/>
  <c r="AU105" i="3"/>
  <c r="AT105" i="3"/>
  <c r="AS105" i="3"/>
  <c r="AR105" i="3"/>
  <c r="AQ105" i="3"/>
  <c r="AP105" i="3"/>
  <c r="AO105" i="3"/>
  <c r="AN105" i="3"/>
  <c r="AM105" i="3"/>
  <c r="AL105" i="3"/>
  <c r="AK105" i="3"/>
  <c r="AJ105" i="3"/>
  <c r="AI105" i="3"/>
  <c r="AH105" i="3"/>
  <c r="AG105" i="3"/>
  <c r="AF105" i="3"/>
  <c r="AE105" i="3"/>
  <c r="AD105" i="3"/>
  <c r="AC105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CC104" i="3"/>
  <c r="CB104" i="3"/>
  <c r="CA104" i="3"/>
  <c r="BZ104" i="3"/>
  <c r="BY104" i="3"/>
  <c r="BX104" i="3"/>
  <c r="BW104" i="3"/>
  <c r="BV104" i="3"/>
  <c r="BU104" i="3"/>
  <c r="BT104" i="3"/>
  <c r="BS104" i="3"/>
  <c r="BR104" i="3"/>
  <c r="BQ104" i="3"/>
  <c r="BP104" i="3"/>
  <c r="BO104" i="3"/>
  <c r="BN104" i="3"/>
  <c r="BM104" i="3"/>
  <c r="BL104" i="3"/>
  <c r="BK104" i="3"/>
  <c r="BJ104" i="3"/>
  <c r="BI104" i="3"/>
  <c r="BH104" i="3"/>
  <c r="BG104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AR104" i="3"/>
  <c r="AQ104" i="3"/>
  <c r="AP104" i="3"/>
  <c r="AO104" i="3"/>
  <c r="AN104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CC103" i="3"/>
  <c r="CB103" i="3"/>
  <c r="CA103" i="3"/>
  <c r="BZ103" i="3"/>
  <c r="BY103" i="3"/>
  <c r="BX103" i="3"/>
  <c r="BW103" i="3"/>
  <c r="BV103" i="3"/>
  <c r="BU103" i="3"/>
  <c r="BT103" i="3"/>
  <c r="BS103" i="3"/>
  <c r="BR103" i="3"/>
  <c r="BQ103" i="3"/>
  <c r="BP103" i="3"/>
  <c r="BO103" i="3"/>
  <c r="BN103" i="3"/>
  <c r="BM103" i="3"/>
  <c r="BL103" i="3"/>
  <c r="BK103" i="3"/>
  <c r="BJ103" i="3"/>
  <c r="BI103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AN103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CC102" i="3"/>
  <c r="CB102" i="3"/>
  <c r="CA102" i="3"/>
  <c r="BZ102" i="3"/>
  <c r="BY102" i="3"/>
  <c r="BX102" i="3"/>
  <c r="BW102" i="3"/>
  <c r="BV102" i="3"/>
  <c r="BU102" i="3"/>
  <c r="BT102" i="3"/>
  <c r="BS102" i="3"/>
  <c r="BR102" i="3"/>
  <c r="BQ102" i="3"/>
  <c r="BP102" i="3"/>
  <c r="BO102" i="3"/>
  <c r="BN102" i="3"/>
  <c r="BM102" i="3"/>
  <c r="BL102" i="3"/>
  <c r="BK102" i="3"/>
  <c r="BJ102" i="3"/>
  <c r="BI102" i="3"/>
  <c r="BH102" i="3"/>
  <c r="BG102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AR102" i="3"/>
  <c r="AQ102" i="3"/>
  <c r="AP102" i="3"/>
  <c r="AO102" i="3"/>
  <c r="AN102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CC101" i="3"/>
  <c r="CB101" i="3"/>
  <c r="CA101" i="3"/>
  <c r="BZ101" i="3"/>
  <c r="BY101" i="3"/>
  <c r="BX101" i="3"/>
  <c r="BW101" i="3"/>
  <c r="BV101" i="3"/>
  <c r="BU101" i="3"/>
  <c r="BT101" i="3"/>
  <c r="BS101" i="3"/>
  <c r="BR101" i="3"/>
  <c r="BQ101" i="3"/>
  <c r="BP101" i="3"/>
  <c r="BO101" i="3"/>
  <c r="BN101" i="3"/>
  <c r="BM101" i="3"/>
  <c r="BL101" i="3"/>
  <c r="BK101" i="3"/>
  <c r="BJ101" i="3"/>
  <c r="BI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AP101" i="3"/>
  <c r="AO101" i="3"/>
  <c r="AN101" i="3"/>
  <c r="AM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CC100" i="3"/>
  <c r="CB100" i="3"/>
  <c r="CA100" i="3"/>
  <c r="BZ100" i="3"/>
  <c r="BY100" i="3"/>
  <c r="BX100" i="3"/>
  <c r="BW100" i="3"/>
  <c r="BV100" i="3"/>
  <c r="BU100" i="3"/>
  <c r="BT100" i="3"/>
  <c r="BS100" i="3"/>
  <c r="BR100" i="3"/>
  <c r="BQ100" i="3"/>
  <c r="BP100" i="3"/>
  <c r="BO100" i="3"/>
  <c r="BN100" i="3"/>
  <c r="BM100" i="3"/>
  <c r="BL100" i="3"/>
  <c r="BK100" i="3"/>
  <c r="BJ100" i="3"/>
  <c r="BI100" i="3"/>
  <c r="BH100" i="3"/>
  <c r="BG100" i="3"/>
  <c r="BF100" i="3"/>
  <c r="BE100" i="3"/>
  <c r="BD100" i="3"/>
  <c r="BC100" i="3"/>
  <c r="BB100" i="3"/>
  <c r="BA100" i="3"/>
  <c r="AZ100" i="3"/>
  <c r="AY100" i="3"/>
  <c r="AX100" i="3"/>
  <c r="AW100" i="3"/>
  <c r="AV100" i="3"/>
  <c r="AU100" i="3"/>
  <c r="AT100" i="3"/>
  <c r="AS100" i="3"/>
  <c r="AR100" i="3"/>
  <c r="AQ100" i="3"/>
  <c r="AP100" i="3"/>
  <c r="AO100" i="3"/>
  <c r="AN100" i="3"/>
  <c r="AM100" i="3"/>
  <c r="AL100" i="3"/>
  <c r="AK100" i="3"/>
  <c r="AJ100" i="3"/>
  <c r="AI100" i="3"/>
  <c r="AH100" i="3"/>
  <c r="AG100" i="3"/>
  <c r="AF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CC99" i="3"/>
  <c r="CB99" i="3"/>
  <c r="CA99" i="3"/>
  <c r="BZ99" i="3"/>
  <c r="BY99" i="3"/>
  <c r="BX99" i="3"/>
  <c r="BW99" i="3"/>
  <c r="BV99" i="3"/>
  <c r="BU99" i="3"/>
  <c r="BT99" i="3"/>
  <c r="BS99" i="3"/>
  <c r="BR99" i="3"/>
  <c r="BQ99" i="3"/>
  <c r="BP99" i="3"/>
  <c r="BO99" i="3"/>
  <c r="BN99" i="3"/>
  <c r="BM99" i="3"/>
  <c r="BL99" i="3"/>
  <c r="BK99" i="3"/>
  <c r="BJ99" i="3"/>
  <c r="BI99" i="3"/>
  <c r="BH99" i="3"/>
  <c r="BG99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AR99" i="3"/>
  <c r="AQ99" i="3"/>
  <c r="AP99" i="3"/>
  <c r="AO99" i="3"/>
  <c r="AN99" i="3"/>
  <c r="AM99" i="3"/>
  <c r="AL99" i="3"/>
  <c r="AK99" i="3"/>
  <c r="AJ99" i="3"/>
  <c r="AI99" i="3"/>
  <c r="AH99" i="3"/>
  <c r="AG99" i="3"/>
  <c r="AF99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CC98" i="3"/>
  <c r="CB98" i="3"/>
  <c r="CA98" i="3"/>
  <c r="BZ98" i="3"/>
  <c r="BY98" i="3"/>
  <c r="BX98" i="3"/>
  <c r="BW98" i="3"/>
  <c r="BV98" i="3"/>
  <c r="BU98" i="3"/>
  <c r="BT98" i="3"/>
  <c r="BS98" i="3"/>
  <c r="BR98" i="3"/>
  <c r="BQ98" i="3"/>
  <c r="BP98" i="3"/>
  <c r="BO98" i="3"/>
  <c r="BN98" i="3"/>
  <c r="BM98" i="3"/>
  <c r="BL98" i="3"/>
  <c r="BK98" i="3"/>
  <c r="BJ98" i="3"/>
  <c r="BI98" i="3"/>
  <c r="BH98" i="3"/>
  <c r="BG98" i="3"/>
  <c r="BF98" i="3"/>
  <c r="BE98" i="3"/>
  <c r="BD98" i="3"/>
  <c r="BC98" i="3"/>
  <c r="BB98" i="3"/>
  <c r="BA98" i="3"/>
  <c r="AZ98" i="3"/>
  <c r="AY98" i="3"/>
  <c r="AX98" i="3"/>
  <c r="AW98" i="3"/>
  <c r="AV98" i="3"/>
  <c r="AU98" i="3"/>
  <c r="AT98" i="3"/>
  <c r="AS98" i="3"/>
  <c r="AR98" i="3"/>
  <c r="AQ98" i="3"/>
  <c r="AP98" i="3"/>
  <c r="AO98" i="3"/>
  <c r="AN98" i="3"/>
  <c r="AM98" i="3"/>
  <c r="AL98" i="3"/>
  <c r="AK98" i="3"/>
  <c r="AJ98" i="3"/>
  <c r="AI98" i="3"/>
  <c r="AH98" i="3"/>
  <c r="AG98" i="3"/>
  <c r="AF98" i="3"/>
  <c r="AE98" i="3"/>
  <c r="AD98" i="3"/>
  <c r="AC98" i="3"/>
  <c r="AB98" i="3"/>
  <c r="AA98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CC96" i="3"/>
  <c r="CB96" i="3"/>
  <c r="CA96" i="3"/>
  <c r="BZ96" i="3"/>
  <c r="BY96" i="3"/>
  <c r="BX96" i="3"/>
  <c r="BW96" i="3"/>
  <c r="BV96" i="3"/>
  <c r="BU96" i="3"/>
  <c r="BT96" i="3"/>
  <c r="BS96" i="3"/>
  <c r="BR96" i="3"/>
  <c r="BQ96" i="3"/>
  <c r="BP96" i="3"/>
  <c r="BO96" i="3"/>
  <c r="BN96" i="3"/>
  <c r="BM96" i="3"/>
  <c r="BL96" i="3"/>
  <c r="BK96" i="3"/>
  <c r="BJ96" i="3"/>
  <c r="BI96" i="3"/>
  <c r="BH96" i="3"/>
  <c r="BG96" i="3"/>
  <c r="BF96" i="3"/>
  <c r="BE96" i="3"/>
  <c r="BD96" i="3"/>
  <c r="BC96" i="3"/>
  <c r="BB96" i="3"/>
  <c r="BA96" i="3"/>
  <c r="AZ96" i="3"/>
  <c r="AY96" i="3"/>
  <c r="AX96" i="3"/>
  <c r="AW96" i="3"/>
  <c r="AV96" i="3"/>
  <c r="AU96" i="3"/>
  <c r="AT96" i="3"/>
  <c r="AS96" i="3"/>
  <c r="AR96" i="3"/>
  <c r="AQ96" i="3"/>
  <c r="AP96" i="3"/>
  <c r="AO96" i="3"/>
  <c r="AN96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CC95" i="3"/>
  <c r="CB95" i="3"/>
  <c r="CA95" i="3"/>
  <c r="BZ95" i="3"/>
  <c r="BY95" i="3"/>
  <c r="BX95" i="3"/>
  <c r="BW95" i="3"/>
  <c r="BV95" i="3"/>
  <c r="BU95" i="3"/>
  <c r="BT95" i="3"/>
  <c r="BS95" i="3"/>
  <c r="BR95" i="3"/>
  <c r="BQ95" i="3"/>
  <c r="BP95" i="3"/>
  <c r="BO95" i="3"/>
  <c r="BN95" i="3"/>
  <c r="BM95" i="3"/>
  <c r="BL95" i="3"/>
  <c r="BK95" i="3"/>
  <c r="BJ95" i="3"/>
  <c r="BI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AO95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CC94" i="3"/>
  <c r="CB94" i="3"/>
  <c r="CA94" i="3"/>
  <c r="BZ94" i="3"/>
  <c r="BY94" i="3"/>
  <c r="BX94" i="3"/>
  <c r="BW94" i="3"/>
  <c r="BV94" i="3"/>
  <c r="BU94" i="3"/>
  <c r="BT94" i="3"/>
  <c r="BS94" i="3"/>
  <c r="BR94" i="3"/>
  <c r="BQ94" i="3"/>
  <c r="BP94" i="3"/>
  <c r="BO94" i="3"/>
  <c r="BN94" i="3"/>
  <c r="BM94" i="3"/>
  <c r="BL94" i="3"/>
  <c r="BK94" i="3"/>
  <c r="BJ94" i="3"/>
  <c r="BI94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CC93" i="3"/>
  <c r="CB93" i="3"/>
  <c r="CA93" i="3"/>
  <c r="BZ93" i="3"/>
  <c r="BY93" i="3"/>
  <c r="BX93" i="3"/>
  <c r="BW93" i="3"/>
  <c r="BV93" i="3"/>
  <c r="BU93" i="3"/>
  <c r="BT93" i="3"/>
  <c r="BS93" i="3"/>
  <c r="BR93" i="3"/>
  <c r="BQ93" i="3"/>
  <c r="BP93" i="3"/>
  <c r="BO93" i="3"/>
  <c r="BN93" i="3"/>
  <c r="BM93" i="3"/>
  <c r="BL93" i="3"/>
  <c r="BK93" i="3"/>
  <c r="BJ93" i="3"/>
  <c r="BI93" i="3"/>
  <c r="BH93" i="3"/>
  <c r="BG93" i="3"/>
  <c r="BF93" i="3"/>
  <c r="BE93" i="3"/>
  <c r="BD93" i="3"/>
  <c r="BC93" i="3"/>
  <c r="BB93" i="3"/>
  <c r="BA93" i="3"/>
  <c r="AZ93" i="3"/>
  <c r="AY93" i="3"/>
  <c r="AX93" i="3"/>
  <c r="AW93" i="3"/>
  <c r="AV93" i="3"/>
  <c r="AU93" i="3"/>
  <c r="AT93" i="3"/>
  <c r="AS93" i="3"/>
  <c r="AR93" i="3"/>
  <c r="AQ93" i="3"/>
  <c r="AP93" i="3"/>
  <c r="AO93" i="3"/>
  <c r="AN93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CC92" i="3"/>
  <c r="CB92" i="3"/>
  <c r="CA92" i="3"/>
  <c r="BZ92" i="3"/>
  <c r="BY92" i="3"/>
  <c r="BX92" i="3"/>
  <c r="BW92" i="3"/>
  <c r="BV92" i="3"/>
  <c r="BU92" i="3"/>
  <c r="BT92" i="3"/>
  <c r="BS92" i="3"/>
  <c r="BR92" i="3"/>
  <c r="BQ92" i="3"/>
  <c r="BP92" i="3"/>
  <c r="BO92" i="3"/>
  <c r="BN92" i="3"/>
  <c r="BM92" i="3"/>
  <c r="BL92" i="3"/>
  <c r="BK92" i="3"/>
  <c r="BJ92" i="3"/>
  <c r="BI92" i="3"/>
  <c r="BH92" i="3"/>
  <c r="BG92" i="3"/>
  <c r="BF92" i="3"/>
  <c r="BE92" i="3"/>
  <c r="BD92" i="3"/>
  <c r="BC92" i="3"/>
  <c r="BB92" i="3"/>
  <c r="BA92" i="3"/>
  <c r="AZ92" i="3"/>
  <c r="AY92" i="3"/>
  <c r="AX92" i="3"/>
  <c r="AW92" i="3"/>
  <c r="AV92" i="3"/>
  <c r="AU92" i="3"/>
  <c r="AT92" i="3"/>
  <c r="AS92" i="3"/>
  <c r="AR92" i="3"/>
  <c r="AQ92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CC91" i="3"/>
  <c r="CB91" i="3"/>
  <c r="CA91" i="3"/>
  <c r="BZ91" i="3"/>
  <c r="BY91" i="3"/>
  <c r="BX91" i="3"/>
  <c r="BW91" i="3"/>
  <c r="BV91" i="3"/>
  <c r="BU91" i="3"/>
  <c r="BT91" i="3"/>
  <c r="BS91" i="3"/>
  <c r="BR91" i="3"/>
  <c r="BQ91" i="3"/>
  <c r="BP91" i="3"/>
  <c r="BO91" i="3"/>
  <c r="BN91" i="3"/>
  <c r="BM91" i="3"/>
  <c r="BL91" i="3"/>
  <c r="BK91" i="3"/>
  <c r="BJ91" i="3"/>
  <c r="BI91" i="3"/>
  <c r="BH91" i="3"/>
  <c r="BG91" i="3"/>
  <c r="BF91" i="3"/>
  <c r="BE91" i="3"/>
  <c r="BD91" i="3"/>
  <c r="BC91" i="3"/>
  <c r="BB91" i="3"/>
  <c r="BA91" i="3"/>
  <c r="AZ91" i="3"/>
  <c r="AY91" i="3"/>
  <c r="AX91" i="3"/>
  <c r="AW91" i="3"/>
  <c r="AV91" i="3"/>
  <c r="AU91" i="3"/>
  <c r="AT91" i="3"/>
  <c r="AS91" i="3"/>
  <c r="AR91" i="3"/>
  <c r="AQ91" i="3"/>
  <c r="AP91" i="3"/>
  <c r="AO91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CC90" i="3"/>
  <c r="CB90" i="3"/>
  <c r="CA90" i="3"/>
  <c r="BZ90" i="3"/>
  <c r="BY90" i="3"/>
  <c r="BX90" i="3"/>
  <c r="BW90" i="3"/>
  <c r="BV90" i="3"/>
  <c r="BU90" i="3"/>
  <c r="BT90" i="3"/>
  <c r="BS90" i="3"/>
  <c r="BR90" i="3"/>
  <c r="BQ90" i="3"/>
  <c r="BP90" i="3"/>
  <c r="BO90" i="3"/>
  <c r="BN90" i="3"/>
  <c r="BM90" i="3"/>
  <c r="BL90" i="3"/>
  <c r="BK90" i="3"/>
  <c r="BJ90" i="3"/>
  <c r="BI90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CC89" i="3"/>
  <c r="CB89" i="3"/>
  <c r="CA89" i="3"/>
  <c r="BZ89" i="3"/>
  <c r="BY89" i="3"/>
  <c r="BX89" i="3"/>
  <c r="BW89" i="3"/>
  <c r="BV89" i="3"/>
  <c r="BU89" i="3"/>
  <c r="BT89" i="3"/>
  <c r="BS89" i="3"/>
  <c r="BR89" i="3"/>
  <c r="BQ89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CC88" i="3"/>
  <c r="CB88" i="3"/>
  <c r="CA88" i="3"/>
  <c r="BZ88" i="3"/>
  <c r="BY88" i="3"/>
  <c r="BX88" i="3"/>
  <c r="BW88" i="3"/>
  <c r="BV88" i="3"/>
  <c r="BU88" i="3"/>
  <c r="BT88" i="3"/>
  <c r="BS88" i="3"/>
  <c r="BR88" i="3"/>
  <c r="BQ88" i="3"/>
  <c r="BP88" i="3"/>
  <c r="BO88" i="3"/>
  <c r="BN88" i="3"/>
  <c r="BM88" i="3"/>
  <c r="BL88" i="3"/>
  <c r="BK88" i="3"/>
  <c r="BJ88" i="3"/>
  <c r="BI88" i="3"/>
  <c r="BH88" i="3"/>
  <c r="BG88" i="3"/>
  <c r="BF88" i="3"/>
  <c r="BE88" i="3"/>
  <c r="BD88" i="3"/>
  <c r="BC88" i="3"/>
  <c r="BB88" i="3"/>
  <c r="BA88" i="3"/>
  <c r="AZ88" i="3"/>
  <c r="AY88" i="3"/>
  <c r="AX88" i="3"/>
  <c r="AW88" i="3"/>
  <c r="AV88" i="3"/>
  <c r="AU88" i="3"/>
  <c r="AT88" i="3"/>
  <c r="AS88" i="3"/>
  <c r="AR88" i="3"/>
  <c r="AQ88" i="3"/>
  <c r="AP88" i="3"/>
  <c r="AO88" i="3"/>
  <c r="AN88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AA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CC87" i="3"/>
  <c r="CB87" i="3"/>
  <c r="CA87" i="3"/>
  <c r="BZ87" i="3"/>
  <c r="BY87" i="3"/>
  <c r="BX87" i="3"/>
  <c r="BW87" i="3"/>
  <c r="BV87" i="3"/>
  <c r="BU87" i="3"/>
  <c r="BT87" i="3"/>
  <c r="BS87" i="3"/>
  <c r="BR87" i="3"/>
  <c r="BQ87" i="3"/>
  <c r="BP87" i="3"/>
  <c r="BO87" i="3"/>
  <c r="BN87" i="3"/>
  <c r="BM87" i="3"/>
  <c r="BL87" i="3"/>
  <c r="BK87" i="3"/>
  <c r="BJ87" i="3"/>
  <c r="BI87" i="3"/>
  <c r="BH87" i="3"/>
  <c r="BG87" i="3"/>
  <c r="BF87" i="3"/>
  <c r="BE87" i="3"/>
  <c r="BD87" i="3"/>
  <c r="BC87" i="3"/>
  <c r="BB87" i="3"/>
  <c r="BA87" i="3"/>
  <c r="AZ87" i="3"/>
  <c r="AY87" i="3"/>
  <c r="AX87" i="3"/>
  <c r="AW87" i="3"/>
  <c r="AV87" i="3"/>
  <c r="AU87" i="3"/>
  <c r="AT87" i="3"/>
  <c r="AS87" i="3"/>
  <c r="AR87" i="3"/>
  <c r="AQ87" i="3"/>
  <c r="AP87" i="3"/>
  <c r="AO87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CC86" i="3"/>
  <c r="CB86" i="3"/>
  <c r="CA86" i="3"/>
  <c r="BZ86" i="3"/>
  <c r="BY86" i="3"/>
  <c r="BX86" i="3"/>
  <c r="BW86" i="3"/>
  <c r="BV86" i="3"/>
  <c r="BU86" i="3"/>
  <c r="BT86" i="3"/>
  <c r="BS86" i="3"/>
  <c r="BR86" i="3"/>
  <c r="BQ86" i="3"/>
  <c r="BP86" i="3"/>
  <c r="BO86" i="3"/>
  <c r="BN86" i="3"/>
  <c r="BM86" i="3"/>
  <c r="BL86" i="3"/>
  <c r="BK86" i="3"/>
  <c r="BJ86" i="3"/>
  <c r="BI86" i="3"/>
  <c r="BH86" i="3"/>
  <c r="BG86" i="3"/>
  <c r="BF86" i="3"/>
  <c r="BE86" i="3"/>
  <c r="BD86" i="3"/>
  <c r="BC86" i="3"/>
  <c r="BB86" i="3"/>
  <c r="BA86" i="3"/>
  <c r="AZ86" i="3"/>
  <c r="AY86" i="3"/>
  <c r="AX86" i="3"/>
  <c r="AW86" i="3"/>
  <c r="AV86" i="3"/>
  <c r="AU86" i="3"/>
  <c r="AT86" i="3"/>
  <c r="AS86" i="3"/>
  <c r="AR86" i="3"/>
  <c r="AQ86" i="3"/>
  <c r="AP86" i="3"/>
  <c r="AO86" i="3"/>
  <c r="AN86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CC85" i="3"/>
  <c r="CB85" i="3"/>
  <c r="CA85" i="3"/>
  <c r="BZ85" i="3"/>
  <c r="BY85" i="3"/>
  <c r="BX85" i="3"/>
  <c r="BW85" i="3"/>
  <c r="BV85" i="3"/>
  <c r="BU85" i="3"/>
  <c r="BT85" i="3"/>
  <c r="BS85" i="3"/>
  <c r="BR85" i="3"/>
  <c r="BQ85" i="3"/>
  <c r="BP85" i="3"/>
  <c r="BO85" i="3"/>
  <c r="BN85" i="3"/>
  <c r="BM85" i="3"/>
  <c r="BL85" i="3"/>
  <c r="BK85" i="3"/>
  <c r="BJ85" i="3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AU85" i="3"/>
  <c r="AT85" i="3"/>
  <c r="AS85" i="3"/>
  <c r="AR85" i="3"/>
  <c r="AQ85" i="3"/>
  <c r="AP85" i="3"/>
  <c r="AO85" i="3"/>
  <c r="AN85" i="3"/>
  <c r="AM85" i="3"/>
  <c r="AL85" i="3"/>
  <c r="AK85" i="3"/>
  <c r="AJ85" i="3"/>
  <c r="AI85" i="3"/>
  <c r="AH85" i="3"/>
  <c r="AG85" i="3"/>
  <c r="AF85" i="3"/>
  <c r="AE85" i="3"/>
  <c r="AD85" i="3"/>
  <c r="AC85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CC84" i="3"/>
  <c r="CB84" i="3"/>
  <c r="CA84" i="3"/>
  <c r="BZ84" i="3"/>
  <c r="BY84" i="3"/>
  <c r="BX84" i="3"/>
  <c r="BW84" i="3"/>
  <c r="BV84" i="3"/>
  <c r="BU84" i="3"/>
  <c r="BT84" i="3"/>
  <c r="BS84" i="3"/>
  <c r="BR84" i="3"/>
  <c r="BQ84" i="3"/>
  <c r="BP84" i="3"/>
  <c r="BO84" i="3"/>
  <c r="BN84" i="3"/>
  <c r="BM84" i="3"/>
  <c r="BL84" i="3"/>
  <c r="BK84" i="3"/>
  <c r="BJ84" i="3"/>
  <c r="BI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CC83" i="3"/>
  <c r="CB83" i="3"/>
  <c r="CA83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AP83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CC82" i="3"/>
  <c r="CB82" i="3"/>
  <c r="CA82" i="3"/>
  <c r="BZ82" i="3"/>
  <c r="BY82" i="3"/>
  <c r="BX82" i="3"/>
  <c r="BW82" i="3"/>
  <c r="BV82" i="3"/>
  <c r="BU82" i="3"/>
  <c r="BT82" i="3"/>
  <c r="BS82" i="3"/>
  <c r="BR82" i="3"/>
  <c r="BQ82" i="3"/>
  <c r="BP82" i="3"/>
  <c r="BO82" i="3"/>
  <c r="BN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CC81" i="3"/>
  <c r="CB81" i="3"/>
  <c r="CA81" i="3"/>
  <c r="BZ81" i="3"/>
  <c r="BY81" i="3"/>
  <c r="BX81" i="3"/>
  <c r="BW81" i="3"/>
  <c r="BV81" i="3"/>
  <c r="BU81" i="3"/>
  <c r="BT81" i="3"/>
  <c r="BS81" i="3"/>
  <c r="BR81" i="3"/>
  <c r="BQ81" i="3"/>
  <c r="BP81" i="3"/>
  <c r="BO81" i="3"/>
  <c r="BN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CC80" i="3"/>
  <c r="CB80" i="3"/>
  <c r="CA80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N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CC79" i="3"/>
  <c r="CB79" i="3"/>
  <c r="CA79" i="3"/>
  <c r="BZ79" i="3"/>
  <c r="BY79" i="3"/>
  <c r="BX79" i="3"/>
  <c r="BW79" i="3"/>
  <c r="BV79" i="3"/>
  <c r="BU79" i="3"/>
  <c r="BT79" i="3"/>
  <c r="BS79" i="3"/>
  <c r="BR79" i="3"/>
  <c r="BQ79" i="3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CC78" i="3"/>
  <c r="CB78" i="3"/>
  <c r="CA78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N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CC76" i="3"/>
  <c r="CB76" i="3"/>
  <c r="CA76" i="3"/>
  <c r="BZ76" i="3"/>
  <c r="BY76" i="3"/>
  <c r="BX76" i="3"/>
  <c r="BW76" i="3"/>
  <c r="BV76" i="3"/>
  <c r="BU76" i="3"/>
  <c r="BT76" i="3"/>
  <c r="BS76" i="3"/>
  <c r="BR76" i="3"/>
  <c r="BQ76" i="3"/>
  <c r="BP76" i="3"/>
  <c r="BO76" i="3"/>
  <c r="BN76" i="3"/>
  <c r="BM76" i="3"/>
  <c r="BL76" i="3"/>
  <c r="BK76" i="3"/>
  <c r="BJ76" i="3"/>
  <c r="BI76" i="3"/>
  <c r="BH76" i="3"/>
  <c r="BG76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AR76" i="3"/>
  <c r="AQ76" i="3"/>
  <c r="AP76" i="3"/>
  <c r="AO76" i="3"/>
  <c r="AN76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CC75" i="3"/>
  <c r="CB75" i="3"/>
  <c r="CA75" i="3"/>
  <c r="BZ75" i="3"/>
  <c r="BY75" i="3"/>
  <c r="BX75" i="3"/>
  <c r="BW75" i="3"/>
  <c r="BV75" i="3"/>
  <c r="BU75" i="3"/>
  <c r="BT75" i="3"/>
  <c r="BS75" i="3"/>
  <c r="BR75" i="3"/>
  <c r="BQ75" i="3"/>
  <c r="BP75" i="3"/>
  <c r="BO75" i="3"/>
  <c r="BN75" i="3"/>
  <c r="BM75" i="3"/>
  <c r="BL75" i="3"/>
  <c r="BK75" i="3"/>
  <c r="BJ75" i="3"/>
  <c r="BI75" i="3"/>
  <c r="BH75" i="3"/>
  <c r="BG75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AR75" i="3"/>
  <c r="AQ75" i="3"/>
  <c r="AP75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CC74" i="3"/>
  <c r="CB74" i="3"/>
  <c r="CA74" i="3"/>
  <c r="BZ74" i="3"/>
  <c r="BY74" i="3"/>
  <c r="BX74" i="3"/>
  <c r="BW74" i="3"/>
  <c r="BV74" i="3"/>
  <c r="BU74" i="3"/>
  <c r="BT74" i="3"/>
  <c r="BS74" i="3"/>
  <c r="BR74" i="3"/>
  <c r="BQ74" i="3"/>
  <c r="BP74" i="3"/>
  <c r="BO74" i="3"/>
  <c r="BN74" i="3"/>
  <c r="BM74" i="3"/>
  <c r="BL74" i="3"/>
  <c r="BK74" i="3"/>
  <c r="BJ74" i="3"/>
  <c r="BI74" i="3"/>
  <c r="BH74" i="3"/>
  <c r="BG74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AR74" i="3"/>
  <c r="AQ74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CC73" i="3"/>
  <c r="CB73" i="3"/>
  <c r="CA73" i="3"/>
  <c r="BZ73" i="3"/>
  <c r="BY73" i="3"/>
  <c r="BX73" i="3"/>
  <c r="BW73" i="3"/>
  <c r="BV73" i="3"/>
  <c r="BU73" i="3"/>
  <c r="BT73" i="3"/>
  <c r="BS73" i="3"/>
  <c r="BR73" i="3"/>
  <c r="BQ73" i="3"/>
  <c r="BP73" i="3"/>
  <c r="BO73" i="3"/>
  <c r="BN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CC72" i="3"/>
  <c r="CB72" i="3"/>
  <c r="CA72" i="3"/>
  <c r="BZ72" i="3"/>
  <c r="BY72" i="3"/>
  <c r="BX72" i="3"/>
  <c r="BW72" i="3"/>
  <c r="BV72" i="3"/>
  <c r="BU72" i="3"/>
  <c r="BT72" i="3"/>
  <c r="BS72" i="3"/>
  <c r="BR72" i="3"/>
  <c r="BQ72" i="3"/>
  <c r="BP72" i="3"/>
  <c r="BO72" i="3"/>
  <c r="BN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AR72" i="3"/>
  <c r="AQ72" i="3"/>
  <c r="AP72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CC71" i="3"/>
  <c r="CB71" i="3"/>
  <c r="CA71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CC70" i="3"/>
  <c r="CB70" i="3"/>
  <c r="CA70" i="3"/>
  <c r="BZ70" i="3"/>
  <c r="BY70" i="3"/>
  <c r="BX70" i="3"/>
  <c r="BW70" i="3"/>
  <c r="BV70" i="3"/>
  <c r="BU70" i="3"/>
  <c r="BT70" i="3"/>
  <c r="BS70" i="3"/>
  <c r="BR70" i="3"/>
  <c r="BQ70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CC69" i="3"/>
  <c r="CB69" i="3"/>
  <c r="CA69" i="3"/>
  <c r="BZ69" i="3"/>
  <c r="BY69" i="3"/>
  <c r="BX69" i="3"/>
  <c r="BW69" i="3"/>
  <c r="BV69" i="3"/>
  <c r="BU69" i="3"/>
  <c r="BT69" i="3"/>
  <c r="BS69" i="3"/>
  <c r="BR69" i="3"/>
  <c r="BQ69" i="3"/>
  <c r="BP69" i="3"/>
  <c r="BO69" i="3"/>
  <c r="BN69" i="3"/>
  <c r="BM69" i="3"/>
  <c r="BL69" i="3"/>
  <c r="BK69" i="3"/>
  <c r="BJ69" i="3"/>
  <c r="BI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CC68" i="3"/>
  <c r="CB68" i="3"/>
  <c r="CA68" i="3"/>
  <c r="BZ68" i="3"/>
  <c r="BY68" i="3"/>
  <c r="BX68" i="3"/>
  <c r="BW68" i="3"/>
  <c r="BV68" i="3"/>
  <c r="BU68" i="3"/>
  <c r="BT68" i="3"/>
  <c r="BS68" i="3"/>
  <c r="BR68" i="3"/>
  <c r="BQ68" i="3"/>
  <c r="BP68" i="3"/>
  <c r="BO68" i="3"/>
  <c r="BN68" i="3"/>
  <c r="BM68" i="3"/>
  <c r="BL68" i="3"/>
  <c r="BK68" i="3"/>
  <c r="BJ68" i="3"/>
  <c r="BI68" i="3"/>
  <c r="BH68" i="3"/>
  <c r="BG68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AR68" i="3"/>
  <c r="AQ68" i="3"/>
  <c r="AP68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CC67" i="3"/>
  <c r="CB67" i="3"/>
  <c r="CA67" i="3"/>
  <c r="BZ67" i="3"/>
  <c r="BY67" i="3"/>
  <c r="BX67" i="3"/>
  <c r="BW67" i="3"/>
  <c r="BV67" i="3"/>
  <c r="BU67" i="3"/>
  <c r="BT67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CC66" i="3"/>
  <c r="CB66" i="3"/>
  <c r="CA66" i="3"/>
  <c r="BZ66" i="3"/>
  <c r="BY66" i="3"/>
  <c r="BX66" i="3"/>
  <c r="BW66" i="3"/>
  <c r="BV66" i="3"/>
  <c r="BU66" i="3"/>
  <c r="BT66" i="3"/>
  <c r="BS66" i="3"/>
  <c r="BR66" i="3"/>
  <c r="BQ66" i="3"/>
  <c r="BP66" i="3"/>
  <c r="BO66" i="3"/>
  <c r="BN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N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CC64" i="3"/>
  <c r="CB64" i="3"/>
  <c r="CA64" i="3"/>
  <c r="BZ64" i="3"/>
  <c r="BY64" i="3"/>
  <c r="BX64" i="3"/>
  <c r="BW64" i="3"/>
  <c r="BV64" i="3"/>
  <c r="BU64" i="3"/>
  <c r="BT64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CC63" i="3"/>
  <c r="CB63" i="3"/>
  <c r="CA63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CC62" i="3"/>
  <c r="CB62" i="3"/>
  <c r="CA62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CC61" i="3"/>
  <c r="CB61" i="3"/>
  <c r="CA61" i="3"/>
  <c r="BZ61" i="3"/>
  <c r="BY61" i="3"/>
  <c r="BX61" i="3"/>
  <c r="BW61" i="3"/>
  <c r="BV61" i="3"/>
  <c r="BU61" i="3"/>
  <c r="BT61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CC60" i="3"/>
  <c r="CB60" i="3"/>
  <c r="CA60" i="3"/>
  <c r="BZ60" i="3"/>
  <c r="BY60" i="3"/>
  <c r="BX60" i="3"/>
  <c r="BW60" i="3"/>
  <c r="BV60" i="3"/>
  <c r="BU60" i="3"/>
  <c r="BT60" i="3"/>
  <c r="BS60" i="3"/>
  <c r="BR60" i="3"/>
  <c r="BQ60" i="3"/>
  <c r="BP60" i="3"/>
  <c r="BO60" i="3"/>
  <c r="BN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CC58" i="3"/>
  <c r="CB58" i="3"/>
  <c r="CA58" i="3"/>
  <c r="BZ58" i="3"/>
  <c r="BY58" i="3"/>
  <c r="BX58" i="3"/>
  <c r="BW58" i="3"/>
  <c r="BV58" i="3"/>
  <c r="BU58" i="3"/>
  <c r="BT58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CC57" i="3"/>
  <c r="CB57" i="3"/>
  <c r="CA57" i="3"/>
  <c r="BZ57" i="3"/>
  <c r="BY57" i="3"/>
  <c r="BX57" i="3"/>
  <c r="BW57" i="3"/>
  <c r="BV57" i="3"/>
  <c r="BU57" i="3"/>
  <c r="BT57" i="3"/>
  <c r="BS57" i="3"/>
  <c r="BR57" i="3"/>
  <c r="BQ57" i="3"/>
  <c r="BP57" i="3"/>
  <c r="BO57" i="3"/>
  <c r="BN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CC55" i="3"/>
  <c r="CB55" i="3"/>
  <c r="CA55" i="3"/>
  <c r="BZ55" i="3"/>
  <c r="BY55" i="3"/>
  <c r="BX55" i="3"/>
  <c r="BW55" i="3"/>
  <c r="BV55" i="3"/>
  <c r="BU55" i="3"/>
  <c r="BT55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CC52" i="3"/>
  <c r="CB52" i="3"/>
  <c r="CA52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CC51" i="3"/>
  <c r="CB51" i="3"/>
  <c r="CA51" i="3"/>
  <c r="BZ51" i="3"/>
  <c r="BY51" i="3"/>
  <c r="BX51" i="3"/>
  <c r="BW51" i="3"/>
  <c r="BV51" i="3"/>
  <c r="BU51" i="3"/>
  <c r="BT51" i="3"/>
  <c r="BS51" i="3"/>
  <c r="BR51" i="3"/>
  <c r="BQ51" i="3"/>
  <c r="BP51" i="3"/>
  <c r="BO51" i="3"/>
  <c r="BN51" i="3"/>
  <c r="BM51" i="3"/>
  <c r="BL51" i="3"/>
  <c r="BK51" i="3"/>
  <c r="BJ51" i="3"/>
  <c r="BI51" i="3"/>
  <c r="BH51" i="3"/>
  <c r="BG51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AR51" i="3"/>
  <c r="AQ51" i="3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CC50" i="3"/>
  <c r="CB50" i="3"/>
  <c r="CA50" i="3"/>
  <c r="BZ50" i="3"/>
  <c r="BY50" i="3"/>
  <c r="BX50" i="3"/>
  <c r="BW50" i="3"/>
  <c r="BV50" i="3"/>
  <c r="BU50" i="3"/>
  <c r="BT50" i="3"/>
  <c r="BS50" i="3"/>
  <c r="BR50" i="3"/>
  <c r="BQ50" i="3"/>
  <c r="BP50" i="3"/>
  <c r="BO50" i="3"/>
  <c r="BN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CC49" i="3"/>
  <c r="CB49" i="3"/>
  <c r="CA49" i="3"/>
  <c r="BZ49" i="3"/>
  <c r="BY49" i="3"/>
  <c r="BX49" i="3"/>
  <c r="BW49" i="3"/>
  <c r="BV49" i="3"/>
  <c r="BU49" i="3"/>
  <c r="BT49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AR49" i="3"/>
  <c r="AQ49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CC48" i="3"/>
  <c r="CB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CB47" i="3"/>
  <c r="CA47" i="3"/>
  <c r="BZ47" i="3"/>
  <c r="BY47" i="3"/>
  <c r="BX47" i="3"/>
  <c r="BW47" i="3"/>
  <c r="BV47" i="3"/>
  <c r="BU47" i="3"/>
  <c r="BT47" i="3"/>
  <c r="BS47" i="3"/>
  <c r="BR47" i="3"/>
  <c r="BP47" i="3"/>
  <c r="BO47" i="3"/>
  <c r="BN47" i="3"/>
  <c r="BM47" i="3"/>
  <c r="BL47" i="3"/>
  <c r="BK47" i="3"/>
  <c r="BJ47" i="3"/>
  <c r="BI47" i="3"/>
  <c r="BH47" i="3"/>
  <c r="BG47" i="3"/>
  <c r="BF47" i="3"/>
  <c r="BD47" i="3"/>
  <c r="BC47" i="3"/>
  <c r="BB47" i="3"/>
  <c r="BA47" i="3"/>
  <c r="AZ47" i="3"/>
  <c r="AY47" i="3"/>
  <c r="AX47" i="3"/>
  <c r="AW47" i="3"/>
  <c r="AV47" i="3"/>
  <c r="AU47" i="3"/>
  <c r="AT47" i="3"/>
  <c r="AR47" i="3"/>
  <c r="AQ47" i="3"/>
  <c r="AP47" i="3"/>
  <c r="AO47" i="3"/>
  <c r="AN47" i="3"/>
  <c r="AM47" i="3"/>
  <c r="AL47" i="3"/>
  <c r="AK47" i="3"/>
  <c r="AJ47" i="3"/>
  <c r="AI47" i="3"/>
  <c r="AH47" i="3"/>
  <c r="AF47" i="3"/>
  <c r="AE47" i="3"/>
  <c r="AD47" i="3"/>
  <c r="AC47" i="3"/>
  <c r="AB47" i="3"/>
  <c r="AA47" i="3"/>
  <c r="Z47" i="3"/>
  <c r="Y47" i="3"/>
  <c r="X47" i="3"/>
  <c r="W47" i="3"/>
  <c r="V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CB46" i="3"/>
  <c r="CA46" i="3"/>
  <c r="BZ46" i="3"/>
  <c r="BY46" i="3"/>
  <c r="BX46" i="3"/>
  <c r="BW46" i="3"/>
  <c r="BV46" i="3"/>
  <c r="BU46" i="3"/>
  <c r="BT46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CC45" i="3"/>
  <c r="CB45" i="3"/>
  <c r="CA45" i="3"/>
  <c r="BZ45" i="3"/>
  <c r="BY45" i="3"/>
  <c r="BX45" i="3"/>
  <c r="BW45" i="3"/>
  <c r="BV45" i="3"/>
  <c r="BU45" i="3"/>
  <c r="BT45" i="3"/>
  <c r="BS45" i="3"/>
  <c r="BR45" i="3"/>
  <c r="BQ45" i="3"/>
  <c r="BP45" i="3"/>
  <c r="BO45" i="3"/>
  <c r="BN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CC44" i="3"/>
  <c r="CB44" i="3"/>
  <c r="CA44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CC43" i="3"/>
  <c r="CB43" i="3"/>
  <c r="CA43" i="3"/>
  <c r="BZ43" i="3"/>
  <c r="BY43" i="3"/>
  <c r="BX43" i="3"/>
  <c r="BW43" i="3"/>
  <c r="BV43" i="3"/>
  <c r="BU43" i="3"/>
  <c r="BT43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CC42" i="3"/>
  <c r="CB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CC37" i="3"/>
  <c r="CB37" i="3"/>
  <c r="CA37" i="3"/>
  <c r="BZ37" i="3"/>
  <c r="BY37" i="3"/>
  <c r="BX37" i="3"/>
  <c r="BW37" i="3"/>
  <c r="BV37" i="3"/>
  <c r="BU37" i="3"/>
  <c r="BT37" i="3"/>
  <c r="BS37" i="3"/>
  <c r="BQ37" i="3"/>
  <c r="BP37" i="3"/>
  <c r="BO37" i="3"/>
  <c r="BN37" i="3"/>
  <c r="BM37" i="3"/>
  <c r="BL37" i="3"/>
  <c r="BK37" i="3"/>
  <c r="BJ37" i="3"/>
  <c r="BI37" i="3"/>
  <c r="BH37" i="3"/>
  <c r="BG37" i="3"/>
  <c r="BE37" i="3"/>
  <c r="BD37" i="3"/>
  <c r="BC37" i="3"/>
  <c r="BB37" i="3"/>
  <c r="BA37" i="3"/>
  <c r="AZ37" i="3"/>
  <c r="AY37" i="3"/>
  <c r="AX37" i="3"/>
  <c r="AW37" i="3"/>
  <c r="AV37" i="3"/>
  <c r="AU37" i="3"/>
  <c r="AS37" i="3"/>
  <c r="AR37" i="3"/>
  <c r="AQ37" i="3"/>
  <c r="AP37" i="3"/>
  <c r="AO37" i="3"/>
  <c r="AN37" i="3"/>
  <c r="AM37" i="3"/>
  <c r="AL37" i="3"/>
  <c r="AK37" i="3"/>
  <c r="AJ37" i="3"/>
  <c r="AI37" i="3"/>
  <c r="AG37" i="3"/>
  <c r="AF37" i="3"/>
  <c r="AE37" i="3"/>
  <c r="AD37" i="3"/>
  <c r="AC37" i="3"/>
  <c r="AB37" i="3"/>
  <c r="AA37" i="3"/>
  <c r="Z37" i="3"/>
  <c r="Y37" i="3"/>
  <c r="X37" i="3"/>
  <c r="W37" i="3"/>
  <c r="U37" i="3"/>
  <c r="T37" i="3"/>
  <c r="S37" i="3"/>
  <c r="R37" i="3"/>
  <c r="Q37" i="3"/>
  <c r="P37" i="3"/>
  <c r="O37" i="3"/>
  <c r="N37" i="3"/>
  <c r="M37" i="3"/>
  <c r="L37" i="3"/>
  <c r="K37" i="3"/>
  <c r="I37" i="3"/>
  <c r="H37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101" i="3" l="1"/>
  <c r="G99" i="3"/>
  <c r="G79" i="3"/>
  <c r="F79" i="3" s="1"/>
  <c r="G125" i="3"/>
  <c r="G116" i="3"/>
  <c r="G81" i="3"/>
  <c r="G136" i="3"/>
  <c r="G149" i="3"/>
  <c r="G51" i="3"/>
  <c r="F51" i="3" s="1"/>
  <c r="G112" i="3"/>
  <c r="G70" i="3"/>
  <c r="G66" i="3"/>
  <c r="G110" i="3"/>
  <c r="G89" i="3"/>
  <c r="G85" i="3"/>
  <c r="F85" i="3" s="1"/>
  <c r="G35" i="3"/>
  <c r="G52" i="3"/>
  <c r="G146" i="3"/>
  <c r="G43" i="3"/>
  <c r="G44" i="3"/>
  <c r="G36" i="3"/>
  <c r="G45" i="3"/>
  <c r="G53" i="3"/>
  <c r="G58" i="3"/>
  <c r="G67" i="3"/>
  <c r="F67" i="3" s="1"/>
  <c r="G92" i="3"/>
  <c r="G94" i="3"/>
  <c r="G138" i="3"/>
  <c r="G139" i="3"/>
  <c r="G49" i="3"/>
  <c r="G32" i="3"/>
  <c r="G65" i="3"/>
  <c r="G71" i="3"/>
  <c r="G74" i="3"/>
  <c r="G75" i="3"/>
  <c r="G41" i="3"/>
  <c r="G40" i="3"/>
  <c r="G48" i="3"/>
  <c r="G57" i="3"/>
  <c r="G31" i="3"/>
  <c r="G34" i="3"/>
  <c r="G38" i="3"/>
  <c r="G42" i="3"/>
  <c r="G129" i="3"/>
  <c r="G33" i="3"/>
  <c r="G63" i="3"/>
  <c r="G39" i="3"/>
  <c r="G124" i="3"/>
  <c r="G59" i="3"/>
  <c r="G78" i="3"/>
  <c r="G98" i="3"/>
  <c r="G115" i="3"/>
  <c r="G118" i="3"/>
  <c r="G137" i="3"/>
  <c r="G140" i="3"/>
  <c r="G141" i="3"/>
  <c r="G82" i="3"/>
  <c r="G84" i="3"/>
  <c r="G86" i="3"/>
  <c r="G93" i="3"/>
  <c r="G102" i="3"/>
  <c r="G106" i="3"/>
  <c r="G114" i="3"/>
  <c r="G50" i="3"/>
  <c r="G55" i="3"/>
  <c r="G60" i="3"/>
  <c r="G64" i="3"/>
  <c r="G83" i="3"/>
  <c r="G87" i="3"/>
  <c r="G133" i="3"/>
  <c r="G135" i="3"/>
  <c r="G142" i="3"/>
  <c r="G147" i="3"/>
  <c r="G150" i="3"/>
  <c r="G151" i="3"/>
  <c r="G68" i="3"/>
  <c r="G72" i="3"/>
  <c r="G73" i="3"/>
  <c r="G80" i="3"/>
  <c r="G90" i="3"/>
  <c r="G91" i="3"/>
  <c r="G95" i="3"/>
  <c r="G103" i="3"/>
  <c r="G105" i="3"/>
  <c r="G119" i="3"/>
  <c r="G122" i="3"/>
  <c r="G143" i="3"/>
  <c r="G61" i="3"/>
  <c r="G62" i="3"/>
  <c r="G69" i="3"/>
  <c r="G76" i="3"/>
  <c r="F76" i="3" s="1"/>
  <c r="G88" i="3"/>
  <c r="G100" i="3"/>
  <c r="G104" i="3"/>
  <c r="G126" i="3"/>
  <c r="G131" i="3"/>
  <c r="G148" i="3"/>
  <c r="G77" i="3"/>
  <c r="G96" i="3"/>
  <c r="G108" i="3"/>
  <c r="G113" i="3"/>
  <c r="G117" i="3"/>
  <c r="G123" i="3"/>
  <c r="G145" i="3"/>
  <c r="F197" i="10" l="1"/>
  <c r="BR37" i="3"/>
  <c r="BF37" i="3"/>
  <c r="AT37" i="3"/>
  <c r="AH37" i="3"/>
  <c r="V37" i="3"/>
  <c r="J37" i="3"/>
  <c r="G37" i="3" l="1"/>
  <c r="C11" i="1" l="1"/>
  <c r="C13" i="1" s="1"/>
  <c r="G34" i="10"/>
  <c r="F34" i="3" s="1"/>
  <c r="E73" i="3"/>
  <c r="E72" i="3"/>
  <c r="E71" i="3"/>
  <c r="G73" i="10"/>
  <c r="F73" i="3" s="1"/>
  <c r="G72" i="10"/>
  <c r="F72" i="3" s="1"/>
  <c r="G71" i="10"/>
  <c r="F71" i="3" s="1"/>
  <c r="C424" i="10"/>
  <c r="J111" i="10" l="1"/>
  <c r="J111" i="3" s="1"/>
  <c r="J109" i="10"/>
  <c r="J109" i="3" s="1"/>
  <c r="C111" i="10"/>
  <c r="C109" i="10"/>
  <c r="CB425" i="3"/>
  <c r="CA425" i="3"/>
  <c r="BZ425" i="3"/>
  <c r="BY425" i="3"/>
  <c r="BX425" i="3"/>
  <c r="BW425" i="3"/>
  <c r="BV425" i="3"/>
  <c r="BU425" i="3"/>
  <c r="BT425" i="3"/>
  <c r="BS425" i="3"/>
  <c r="BR425" i="3"/>
  <c r="BP425" i="3"/>
  <c r="BO425" i="3"/>
  <c r="BN425" i="3"/>
  <c r="BM425" i="3"/>
  <c r="BL425" i="3"/>
  <c r="BK425" i="3"/>
  <c r="BJ425" i="3"/>
  <c r="BI425" i="3"/>
  <c r="BH425" i="3"/>
  <c r="BG425" i="3"/>
  <c r="BF425" i="3"/>
  <c r="BD425" i="3"/>
  <c r="BC425" i="3"/>
  <c r="BB425" i="3"/>
  <c r="BA425" i="3"/>
  <c r="AZ425" i="3"/>
  <c r="AY425" i="3"/>
  <c r="AX425" i="3"/>
  <c r="AW425" i="3"/>
  <c r="AV425" i="3"/>
  <c r="AU425" i="3"/>
  <c r="AT425" i="3"/>
  <c r="AR425" i="3"/>
  <c r="AQ425" i="3"/>
  <c r="AP425" i="3"/>
  <c r="AO425" i="3"/>
  <c r="AN425" i="3"/>
  <c r="AM425" i="3"/>
  <c r="AL425" i="3"/>
  <c r="AK425" i="3"/>
  <c r="AJ425" i="3"/>
  <c r="AI425" i="3"/>
  <c r="AH425" i="3"/>
  <c r="AF425" i="3"/>
  <c r="AE425" i="3"/>
  <c r="AD425" i="3"/>
  <c r="AC425" i="3"/>
  <c r="AB425" i="3"/>
  <c r="AA425" i="3"/>
  <c r="Z425" i="3"/>
  <c r="Y425" i="3"/>
  <c r="X425" i="3"/>
  <c r="W425" i="3"/>
  <c r="V425" i="3"/>
  <c r="T425" i="3"/>
  <c r="S425" i="3"/>
  <c r="R425" i="3"/>
  <c r="Q425" i="3"/>
  <c r="P425" i="3"/>
  <c r="O425" i="3"/>
  <c r="N425" i="3"/>
  <c r="M425" i="3"/>
  <c r="L425" i="3"/>
  <c r="K425" i="3"/>
  <c r="J425" i="3"/>
  <c r="I425" i="3"/>
  <c r="H425" i="3"/>
  <c r="CB424" i="3"/>
  <c r="CA424" i="3"/>
  <c r="BZ424" i="3"/>
  <c r="BY424" i="3"/>
  <c r="BX424" i="3"/>
  <c r="BW424" i="3"/>
  <c r="BV424" i="3"/>
  <c r="BU424" i="3"/>
  <c r="BT424" i="3"/>
  <c r="BS424" i="3"/>
  <c r="BR424" i="3"/>
  <c r="BP424" i="3"/>
  <c r="BO424" i="3"/>
  <c r="BN424" i="3"/>
  <c r="BM424" i="3"/>
  <c r="BL424" i="3"/>
  <c r="BK424" i="3"/>
  <c r="BJ424" i="3"/>
  <c r="BI424" i="3"/>
  <c r="BH424" i="3"/>
  <c r="BG424" i="3"/>
  <c r="BF424" i="3"/>
  <c r="BD424" i="3"/>
  <c r="BC424" i="3"/>
  <c r="BB424" i="3"/>
  <c r="BA424" i="3"/>
  <c r="AZ424" i="3"/>
  <c r="AY424" i="3"/>
  <c r="AX424" i="3"/>
  <c r="AW424" i="3"/>
  <c r="AV424" i="3"/>
  <c r="AU424" i="3"/>
  <c r="AT424" i="3"/>
  <c r="AR424" i="3"/>
  <c r="AQ424" i="3"/>
  <c r="AP424" i="3"/>
  <c r="AO424" i="3"/>
  <c r="AN424" i="3"/>
  <c r="AM424" i="3"/>
  <c r="AL424" i="3"/>
  <c r="AK424" i="3"/>
  <c r="AJ424" i="3"/>
  <c r="AI424" i="3"/>
  <c r="AH424" i="3"/>
  <c r="AF424" i="3"/>
  <c r="AE424" i="3"/>
  <c r="AD424" i="3"/>
  <c r="AC424" i="3"/>
  <c r="AB424" i="3"/>
  <c r="AA424" i="3"/>
  <c r="Z424" i="3"/>
  <c r="Y424" i="3"/>
  <c r="X424" i="3"/>
  <c r="W424" i="3"/>
  <c r="V424" i="3"/>
  <c r="T424" i="3"/>
  <c r="S424" i="3"/>
  <c r="R424" i="3"/>
  <c r="Q424" i="3"/>
  <c r="P424" i="3"/>
  <c r="O424" i="3"/>
  <c r="N424" i="3"/>
  <c r="M424" i="3"/>
  <c r="L424" i="3"/>
  <c r="K424" i="3"/>
  <c r="J424" i="3"/>
  <c r="I424" i="3"/>
  <c r="H424" i="3"/>
  <c r="E424" i="3"/>
  <c r="CB423" i="3"/>
  <c r="CA423" i="3"/>
  <c r="BZ423" i="3"/>
  <c r="BY423" i="3"/>
  <c r="BX423" i="3"/>
  <c r="BW423" i="3"/>
  <c r="BV423" i="3"/>
  <c r="BU423" i="3"/>
  <c r="BT423" i="3"/>
  <c r="BS423" i="3"/>
  <c r="BR423" i="3"/>
  <c r="BP423" i="3"/>
  <c r="BO423" i="3"/>
  <c r="BN423" i="3"/>
  <c r="BM423" i="3"/>
  <c r="BL423" i="3"/>
  <c r="BK423" i="3"/>
  <c r="BJ423" i="3"/>
  <c r="BI423" i="3"/>
  <c r="BH423" i="3"/>
  <c r="BG423" i="3"/>
  <c r="BF423" i="3"/>
  <c r="BD423" i="3"/>
  <c r="BC423" i="3"/>
  <c r="BB423" i="3"/>
  <c r="BA423" i="3"/>
  <c r="AZ423" i="3"/>
  <c r="AY423" i="3"/>
  <c r="AX423" i="3"/>
  <c r="AW423" i="3"/>
  <c r="AV423" i="3"/>
  <c r="AU423" i="3"/>
  <c r="AT423" i="3"/>
  <c r="AR423" i="3"/>
  <c r="AQ423" i="3"/>
  <c r="AP423" i="3"/>
  <c r="AO423" i="3"/>
  <c r="AN423" i="3"/>
  <c r="AM423" i="3"/>
  <c r="AL423" i="3"/>
  <c r="AK423" i="3"/>
  <c r="AJ423" i="3"/>
  <c r="AI423" i="3"/>
  <c r="AH423" i="3"/>
  <c r="AF423" i="3"/>
  <c r="AE423" i="3"/>
  <c r="AD423" i="3"/>
  <c r="AC423" i="3"/>
  <c r="AB423" i="3"/>
  <c r="AA423" i="3"/>
  <c r="Z423" i="3"/>
  <c r="Y423" i="3"/>
  <c r="X423" i="3"/>
  <c r="W423" i="3"/>
  <c r="V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E423" i="3"/>
  <c r="CB422" i="3"/>
  <c r="CA422" i="3"/>
  <c r="BZ422" i="3"/>
  <c r="BY422" i="3"/>
  <c r="BX422" i="3"/>
  <c r="BW422" i="3"/>
  <c r="BV422" i="3"/>
  <c r="BU422" i="3"/>
  <c r="BT422" i="3"/>
  <c r="BS422" i="3"/>
  <c r="BR422" i="3"/>
  <c r="BP422" i="3"/>
  <c r="BO422" i="3"/>
  <c r="BN422" i="3"/>
  <c r="BM422" i="3"/>
  <c r="BL422" i="3"/>
  <c r="BK422" i="3"/>
  <c r="BJ422" i="3"/>
  <c r="BI422" i="3"/>
  <c r="BH422" i="3"/>
  <c r="BG422" i="3"/>
  <c r="BF422" i="3"/>
  <c r="BD422" i="3"/>
  <c r="BC422" i="3"/>
  <c r="BB422" i="3"/>
  <c r="BA422" i="3"/>
  <c r="AZ422" i="3"/>
  <c r="AY422" i="3"/>
  <c r="AX422" i="3"/>
  <c r="AW422" i="3"/>
  <c r="AV422" i="3"/>
  <c r="AU422" i="3"/>
  <c r="AT422" i="3"/>
  <c r="AR422" i="3"/>
  <c r="AQ422" i="3"/>
  <c r="AP422" i="3"/>
  <c r="AO422" i="3"/>
  <c r="AN422" i="3"/>
  <c r="AM422" i="3"/>
  <c r="AL422" i="3"/>
  <c r="AK422" i="3"/>
  <c r="AJ422" i="3"/>
  <c r="AI422" i="3"/>
  <c r="AH422" i="3"/>
  <c r="AF422" i="3"/>
  <c r="AE422" i="3"/>
  <c r="AD422" i="3"/>
  <c r="AC422" i="3"/>
  <c r="AB422" i="3"/>
  <c r="AA422" i="3"/>
  <c r="Z422" i="3"/>
  <c r="Y422" i="3"/>
  <c r="X422" i="3"/>
  <c r="W422" i="3"/>
  <c r="V422" i="3"/>
  <c r="T422" i="3"/>
  <c r="S422" i="3"/>
  <c r="R422" i="3"/>
  <c r="Q422" i="3"/>
  <c r="P422" i="3"/>
  <c r="O422" i="3"/>
  <c r="N422" i="3"/>
  <c r="M422" i="3"/>
  <c r="L422" i="3"/>
  <c r="K422" i="3"/>
  <c r="J422" i="3"/>
  <c r="I422" i="3"/>
  <c r="H422" i="3"/>
  <c r="E422" i="3"/>
  <c r="CC421" i="3"/>
  <c r="CB421" i="3"/>
  <c r="CA421" i="3"/>
  <c r="BZ421" i="3"/>
  <c r="BY421" i="3"/>
  <c r="BX421" i="3"/>
  <c r="BW421" i="3"/>
  <c r="BV421" i="3"/>
  <c r="BU421" i="3"/>
  <c r="BT421" i="3"/>
  <c r="BS421" i="3"/>
  <c r="BR421" i="3"/>
  <c r="BQ421" i="3"/>
  <c r="BP421" i="3"/>
  <c r="BO421" i="3"/>
  <c r="BN421" i="3"/>
  <c r="BM421" i="3"/>
  <c r="BL421" i="3"/>
  <c r="BK421" i="3"/>
  <c r="BJ421" i="3"/>
  <c r="BI421" i="3"/>
  <c r="BH421" i="3"/>
  <c r="BG421" i="3"/>
  <c r="BF421" i="3"/>
  <c r="BE421" i="3"/>
  <c r="BD421" i="3"/>
  <c r="BC421" i="3"/>
  <c r="BB421" i="3"/>
  <c r="BA421" i="3"/>
  <c r="AZ421" i="3"/>
  <c r="AY421" i="3"/>
  <c r="AX421" i="3"/>
  <c r="AW421" i="3"/>
  <c r="AV421" i="3"/>
  <c r="AU421" i="3"/>
  <c r="AT421" i="3"/>
  <c r="AS421" i="3"/>
  <c r="AR421" i="3"/>
  <c r="AQ421" i="3"/>
  <c r="AP421" i="3"/>
  <c r="AO421" i="3"/>
  <c r="AN421" i="3"/>
  <c r="AM421" i="3"/>
  <c r="AL421" i="3"/>
  <c r="AK421" i="3"/>
  <c r="AJ421" i="3"/>
  <c r="AI421" i="3"/>
  <c r="AH421" i="3"/>
  <c r="AG421" i="3"/>
  <c r="AF421" i="3"/>
  <c r="AE421" i="3"/>
  <c r="AD421" i="3"/>
  <c r="AC421" i="3"/>
  <c r="AB421" i="3"/>
  <c r="AA421" i="3"/>
  <c r="Z421" i="3"/>
  <c r="Y421" i="3"/>
  <c r="X421" i="3"/>
  <c r="W421" i="3"/>
  <c r="V421" i="3"/>
  <c r="U421" i="3"/>
  <c r="T421" i="3"/>
  <c r="S421" i="3"/>
  <c r="R421" i="3"/>
  <c r="Q421" i="3"/>
  <c r="P421" i="3"/>
  <c r="O421" i="3"/>
  <c r="N421" i="3"/>
  <c r="M421" i="3"/>
  <c r="L421" i="3"/>
  <c r="K421" i="3"/>
  <c r="J421" i="3"/>
  <c r="I421" i="3"/>
  <c r="H421" i="3"/>
  <c r="E421" i="3"/>
  <c r="CB420" i="3"/>
  <c r="CA420" i="3"/>
  <c r="BZ420" i="3"/>
  <c r="BY420" i="3"/>
  <c r="BX420" i="3"/>
  <c r="BW420" i="3"/>
  <c r="BV420" i="3"/>
  <c r="BU420" i="3"/>
  <c r="BT420" i="3"/>
  <c r="BS420" i="3"/>
  <c r="BR420" i="3"/>
  <c r="BP420" i="3"/>
  <c r="BO420" i="3"/>
  <c r="BN420" i="3"/>
  <c r="BM420" i="3"/>
  <c r="BL420" i="3"/>
  <c r="BK420" i="3"/>
  <c r="BJ420" i="3"/>
  <c r="BI420" i="3"/>
  <c r="BH420" i="3"/>
  <c r="BG420" i="3"/>
  <c r="BF420" i="3"/>
  <c r="BD420" i="3"/>
  <c r="BC420" i="3"/>
  <c r="BB420" i="3"/>
  <c r="BA420" i="3"/>
  <c r="AZ420" i="3"/>
  <c r="AY420" i="3"/>
  <c r="AX420" i="3"/>
  <c r="AW420" i="3"/>
  <c r="AV420" i="3"/>
  <c r="AU420" i="3"/>
  <c r="AT420" i="3"/>
  <c r="AR420" i="3"/>
  <c r="AQ420" i="3"/>
  <c r="AP420" i="3"/>
  <c r="AO420" i="3"/>
  <c r="AN420" i="3"/>
  <c r="AM420" i="3"/>
  <c r="AL420" i="3"/>
  <c r="AK420" i="3"/>
  <c r="AJ420" i="3"/>
  <c r="AI420" i="3"/>
  <c r="AH420" i="3"/>
  <c r="AF420" i="3"/>
  <c r="AE420" i="3"/>
  <c r="AD420" i="3"/>
  <c r="AC420" i="3"/>
  <c r="AB420" i="3"/>
  <c r="AA420" i="3"/>
  <c r="Z420" i="3"/>
  <c r="Y420" i="3"/>
  <c r="X420" i="3"/>
  <c r="W420" i="3"/>
  <c r="V420" i="3"/>
  <c r="T420" i="3"/>
  <c r="S420" i="3"/>
  <c r="R420" i="3"/>
  <c r="Q420" i="3"/>
  <c r="P420" i="3"/>
  <c r="O420" i="3"/>
  <c r="N420" i="3"/>
  <c r="M420" i="3"/>
  <c r="L420" i="3"/>
  <c r="K420" i="3"/>
  <c r="J420" i="3"/>
  <c r="I420" i="3"/>
  <c r="H420" i="3"/>
  <c r="E420" i="3"/>
  <c r="CC419" i="3"/>
  <c r="CB419" i="3"/>
  <c r="CA419" i="3"/>
  <c r="BZ419" i="3"/>
  <c r="BY419" i="3"/>
  <c r="BX419" i="3"/>
  <c r="BW419" i="3"/>
  <c r="BV419" i="3"/>
  <c r="BU419" i="3"/>
  <c r="BT419" i="3"/>
  <c r="BS419" i="3"/>
  <c r="BR419" i="3"/>
  <c r="BQ419" i="3"/>
  <c r="BP419" i="3"/>
  <c r="BO419" i="3"/>
  <c r="BN419" i="3"/>
  <c r="BM419" i="3"/>
  <c r="BL419" i="3"/>
  <c r="BK419" i="3"/>
  <c r="BJ419" i="3"/>
  <c r="BI419" i="3"/>
  <c r="BH419" i="3"/>
  <c r="BG419" i="3"/>
  <c r="BF419" i="3"/>
  <c r="BE419" i="3"/>
  <c r="BD419" i="3"/>
  <c r="BC419" i="3"/>
  <c r="BB419" i="3"/>
  <c r="BA419" i="3"/>
  <c r="AZ419" i="3"/>
  <c r="AY419" i="3"/>
  <c r="AX419" i="3"/>
  <c r="AW419" i="3"/>
  <c r="AV419" i="3"/>
  <c r="AU419" i="3"/>
  <c r="AT419" i="3"/>
  <c r="AS419" i="3"/>
  <c r="AR419" i="3"/>
  <c r="AQ419" i="3"/>
  <c r="AP419" i="3"/>
  <c r="AO419" i="3"/>
  <c r="AN419" i="3"/>
  <c r="AM419" i="3"/>
  <c r="AL419" i="3"/>
  <c r="AK419" i="3"/>
  <c r="AJ419" i="3"/>
  <c r="AI419" i="3"/>
  <c r="AH419" i="3"/>
  <c r="AG419" i="3"/>
  <c r="AF419" i="3"/>
  <c r="AE419" i="3"/>
  <c r="AD419" i="3"/>
  <c r="AC419" i="3"/>
  <c r="AB419" i="3"/>
  <c r="AA419" i="3"/>
  <c r="Z419" i="3"/>
  <c r="Y419" i="3"/>
  <c r="X419" i="3"/>
  <c r="W419" i="3"/>
  <c r="V419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I419" i="3"/>
  <c r="H419" i="3"/>
  <c r="E419" i="3"/>
  <c r="CB418" i="3"/>
  <c r="CA418" i="3"/>
  <c r="BZ418" i="3"/>
  <c r="BY418" i="3"/>
  <c r="BX418" i="3"/>
  <c r="BW418" i="3"/>
  <c r="BV418" i="3"/>
  <c r="BU418" i="3"/>
  <c r="BT418" i="3"/>
  <c r="BS418" i="3"/>
  <c r="BR418" i="3"/>
  <c r="BP418" i="3"/>
  <c r="BO418" i="3"/>
  <c r="BN418" i="3"/>
  <c r="BM418" i="3"/>
  <c r="BL418" i="3"/>
  <c r="BK418" i="3"/>
  <c r="BJ418" i="3"/>
  <c r="BI418" i="3"/>
  <c r="BH418" i="3"/>
  <c r="BG418" i="3"/>
  <c r="BF418" i="3"/>
  <c r="BD418" i="3"/>
  <c r="BC418" i="3"/>
  <c r="BB418" i="3"/>
  <c r="BA418" i="3"/>
  <c r="AZ418" i="3"/>
  <c r="AY418" i="3"/>
  <c r="AX418" i="3"/>
  <c r="AW418" i="3"/>
  <c r="AV418" i="3"/>
  <c r="AU418" i="3"/>
  <c r="AT418" i="3"/>
  <c r="AR418" i="3"/>
  <c r="AQ418" i="3"/>
  <c r="AP418" i="3"/>
  <c r="AO418" i="3"/>
  <c r="AN418" i="3"/>
  <c r="AM418" i="3"/>
  <c r="AL418" i="3"/>
  <c r="AK418" i="3"/>
  <c r="AJ418" i="3"/>
  <c r="AI418" i="3"/>
  <c r="AH418" i="3"/>
  <c r="AF418" i="3"/>
  <c r="AE418" i="3"/>
  <c r="AD418" i="3"/>
  <c r="AC418" i="3"/>
  <c r="AB418" i="3"/>
  <c r="AA418" i="3"/>
  <c r="Z418" i="3"/>
  <c r="Y418" i="3"/>
  <c r="X418" i="3"/>
  <c r="W418" i="3"/>
  <c r="V418" i="3"/>
  <c r="T418" i="3"/>
  <c r="S418" i="3"/>
  <c r="R418" i="3"/>
  <c r="Q418" i="3"/>
  <c r="P418" i="3"/>
  <c r="O418" i="3"/>
  <c r="N418" i="3"/>
  <c r="M418" i="3"/>
  <c r="L418" i="3"/>
  <c r="K418" i="3"/>
  <c r="J418" i="3"/>
  <c r="I418" i="3"/>
  <c r="H418" i="3"/>
  <c r="CB417" i="3"/>
  <c r="CA417" i="3"/>
  <c r="BZ417" i="3"/>
  <c r="BY417" i="3"/>
  <c r="BX417" i="3"/>
  <c r="BW417" i="3"/>
  <c r="BV417" i="3"/>
  <c r="BU417" i="3"/>
  <c r="BT417" i="3"/>
  <c r="BS417" i="3"/>
  <c r="BR417" i="3"/>
  <c r="BP417" i="3"/>
  <c r="BO417" i="3"/>
  <c r="BN417" i="3"/>
  <c r="BM417" i="3"/>
  <c r="BL417" i="3"/>
  <c r="BK417" i="3"/>
  <c r="BJ417" i="3"/>
  <c r="BI417" i="3"/>
  <c r="BH417" i="3"/>
  <c r="BG417" i="3"/>
  <c r="BF417" i="3"/>
  <c r="BD417" i="3"/>
  <c r="BC417" i="3"/>
  <c r="BB417" i="3"/>
  <c r="BA417" i="3"/>
  <c r="AZ417" i="3"/>
  <c r="AY417" i="3"/>
  <c r="AX417" i="3"/>
  <c r="AW417" i="3"/>
  <c r="AV417" i="3"/>
  <c r="AU417" i="3"/>
  <c r="AT417" i="3"/>
  <c r="AR417" i="3"/>
  <c r="AQ417" i="3"/>
  <c r="AP417" i="3"/>
  <c r="AO417" i="3"/>
  <c r="AN417" i="3"/>
  <c r="AM417" i="3"/>
  <c r="AL417" i="3"/>
  <c r="AK417" i="3"/>
  <c r="AJ417" i="3"/>
  <c r="AI417" i="3"/>
  <c r="AH417" i="3"/>
  <c r="AF417" i="3"/>
  <c r="AE417" i="3"/>
  <c r="AD417" i="3"/>
  <c r="AC417" i="3"/>
  <c r="AB417" i="3"/>
  <c r="AA417" i="3"/>
  <c r="Z417" i="3"/>
  <c r="Y417" i="3"/>
  <c r="X417" i="3"/>
  <c r="W417" i="3"/>
  <c r="V417" i="3"/>
  <c r="T417" i="3"/>
  <c r="S417" i="3"/>
  <c r="R417" i="3"/>
  <c r="Q417" i="3"/>
  <c r="P417" i="3"/>
  <c r="O417" i="3"/>
  <c r="N417" i="3"/>
  <c r="M417" i="3"/>
  <c r="L417" i="3"/>
  <c r="K417" i="3"/>
  <c r="J417" i="3"/>
  <c r="I417" i="3"/>
  <c r="H417" i="3"/>
  <c r="E417" i="3"/>
  <c r="CB416" i="3"/>
  <c r="CA416" i="3"/>
  <c r="BZ416" i="3"/>
  <c r="BY416" i="3"/>
  <c r="BX416" i="3"/>
  <c r="BW416" i="3"/>
  <c r="BV416" i="3"/>
  <c r="BU416" i="3"/>
  <c r="BT416" i="3"/>
  <c r="BS416" i="3"/>
  <c r="BR416" i="3"/>
  <c r="BP416" i="3"/>
  <c r="BO416" i="3"/>
  <c r="BN416" i="3"/>
  <c r="BM416" i="3"/>
  <c r="BL416" i="3"/>
  <c r="BK416" i="3"/>
  <c r="BJ416" i="3"/>
  <c r="BI416" i="3"/>
  <c r="BH416" i="3"/>
  <c r="BG416" i="3"/>
  <c r="BF416" i="3"/>
  <c r="BD416" i="3"/>
  <c r="BC416" i="3"/>
  <c r="BB416" i="3"/>
  <c r="BA416" i="3"/>
  <c r="AZ416" i="3"/>
  <c r="AY416" i="3"/>
  <c r="AX416" i="3"/>
  <c r="AW416" i="3"/>
  <c r="AV416" i="3"/>
  <c r="AU416" i="3"/>
  <c r="AT416" i="3"/>
  <c r="AR416" i="3"/>
  <c r="AQ416" i="3"/>
  <c r="AP416" i="3"/>
  <c r="AO416" i="3"/>
  <c r="AN416" i="3"/>
  <c r="AM416" i="3"/>
  <c r="AL416" i="3"/>
  <c r="AK416" i="3"/>
  <c r="AJ416" i="3"/>
  <c r="AI416" i="3"/>
  <c r="AH416" i="3"/>
  <c r="AF416" i="3"/>
  <c r="AE416" i="3"/>
  <c r="AD416" i="3"/>
  <c r="AC416" i="3"/>
  <c r="AB416" i="3"/>
  <c r="AA416" i="3"/>
  <c r="Z416" i="3"/>
  <c r="Y416" i="3"/>
  <c r="X416" i="3"/>
  <c r="W416" i="3"/>
  <c r="V416" i="3"/>
  <c r="T416" i="3"/>
  <c r="S416" i="3"/>
  <c r="R416" i="3"/>
  <c r="Q416" i="3"/>
  <c r="P416" i="3"/>
  <c r="O416" i="3"/>
  <c r="N416" i="3"/>
  <c r="M416" i="3"/>
  <c r="L416" i="3"/>
  <c r="K416" i="3"/>
  <c r="J416" i="3"/>
  <c r="I416" i="3"/>
  <c r="H416" i="3"/>
  <c r="E416" i="3"/>
  <c r="CB415" i="3"/>
  <c r="CA415" i="3"/>
  <c r="BZ415" i="3"/>
  <c r="BY415" i="3"/>
  <c r="BX415" i="3"/>
  <c r="BW415" i="3"/>
  <c r="BV415" i="3"/>
  <c r="BU415" i="3"/>
  <c r="BT415" i="3"/>
  <c r="BS415" i="3"/>
  <c r="BR415" i="3"/>
  <c r="BP415" i="3"/>
  <c r="BO415" i="3"/>
  <c r="BN415" i="3"/>
  <c r="BM415" i="3"/>
  <c r="BL415" i="3"/>
  <c r="BK415" i="3"/>
  <c r="BJ415" i="3"/>
  <c r="BI415" i="3"/>
  <c r="BH415" i="3"/>
  <c r="BG415" i="3"/>
  <c r="BF415" i="3"/>
  <c r="BD415" i="3"/>
  <c r="BC415" i="3"/>
  <c r="BB415" i="3"/>
  <c r="BA415" i="3"/>
  <c r="AZ415" i="3"/>
  <c r="AY415" i="3"/>
  <c r="AX415" i="3"/>
  <c r="AW415" i="3"/>
  <c r="AV415" i="3"/>
  <c r="AU415" i="3"/>
  <c r="AT415" i="3"/>
  <c r="AR415" i="3"/>
  <c r="AQ415" i="3"/>
  <c r="AP415" i="3"/>
  <c r="AO415" i="3"/>
  <c r="AN415" i="3"/>
  <c r="AM415" i="3"/>
  <c r="AL415" i="3"/>
  <c r="AK415" i="3"/>
  <c r="AJ415" i="3"/>
  <c r="AI415" i="3"/>
  <c r="AH415" i="3"/>
  <c r="AF415" i="3"/>
  <c r="AE415" i="3"/>
  <c r="AD415" i="3"/>
  <c r="AC415" i="3"/>
  <c r="AB415" i="3"/>
  <c r="AA415" i="3"/>
  <c r="Z415" i="3"/>
  <c r="Y415" i="3"/>
  <c r="X415" i="3"/>
  <c r="W415" i="3"/>
  <c r="V415" i="3"/>
  <c r="T415" i="3"/>
  <c r="S415" i="3"/>
  <c r="R415" i="3"/>
  <c r="Q415" i="3"/>
  <c r="P415" i="3"/>
  <c r="O415" i="3"/>
  <c r="N415" i="3"/>
  <c r="M415" i="3"/>
  <c r="L415" i="3"/>
  <c r="K415" i="3"/>
  <c r="J415" i="3"/>
  <c r="I415" i="3"/>
  <c r="H415" i="3"/>
  <c r="E415" i="3"/>
  <c r="CB414" i="3"/>
  <c r="CA414" i="3"/>
  <c r="BZ414" i="3"/>
  <c r="BY414" i="3"/>
  <c r="BX414" i="3"/>
  <c r="BW414" i="3"/>
  <c r="BV414" i="3"/>
  <c r="BU414" i="3"/>
  <c r="BT414" i="3"/>
  <c r="BS414" i="3"/>
  <c r="BR414" i="3"/>
  <c r="BQ414" i="3"/>
  <c r="BP414" i="3"/>
  <c r="BO414" i="3"/>
  <c r="BN414" i="3"/>
  <c r="BM414" i="3"/>
  <c r="BL414" i="3"/>
  <c r="BK414" i="3"/>
  <c r="BJ414" i="3"/>
  <c r="BI414" i="3"/>
  <c r="BH414" i="3"/>
  <c r="BG414" i="3"/>
  <c r="BF414" i="3"/>
  <c r="BE414" i="3"/>
  <c r="BD414" i="3"/>
  <c r="BC414" i="3"/>
  <c r="BB414" i="3"/>
  <c r="BA414" i="3"/>
  <c r="AZ414" i="3"/>
  <c r="AY414" i="3"/>
  <c r="AX414" i="3"/>
  <c r="AW414" i="3"/>
  <c r="AV414" i="3"/>
  <c r="AU414" i="3"/>
  <c r="AT414" i="3"/>
  <c r="AS414" i="3"/>
  <c r="AR414" i="3"/>
  <c r="AQ414" i="3"/>
  <c r="AP414" i="3"/>
  <c r="AO414" i="3"/>
  <c r="AN414" i="3"/>
  <c r="AM414" i="3"/>
  <c r="AL414" i="3"/>
  <c r="AK414" i="3"/>
  <c r="AJ414" i="3"/>
  <c r="AI414" i="3"/>
  <c r="AH414" i="3"/>
  <c r="AG414" i="3"/>
  <c r="AF414" i="3"/>
  <c r="AE414" i="3"/>
  <c r="AD414" i="3"/>
  <c r="AC414" i="3"/>
  <c r="AB414" i="3"/>
  <c r="AA414" i="3"/>
  <c r="Z414" i="3"/>
  <c r="Y414" i="3"/>
  <c r="X414" i="3"/>
  <c r="W414" i="3"/>
  <c r="V414" i="3"/>
  <c r="U414" i="3"/>
  <c r="T414" i="3"/>
  <c r="S414" i="3"/>
  <c r="R414" i="3"/>
  <c r="Q414" i="3"/>
  <c r="P414" i="3"/>
  <c r="O414" i="3"/>
  <c r="N414" i="3"/>
  <c r="M414" i="3"/>
  <c r="L414" i="3"/>
  <c r="K414" i="3"/>
  <c r="J414" i="3"/>
  <c r="I414" i="3"/>
  <c r="H414" i="3"/>
  <c r="E414" i="3"/>
  <c r="CC413" i="3"/>
  <c r="CB413" i="3"/>
  <c r="CA413" i="3"/>
  <c r="BZ413" i="3"/>
  <c r="BY413" i="3"/>
  <c r="BX413" i="3"/>
  <c r="BW413" i="3"/>
  <c r="BV413" i="3"/>
  <c r="BU413" i="3"/>
  <c r="BT413" i="3"/>
  <c r="BS413" i="3"/>
  <c r="BR413" i="3"/>
  <c r="BQ413" i="3"/>
  <c r="BP413" i="3"/>
  <c r="BO413" i="3"/>
  <c r="BN413" i="3"/>
  <c r="BM413" i="3"/>
  <c r="BL413" i="3"/>
  <c r="BK413" i="3"/>
  <c r="BJ413" i="3"/>
  <c r="BI413" i="3"/>
  <c r="BH413" i="3"/>
  <c r="BG413" i="3"/>
  <c r="BF413" i="3"/>
  <c r="BE413" i="3"/>
  <c r="BD413" i="3"/>
  <c r="BC413" i="3"/>
  <c r="BB413" i="3"/>
  <c r="BA413" i="3"/>
  <c r="AZ413" i="3"/>
  <c r="AY413" i="3"/>
  <c r="AX413" i="3"/>
  <c r="AW413" i="3"/>
  <c r="AV413" i="3"/>
  <c r="AU413" i="3"/>
  <c r="AT413" i="3"/>
  <c r="AS413" i="3"/>
  <c r="AR413" i="3"/>
  <c r="AQ413" i="3"/>
  <c r="AP413" i="3"/>
  <c r="AO413" i="3"/>
  <c r="AN413" i="3"/>
  <c r="AM413" i="3"/>
  <c r="AL413" i="3"/>
  <c r="AK413" i="3"/>
  <c r="AJ413" i="3"/>
  <c r="AI413" i="3"/>
  <c r="AH413" i="3"/>
  <c r="AG413" i="3"/>
  <c r="AF413" i="3"/>
  <c r="AE413" i="3"/>
  <c r="AD413" i="3"/>
  <c r="AC413" i="3"/>
  <c r="AB413" i="3"/>
  <c r="AA413" i="3"/>
  <c r="Z413" i="3"/>
  <c r="Y413" i="3"/>
  <c r="X413" i="3"/>
  <c r="W413" i="3"/>
  <c r="V413" i="3"/>
  <c r="U413" i="3"/>
  <c r="T413" i="3"/>
  <c r="S413" i="3"/>
  <c r="R413" i="3"/>
  <c r="Q413" i="3"/>
  <c r="P413" i="3"/>
  <c r="O413" i="3"/>
  <c r="N413" i="3"/>
  <c r="M413" i="3"/>
  <c r="L413" i="3"/>
  <c r="K413" i="3"/>
  <c r="J413" i="3"/>
  <c r="I413" i="3"/>
  <c r="H413" i="3"/>
  <c r="E413" i="3"/>
  <c r="CC412" i="3"/>
  <c r="CB412" i="3"/>
  <c r="CA412" i="3"/>
  <c r="BZ412" i="3"/>
  <c r="BY412" i="3"/>
  <c r="BX412" i="3"/>
  <c r="BW412" i="3"/>
  <c r="BV412" i="3"/>
  <c r="BU412" i="3"/>
  <c r="BT412" i="3"/>
  <c r="BS412" i="3"/>
  <c r="BR412" i="3"/>
  <c r="BQ412" i="3"/>
  <c r="BP412" i="3"/>
  <c r="BO412" i="3"/>
  <c r="BN412" i="3"/>
  <c r="BM412" i="3"/>
  <c r="BL412" i="3"/>
  <c r="BK412" i="3"/>
  <c r="BJ412" i="3"/>
  <c r="BI412" i="3"/>
  <c r="BH412" i="3"/>
  <c r="BG412" i="3"/>
  <c r="BF412" i="3"/>
  <c r="BE412" i="3"/>
  <c r="BD412" i="3"/>
  <c r="BC412" i="3"/>
  <c r="BB412" i="3"/>
  <c r="BA412" i="3"/>
  <c r="AZ412" i="3"/>
  <c r="AY412" i="3"/>
  <c r="AX412" i="3"/>
  <c r="AW412" i="3"/>
  <c r="AV412" i="3"/>
  <c r="AU412" i="3"/>
  <c r="AT412" i="3"/>
  <c r="AS412" i="3"/>
  <c r="AR412" i="3"/>
  <c r="AQ412" i="3"/>
  <c r="AP412" i="3"/>
  <c r="AO412" i="3"/>
  <c r="AN412" i="3"/>
  <c r="AM412" i="3"/>
  <c r="AL412" i="3"/>
  <c r="AK412" i="3"/>
  <c r="AJ412" i="3"/>
  <c r="AI412" i="3"/>
  <c r="AH412" i="3"/>
  <c r="AG412" i="3"/>
  <c r="AF412" i="3"/>
  <c r="AE412" i="3"/>
  <c r="AD412" i="3"/>
  <c r="AC412" i="3"/>
  <c r="AB412" i="3"/>
  <c r="AA412" i="3"/>
  <c r="Z412" i="3"/>
  <c r="Y412" i="3"/>
  <c r="X412" i="3"/>
  <c r="W412" i="3"/>
  <c r="V412" i="3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E412" i="3"/>
  <c r="CB411" i="3"/>
  <c r="CA411" i="3"/>
  <c r="BZ411" i="3"/>
  <c r="BY411" i="3"/>
  <c r="BX411" i="3"/>
  <c r="BW411" i="3"/>
  <c r="BV411" i="3"/>
  <c r="BU411" i="3"/>
  <c r="BT411" i="3"/>
  <c r="BS411" i="3"/>
  <c r="BR411" i="3"/>
  <c r="BP411" i="3"/>
  <c r="BO411" i="3"/>
  <c r="BN411" i="3"/>
  <c r="BM411" i="3"/>
  <c r="BL411" i="3"/>
  <c r="BK411" i="3"/>
  <c r="BJ411" i="3"/>
  <c r="BI411" i="3"/>
  <c r="BH411" i="3"/>
  <c r="BG411" i="3"/>
  <c r="BF411" i="3"/>
  <c r="BD411" i="3"/>
  <c r="BC411" i="3"/>
  <c r="BB411" i="3"/>
  <c r="BA411" i="3"/>
  <c r="AZ411" i="3"/>
  <c r="AY411" i="3"/>
  <c r="AX411" i="3"/>
  <c r="AW411" i="3"/>
  <c r="AV411" i="3"/>
  <c r="AU411" i="3"/>
  <c r="AT411" i="3"/>
  <c r="AR411" i="3"/>
  <c r="AQ411" i="3"/>
  <c r="AP411" i="3"/>
  <c r="AO411" i="3"/>
  <c r="AN411" i="3"/>
  <c r="AM411" i="3"/>
  <c r="AL411" i="3"/>
  <c r="AK411" i="3"/>
  <c r="AJ411" i="3"/>
  <c r="AI411" i="3"/>
  <c r="AH411" i="3"/>
  <c r="AF411" i="3"/>
  <c r="AE411" i="3"/>
  <c r="AD411" i="3"/>
  <c r="AC411" i="3"/>
  <c r="AB411" i="3"/>
  <c r="AA411" i="3"/>
  <c r="Z411" i="3"/>
  <c r="Y411" i="3"/>
  <c r="X411" i="3"/>
  <c r="W411" i="3"/>
  <c r="V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E411" i="3"/>
  <c r="CB410" i="3"/>
  <c r="CA410" i="3"/>
  <c r="BZ410" i="3"/>
  <c r="BY410" i="3"/>
  <c r="BX410" i="3"/>
  <c r="BW410" i="3"/>
  <c r="BV410" i="3"/>
  <c r="BU410" i="3"/>
  <c r="BT410" i="3"/>
  <c r="BS410" i="3"/>
  <c r="BR410" i="3"/>
  <c r="BP410" i="3"/>
  <c r="BO410" i="3"/>
  <c r="BN410" i="3"/>
  <c r="BM410" i="3"/>
  <c r="BL410" i="3"/>
  <c r="BK410" i="3"/>
  <c r="BJ410" i="3"/>
  <c r="BI410" i="3"/>
  <c r="BH410" i="3"/>
  <c r="BG410" i="3"/>
  <c r="BF410" i="3"/>
  <c r="BD410" i="3"/>
  <c r="BC410" i="3"/>
  <c r="BB410" i="3"/>
  <c r="BA410" i="3"/>
  <c r="AZ410" i="3"/>
  <c r="AY410" i="3"/>
  <c r="AX410" i="3"/>
  <c r="AW410" i="3"/>
  <c r="AV410" i="3"/>
  <c r="AU410" i="3"/>
  <c r="AT410" i="3"/>
  <c r="AR410" i="3"/>
  <c r="AQ410" i="3"/>
  <c r="AP410" i="3"/>
  <c r="AO410" i="3"/>
  <c r="AN410" i="3"/>
  <c r="AM410" i="3"/>
  <c r="AL410" i="3"/>
  <c r="AK410" i="3"/>
  <c r="AJ410" i="3"/>
  <c r="AI410" i="3"/>
  <c r="AH410" i="3"/>
  <c r="AF410" i="3"/>
  <c r="AE410" i="3"/>
  <c r="AD410" i="3"/>
  <c r="AC410" i="3"/>
  <c r="AB410" i="3"/>
  <c r="AA410" i="3"/>
  <c r="Z410" i="3"/>
  <c r="Y410" i="3"/>
  <c r="X410" i="3"/>
  <c r="W410" i="3"/>
  <c r="V410" i="3"/>
  <c r="T410" i="3"/>
  <c r="S410" i="3"/>
  <c r="R410" i="3"/>
  <c r="Q410" i="3"/>
  <c r="P410" i="3"/>
  <c r="O410" i="3"/>
  <c r="N410" i="3"/>
  <c r="M410" i="3"/>
  <c r="L410" i="3"/>
  <c r="K410" i="3"/>
  <c r="J410" i="3"/>
  <c r="I410" i="3"/>
  <c r="H410" i="3"/>
  <c r="E410" i="3"/>
  <c r="CB409" i="3"/>
  <c r="CA409" i="3"/>
  <c r="BZ409" i="3"/>
  <c r="BY409" i="3"/>
  <c r="BX409" i="3"/>
  <c r="BW409" i="3"/>
  <c r="BV409" i="3"/>
  <c r="BU409" i="3"/>
  <c r="BT409" i="3"/>
  <c r="BS409" i="3"/>
  <c r="BR409" i="3"/>
  <c r="BP409" i="3"/>
  <c r="BO409" i="3"/>
  <c r="BN409" i="3"/>
  <c r="BM409" i="3"/>
  <c r="BL409" i="3"/>
  <c r="BK409" i="3"/>
  <c r="BJ409" i="3"/>
  <c r="BI409" i="3"/>
  <c r="BH409" i="3"/>
  <c r="BG409" i="3"/>
  <c r="BF409" i="3"/>
  <c r="BD409" i="3"/>
  <c r="BC409" i="3"/>
  <c r="BB409" i="3"/>
  <c r="BA409" i="3"/>
  <c r="AZ409" i="3"/>
  <c r="AY409" i="3"/>
  <c r="AX409" i="3"/>
  <c r="AW409" i="3"/>
  <c r="AV409" i="3"/>
  <c r="AU409" i="3"/>
  <c r="AT409" i="3"/>
  <c r="AR409" i="3"/>
  <c r="AQ409" i="3"/>
  <c r="AP409" i="3"/>
  <c r="AO409" i="3"/>
  <c r="AN409" i="3"/>
  <c r="AM409" i="3"/>
  <c r="AL409" i="3"/>
  <c r="AK409" i="3"/>
  <c r="AJ409" i="3"/>
  <c r="AI409" i="3"/>
  <c r="AH409" i="3"/>
  <c r="AF409" i="3"/>
  <c r="AE409" i="3"/>
  <c r="AD409" i="3"/>
  <c r="AC409" i="3"/>
  <c r="AB409" i="3"/>
  <c r="AA409" i="3"/>
  <c r="Z409" i="3"/>
  <c r="Y409" i="3"/>
  <c r="X409" i="3"/>
  <c r="W409" i="3"/>
  <c r="V409" i="3"/>
  <c r="T409" i="3"/>
  <c r="S409" i="3"/>
  <c r="R409" i="3"/>
  <c r="Q409" i="3"/>
  <c r="P409" i="3"/>
  <c r="O409" i="3"/>
  <c r="N409" i="3"/>
  <c r="M409" i="3"/>
  <c r="L409" i="3"/>
  <c r="K409" i="3"/>
  <c r="J409" i="3"/>
  <c r="I409" i="3"/>
  <c r="H409" i="3"/>
  <c r="CB408" i="3"/>
  <c r="CA408" i="3"/>
  <c r="BZ408" i="3"/>
  <c r="BY408" i="3"/>
  <c r="BX408" i="3"/>
  <c r="BW408" i="3"/>
  <c r="BV408" i="3"/>
  <c r="BU408" i="3"/>
  <c r="BT408" i="3"/>
  <c r="BS408" i="3"/>
  <c r="BR408" i="3"/>
  <c r="BP408" i="3"/>
  <c r="BO408" i="3"/>
  <c r="BN408" i="3"/>
  <c r="BM408" i="3"/>
  <c r="BL408" i="3"/>
  <c r="BK408" i="3"/>
  <c r="BJ408" i="3"/>
  <c r="BI408" i="3"/>
  <c r="BH408" i="3"/>
  <c r="BG408" i="3"/>
  <c r="BF408" i="3"/>
  <c r="BD408" i="3"/>
  <c r="BC408" i="3"/>
  <c r="BB408" i="3"/>
  <c r="BA408" i="3"/>
  <c r="AZ408" i="3"/>
  <c r="AY408" i="3"/>
  <c r="AX408" i="3"/>
  <c r="AW408" i="3"/>
  <c r="AV408" i="3"/>
  <c r="AU408" i="3"/>
  <c r="AT408" i="3"/>
  <c r="AR408" i="3"/>
  <c r="AQ408" i="3"/>
  <c r="AP408" i="3"/>
  <c r="AO408" i="3"/>
  <c r="AN408" i="3"/>
  <c r="AM408" i="3"/>
  <c r="AL408" i="3"/>
  <c r="AK408" i="3"/>
  <c r="AJ408" i="3"/>
  <c r="AI408" i="3"/>
  <c r="AH408" i="3"/>
  <c r="AF408" i="3"/>
  <c r="AE408" i="3"/>
  <c r="AD408" i="3"/>
  <c r="AC408" i="3"/>
  <c r="AB408" i="3"/>
  <c r="AA408" i="3"/>
  <c r="Z408" i="3"/>
  <c r="Y408" i="3"/>
  <c r="X408" i="3"/>
  <c r="W408" i="3"/>
  <c r="V408" i="3"/>
  <c r="T408" i="3"/>
  <c r="S408" i="3"/>
  <c r="R408" i="3"/>
  <c r="Q408" i="3"/>
  <c r="P408" i="3"/>
  <c r="O408" i="3"/>
  <c r="N408" i="3"/>
  <c r="M408" i="3"/>
  <c r="L408" i="3"/>
  <c r="K408" i="3"/>
  <c r="J408" i="3"/>
  <c r="I408" i="3"/>
  <c r="H408" i="3"/>
  <c r="E408" i="3"/>
  <c r="CC407" i="3"/>
  <c r="CB407" i="3"/>
  <c r="CA407" i="3"/>
  <c r="BZ407" i="3"/>
  <c r="BY407" i="3"/>
  <c r="BX407" i="3"/>
  <c r="BW407" i="3"/>
  <c r="BV407" i="3"/>
  <c r="BU407" i="3"/>
  <c r="BT407" i="3"/>
  <c r="BS407" i="3"/>
  <c r="BR407" i="3"/>
  <c r="BQ407" i="3"/>
  <c r="BP407" i="3"/>
  <c r="BO407" i="3"/>
  <c r="BN407" i="3"/>
  <c r="BM407" i="3"/>
  <c r="BL407" i="3"/>
  <c r="BK407" i="3"/>
  <c r="BJ407" i="3"/>
  <c r="BI407" i="3"/>
  <c r="BH407" i="3"/>
  <c r="BG407" i="3"/>
  <c r="BF407" i="3"/>
  <c r="BE407" i="3"/>
  <c r="BD407" i="3"/>
  <c r="BC407" i="3"/>
  <c r="BB407" i="3"/>
  <c r="BA407" i="3"/>
  <c r="AZ407" i="3"/>
  <c r="AY407" i="3"/>
  <c r="AX407" i="3"/>
  <c r="AW407" i="3"/>
  <c r="AV407" i="3"/>
  <c r="AU407" i="3"/>
  <c r="AT407" i="3"/>
  <c r="AS407" i="3"/>
  <c r="AR407" i="3"/>
  <c r="AQ407" i="3"/>
  <c r="AP407" i="3"/>
  <c r="AO407" i="3"/>
  <c r="AN407" i="3"/>
  <c r="AM407" i="3"/>
  <c r="AL407" i="3"/>
  <c r="AK407" i="3"/>
  <c r="AJ407" i="3"/>
  <c r="AI407" i="3"/>
  <c r="AH407" i="3"/>
  <c r="AG407" i="3"/>
  <c r="AF407" i="3"/>
  <c r="AE407" i="3"/>
  <c r="AD407" i="3"/>
  <c r="AC407" i="3"/>
  <c r="AB407" i="3"/>
  <c r="AA407" i="3"/>
  <c r="Z407" i="3"/>
  <c r="Y407" i="3"/>
  <c r="X407" i="3"/>
  <c r="W407" i="3"/>
  <c r="V407" i="3"/>
  <c r="U407" i="3"/>
  <c r="T407" i="3"/>
  <c r="S407" i="3"/>
  <c r="R407" i="3"/>
  <c r="Q407" i="3"/>
  <c r="P407" i="3"/>
  <c r="O407" i="3"/>
  <c r="N407" i="3"/>
  <c r="M407" i="3"/>
  <c r="L407" i="3"/>
  <c r="K407" i="3"/>
  <c r="J407" i="3"/>
  <c r="I407" i="3"/>
  <c r="H407" i="3"/>
  <c r="E407" i="3"/>
  <c r="CC406" i="3"/>
  <c r="CB406" i="3"/>
  <c r="CA406" i="3"/>
  <c r="BZ406" i="3"/>
  <c r="BY406" i="3"/>
  <c r="BX406" i="3"/>
  <c r="BW406" i="3"/>
  <c r="BV406" i="3"/>
  <c r="BU406" i="3"/>
  <c r="BT406" i="3"/>
  <c r="BS406" i="3"/>
  <c r="BR406" i="3"/>
  <c r="BQ406" i="3"/>
  <c r="BP406" i="3"/>
  <c r="BO406" i="3"/>
  <c r="BN406" i="3"/>
  <c r="BM406" i="3"/>
  <c r="BL406" i="3"/>
  <c r="BK406" i="3"/>
  <c r="BJ406" i="3"/>
  <c r="BI406" i="3"/>
  <c r="BH406" i="3"/>
  <c r="BG406" i="3"/>
  <c r="BF406" i="3"/>
  <c r="BE406" i="3"/>
  <c r="BD406" i="3"/>
  <c r="BC406" i="3"/>
  <c r="BB406" i="3"/>
  <c r="BA406" i="3"/>
  <c r="AZ406" i="3"/>
  <c r="AY406" i="3"/>
  <c r="AX406" i="3"/>
  <c r="AW406" i="3"/>
  <c r="AV406" i="3"/>
  <c r="AU406" i="3"/>
  <c r="AT406" i="3"/>
  <c r="AS406" i="3"/>
  <c r="AR406" i="3"/>
  <c r="AQ406" i="3"/>
  <c r="AP406" i="3"/>
  <c r="AO406" i="3"/>
  <c r="AN406" i="3"/>
  <c r="AM406" i="3"/>
  <c r="AL406" i="3"/>
  <c r="AK406" i="3"/>
  <c r="AJ406" i="3"/>
  <c r="AI406" i="3"/>
  <c r="AH406" i="3"/>
  <c r="AG406" i="3"/>
  <c r="AF406" i="3"/>
  <c r="AE406" i="3"/>
  <c r="AD406" i="3"/>
  <c r="AC406" i="3"/>
  <c r="AB406" i="3"/>
  <c r="AA406" i="3"/>
  <c r="Z406" i="3"/>
  <c r="Y406" i="3"/>
  <c r="X406" i="3"/>
  <c r="W406" i="3"/>
  <c r="V406" i="3"/>
  <c r="U406" i="3"/>
  <c r="T406" i="3"/>
  <c r="S406" i="3"/>
  <c r="R406" i="3"/>
  <c r="Q406" i="3"/>
  <c r="P406" i="3"/>
  <c r="O406" i="3"/>
  <c r="N406" i="3"/>
  <c r="M406" i="3"/>
  <c r="L406" i="3"/>
  <c r="K406" i="3"/>
  <c r="J406" i="3"/>
  <c r="I406" i="3"/>
  <c r="H406" i="3"/>
  <c r="E406" i="3"/>
  <c r="CC405" i="3"/>
  <c r="CB405" i="3"/>
  <c r="CA405" i="3"/>
  <c r="BZ405" i="3"/>
  <c r="BY405" i="3"/>
  <c r="BX405" i="3"/>
  <c r="BW405" i="3"/>
  <c r="BV405" i="3"/>
  <c r="BU405" i="3"/>
  <c r="BT405" i="3"/>
  <c r="BS405" i="3"/>
  <c r="BR405" i="3"/>
  <c r="BQ405" i="3"/>
  <c r="BP405" i="3"/>
  <c r="BO405" i="3"/>
  <c r="BN405" i="3"/>
  <c r="BM405" i="3"/>
  <c r="BL405" i="3"/>
  <c r="BK405" i="3"/>
  <c r="BJ405" i="3"/>
  <c r="BI405" i="3"/>
  <c r="BH405" i="3"/>
  <c r="BG405" i="3"/>
  <c r="BF405" i="3"/>
  <c r="BE405" i="3"/>
  <c r="BD405" i="3"/>
  <c r="BC405" i="3"/>
  <c r="BB405" i="3"/>
  <c r="BA405" i="3"/>
  <c r="AZ405" i="3"/>
  <c r="AY405" i="3"/>
  <c r="AX405" i="3"/>
  <c r="AW405" i="3"/>
  <c r="AV405" i="3"/>
  <c r="AU405" i="3"/>
  <c r="AT405" i="3"/>
  <c r="AS405" i="3"/>
  <c r="AR405" i="3"/>
  <c r="AQ405" i="3"/>
  <c r="AP405" i="3"/>
  <c r="AO405" i="3"/>
  <c r="AN405" i="3"/>
  <c r="AM405" i="3"/>
  <c r="AL405" i="3"/>
  <c r="AK405" i="3"/>
  <c r="AJ405" i="3"/>
  <c r="AI405" i="3"/>
  <c r="AH405" i="3"/>
  <c r="AG405" i="3"/>
  <c r="AF405" i="3"/>
  <c r="AE405" i="3"/>
  <c r="AD405" i="3"/>
  <c r="AC405" i="3"/>
  <c r="AB405" i="3"/>
  <c r="AA405" i="3"/>
  <c r="Z405" i="3"/>
  <c r="Y405" i="3"/>
  <c r="X405" i="3"/>
  <c r="W405" i="3"/>
  <c r="V405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CC404" i="3"/>
  <c r="CB404" i="3"/>
  <c r="CA404" i="3"/>
  <c r="BZ404" i="3"/>
  <c r="BY404" i="3"/>
  <c r="BX404" i="3"/>
  <c r="BW404" i="3"/>
  <c r="BV404" i="3"/>
  <c r="BU404" i="3"/>
  <c r="BT404" i="3"/>
  <c r="BS404" i="3"/>
  <c r="BR404" i="3"/>
  <c r="BQ404" i="3"/>
  <c r="BP404" i="3"/>
  <c r="BO404" i="3"/>
  <c r="BN404" i="3"/>
  <c r="BM404" i="3"/>
  <c r="BL404" i="3"/>
  <c r="BK404" i="3"/>
  <c r="BJ404" i="3"/>
  <c r="BI404" i="3"/>
  <c r="BH404" i="3"/>
  <c r="BG404" i="3"/>
  <c r="BF404" i="3"/>
  <c r="BE404" i="3"/>
  <c r="BD404" i="3"/>
  <c r="BC404" i="3"/>
  <c r="BB404" i="3"/>
  <c r="BA404" i="3"/>
  <c r="AZ404" i="3"/>
  <c r="AY404" i="3"/>
  <c r="AX404" i="3"/>
  <c r="AW404" i="3"/>
  <c r="AV404" i="3"/>
  <c r="AU404" i="3"/>
  <c r="AT404" i="3"/>
  <c r="AS404" i="3"/>
  <c r="AR404" i="3"/>
  <c r="AQ404" i="3"/>
  <c r="AP404" i="3"/>
  <c r="AO404" i="3"/>
  <c r="AN404" i="3"/>
  <c r="AM404" i="3"/>
  <c r="AL404" i="3"/>
  <c r="AK404" i="3"/>
  <c r="AJ404" i="3"/>
  <c r="AI404" i="3"/>
  <c r="AH404" i="3"/>
  <c r="AG404" i="3"/>
  <c r="AF404" i="3"/>
  <c r="AE404" i="3"/>
  <c r="AD404" i="3"/>
  <c r="AC404" i="3"/>
  <c r="AB404" i="3"/>
  <c r="AA404" i="3"/>
  <c r="Z404" i="3"/>
  <c r="Y404" i="3"/>
  <c r="X404" i="3"/>
  <c r="W404" i="3"/>
  <c r="V404" i="3"/>
  <c r="U404" i="3"/>
  <c r="T404" i="3"/>
  <c r="S404" i="3"/>
  <c r="R404" i="3"/>
  <c r="Q404" i="3"/>
  <c r="P404" i="3"/>
  <c r="O404" i="3"/>
  <c r="N404" i="3"/>
  <c r="M404" i="3"/>
  <c r="L404" i="3"/>
  <c r="K404" i="3"/>
  <c r="J404" i="3"/>
  <c r="I404" i="3"/>
  <c r="H404" i="3"/>
  <c r="CC403" i="3"/>
  <c r="CB403" i="3"/>
  <c r="CA403" i="3"/>
  <c r="BZ403" i="3"/>
  <c r="BY403" i="3"/>
  <c r="BX403" i="3"/>
  <c r="BW403" i="3"/>
  <c r="BV403" i="3"/>
  <c r="BU403" i="3"/>
  <c r="BT403" i="3"/>
  <c r="BS403" i="3"/>
  <c r="BR403" i="3"/>
  <c r="BQ403" i="3"/>
  <c r="BP403" i="3"/>
  <c r="BO403" i="3"/>
  <c r="BN403" i="3"/>
  <c r="BM403" i="3"/>
  <c r="BL403" i="3"/>
  <c r="BK403" i="3"/>
  <c r="BJ403" i="3"/>
  <c r="BI403" i="3"/>
  <c r="BH403" i="3"/>
  <c r="BG403" i="3"/>
  <c r="BF403" i="3"/>
  <c r="BE403" i="3"/>
  <c r="BD403" i="3"/>
  <c r="BC403" i="3"/>
  <c r="BB403" i="3"/>
  <c r="BA403" i="3"/>
  <c r="AZ403" i="3"/>
  <c r="AY403" i="3"/>
  <c r="AX403" i="3"/>
  <c r="AW403" i="3"/>
  <c r="AV403" i="3"/>
  <c r="AU403" i="3"/>
  <c r="AT403" i="3"/>
  <c r="AS403" i="3"/>
  <c r="AR403" i="3"/>
  <c r="AQ403" i="3"/>
  <c r="AP403" i="3"/>
  <c r="AO403" i="3"/>
  <c r="AN403" i="3"/>
  <c r="AM403" i="3"/>
  <c r="AL403" i="3"/>
  <c r="AK403" i="3"/>
  <c r="AJ403" i="3"/>
  <c r="AI403" i="3"/>
  <c r="AH403" i="3"/>
  <c r="AG403" i="3"/>
  <c r="AF403" i="3"/>
  <c r="AE403" i="3"/>
  <c r="AD403" i="3"/>
  <c r="AC403" i="3"/>
  <c r="AB403" i="3"/>
  <c r="AA403" i="3"/>
  <c r="Z403" i="3"/>
  <c r="Y403" i="3"/>
  <c r="X403" i="3"/>
  <c r="W403" i="3"/>
  <c r="V403" i="3"/>
  <c r="U403" i="3"/>
  <c r="T403" i="3"/>
  <c r="S403" i="3"/>
  <c r="R403" i="3"/>
  <c r="Q403" i="3"/>
  <c r="P403" i="3"/>
  <c r="O403" i="3"/>
  <c r="N403" i="3"/>
  <c r="M403" i="3"/>
  <c r="L403" i="3"/>
  <c r="K403" i="3"/>
  <c r="J403" i="3"/>
  <c r="I403" i="3"/>
  <c r="H403" i="3"/>
  <c r="E403" i="3"/>
  <c r="CC402" i="3"/>
  <c r="CB402" i="3"/>
  <c r="CA402" i="3"/>
  <c r="BZ402" i="3"/>
  <c r="BY402" i="3"/>
  <c r="BX402" i="3"/>
  <c r="BW402" i="3"/>
  <c r="BV402" i="3"/>
  <c r="BU402" i="3"/>
  <c r="BT402" i="3"/>
  <c r="BS402" i="3"/>
  <c r="BR402" i="3"/>
  <c r="BQ402" i="3"/>
  <c r="BP402" i="3"/>
  <c r="BO402" i="3"/>
  <c r="BN402" i="3"/>
  <c r="BM402" i="3"/>
  <c r="BL402" i="3"/>
  <c r="BK402" i="3"/>
  <c r="BJ402" i="3"/>
  <c r="BI402" i="3"/>
  <c r="BH402" i="3"/>
  <c r="BG402" i="3"/>
  <c r="BF402" i="3"/>
  <c r="BE402" i="3"/>
  <c r="BD402" i="3"/>
  <c r="BC402" i="3"/>
  <c r="BB402" i="3"/>
  <c r="BA402" i="3"/>
  <c r="AZ402" i="3"/>
  <c r="AY402" i="3"/>
  <c r="AX402" i="3"/>
  <c r="AW402" i="3"/>
  <c r="AV402" i="3"/>
  <c r="AU402" i="3"/>
  <c r="AT402" i="3"/>
  <c r="AS402" i="3"/>
  <c r="AR402" i="3"/>
  <c r="AQ402" i="3"/>
  <c r="AP402" i="3"/>
  <c r="AO402" i="3"/>
  <c r="AN402" i="3"/>
  <c r="AM402" i="3"/>
  <c r="AL402" i="3"/>
  <c r="AK402" i="3"/>
  <c r="AJ402" i="3"/>
  <c r="AI402" i="3"/>
  <c r="AH402" i="3"/>
  <c r="AG402" i="3"/>
  <c r="AF402" i="3"/>
  <c r="AE402" i="3"/>
  <c r="AD402" i="3"/>
  <c r="AC402" i="3"/>
  <c r="AB402" i="3"/>
  <c r="AA402" i="3"/>
  <c r="Z402" i="3"/>
  <c r="Y402" i="3"/>
  <c r="X402" i="3"/>
  <c r="W402" i="3"/>
  <c r="V402" i="3"/>
  <c r="U402" i="3"/>
  <c r="T402" i="3"/>
  <c r="S402" i="3"/>
  <c r="R402" i="3"/>
  <c r="Q402" i="3"/>
  <c r="P402" i="3"/>
  <c r="O402" i="3"/>
  <c r="N402" i="3"/>
  <c r="M402" i="3"/>
  <c r="L402" i="3"/>
  <c r="K402" i="3"/>
  <c r="J402" i="3"/>
  <c r="I402" i="3"/>
  <c r="H402" i="3"/>
  <c r="E402" i="3"/>
  <c r="CB401" i="3"/>
  <c r="CA401" i="3"/>
  <c r="BZ401" i="3"/>
  <c r="BY401" i="3"/>
  <c r="BX401" i="3"/>
  <c r="BW401" i="3"/>
  <c r="BV401" i="3"/>
  <c r="BU401" i="3"/>
  <c r="BT401" i="3"/>
  <c r="BS401" i="3"/>
  <c r="BR401" i="3"/>
  <c r="BP401" i="3"/>
  <c r="BO401" i="3"/>
  <c r="BN401" i="3"/>
  <c r="BM401" i="3"/>
  <c r="BL401" i="3"/>
  <c r="BK401" i="3"/>
  <c r="BJ401" i="3"/>
  <c r="BI401" i="3"/>
  <c r="BH401" i="3"/>
  <c r="BG401" i="3"/>
  <c r="BF401" i="3"/>
  <c r="BD401" i="3"/>
  <c r="BC401" i="3"/>
  <c r="BB401" i="3"/>
  <c r="BA401" i="3"/>
  <c r="AZ401" i="3"/>
  <c r="AY401" i="3"/>
  <c r="AX401" i="3"/>
  <c r="AW401" i="3"/>
  <c r="AV401" i="3"/>
  <c r="AU401" i="3"/>
  <c r="AT401" i="3"/>
  <c r="AR401" i="3"/>
  <c r="AQ401" i="3"/>
  <c r="AP401" i="3"/>
  <c r="AO401" i="3"/>
  <c r="AN401" i="3"/>
  <c r="AM401" i="3"/>
  <c r="AL401" i="3"/>
  <c r="AK401" i="3"/>
  <c r="AJ401" i="3"/>
  <c r="AI401" i="3"/>
  <c r="AH401" i="3"/>
  <c r="AF401" i="3"/>
  <c r="AE401" i="3"/>
  <c r="AD401" i="3"/>
  <c r="AC401" i="3"/>
  <c r="AB401" i="3"/>
  <c r="AA401" i="3"/>
  <c r="Z401" i="3"/>
  <c r="Y401" i="3"/>
  <c r="X401" i="3"/>
  <c r="W401" i="3"/>
  <c r="V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E401" i="3"/>
  <c r="CB400" i="3"/>
  <c r="CA400" i="3"/>
  <c r="BZ400" i="3"/>
  <c r="BY400" i="3"/>
  <c r="BX400" i="3"/>
  <c r="BW400" i="3"/>
  <c r="BV400" i="3"/>
  <c r="BU400" i="3"/>
  <c r="BT400" i="3"/>
  <c r="BS400" i="3"/>
  <c r="BR400" i="3"/>
  <c r="BP400" i="3"/>
  <c r="BO400" i="3"/>
  <c r="BN400" i="3"/>
  <c r="BM400" i="3"/>
  <c r="BL400" i="3"/>
  <c r="BK400" i="3"/>
  <c r="BJ400" i="3"/>
  <c r="BI400" i="3"/>
  <c r="BH400" i="3"/>
  <c r="BG400" i="3"/>
  <c r="BF400" i="3"/>
  <c r="BD400" i="3"/>
  <c r="BC400" i="3"/>
  <c r="BB400" i="3"/>
  <c r="BA400" i="3"/>
  <c r="AZ400" i="3"/>
  <c r="AY400" i="3"/>
  <c r="AX400" i="3"/>
  <c r="AW400" i="3"/>
  <c r="AV400" i="3"/>
  <c r="AU400" i="3"/>
  <c r="AT400" i="3"/>
  <c r="AR400" i="3"/>
  <c r="AQ400" i="3"/>
  <c r="AP400" i="3"/>
  <c r="AO400" i="3"/>
  <c r="AN400" i="3"/>
  <c r="AM400" i="3"/>
  <c r="AL400" i="3"/>
  <c r="AK400" i="3"/>
  <c r="AJ400" i="3"/>
  <c r="AI400" i="3"/>
  <c r="AH400" i="3"/>
  <c r="AF400" i="3"/>
  <c r="AE400" i="3"/>
  <c r="AD400" i="3"/>
  <c r="AC400" i="3"/>
  <c r="AB400" i="3"/>
  <c r="AA400" i="3"/>
  <c r="Z400" i="3"/>
  <c r="Y400" i="3"/>
  <c r="X400" i="3"/>
  <c r="W400" i="3"/>
  <c r="V400" i="3"/>
  <c r="T400" i="3"/>
  <c r="S400" i="3"/>
  <c r="R400" i="3"/>
  <c r="Q400" i="3"/>
  <c r="P400" i="3"/>
  <c r="O400" i="3"/>
  <c r="N400" i="3"/>
  <c r="M400" i="3"/>
  <c r="L400" i="3"/>
  <c r="K400" i="3"/>
  <c r="J400" i="3"/>
  <c r="I400" i="3"/>
  <c r="H400" i="3"/>
  <c r="E400" i="3"/>
  <c r="CB399" i="3"/>
  <c r="CA399" i="3"/>
  <c r="BZ399" i="3"/>
  <c r="BY399" i="3"/>
  <c r="BX399" i="3"/>
  <c r="BW399" i="3"/>
  <c r="BV399" i="3"/>
  <c r="BU399" i="3"/>
  <c r="BT399" i="3"/>
  <c r="BS399" i="3"/>
  <c r="BR399" i="3"/>
  <c r="BP399" i="3"/>
  <c r="BO399" i="3"/>
  <c r="BN399" i="3"/>
  <c r="BM399" i="3"/>
  <c r="BL399" i="3"/>
  <c r="BK399" i="3"/>
  <c r="BJ399" i="3"/>
  <c r="BI399" i="3"/>
  <c r="BH399" i="3"/>
  <c r="BG399" i="3"/>
  <c r="BF399" i="3"/>
  <c r="BD399" i="3"/>
  <c r="BC399" i="3"/>
  <c r="BB399" i="3"/>
  <c r="BA399" i="3"/>
  <c r="AZ399" i="3"/>
  <c r="AY399" i="3"/>
  <c r="AX399" i="3"/>
  <c r="AW399" i="3"/>
  <c r="AV399" i="3"/>
  <c r="AU399" i="3"/>
  <c r="AT399" i="3"/>
  <c r="AR399" i="3"/>
  <c r="AQ399" i="3"/>
  <c r="AP399" i="3"/>
  <c r="AO399" i="3"/>
  <c r="AN399" i="3"/>
  <c r="AM399" i="3"/>
  <c r="AL399" i="3"/>
  <c r="AK399" i="3"/>
  <c r="AJ399" i="3"/>
  <c r="AI399" i="3"/>
  <c r="AH399" i="3"/>
  <c r="AF399" i="3"/>
  <c r="AE399" i="3"/>
  <c r="AD399" i="3"/>
  <c r="AC399" i="3"/>
  <c r="AB399" i="3"/>
  <c r="AA399" i="3"/>
  <c r="Z399" i="3"/>
  <c r="Y399" i="3"/>
  <c r="X399" i="3"/>
  <c r="W399" i="3"/>
  <c r="V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H399" i="3"/>
  <c r="E399" i="3"/>
  <c r="CB398" i="3"/>
  <c r="CA398" i="3"/>
  <c r="BZ398" i="3"/>
  <c r="BY398" i="3"/>
  <c r="BX398" i="3"/>
  <c r="BW398" i="3"/>
  <c r="BV398" i="3"/>
  <c r="BU398" i="3"/>
  <c r="BT398" i="3"/>
  <c r="BS398" i="3"/>
  <c r="BR398" i="3"/>
  <c r="BP398" i="3"/>
  <c r="BO398" i="3"/>
  <c r="BN398" i="3"/>
  <c r="BM398" i="3"/>
  <c r="BL398" i="3"/>
  <c r="BK398" i="3"/>
  <c r="BJ398" i="3"/>
  <c r="BI398" i="3"/>
  <c r="BH398" i="3"/>
  <c r="BG398" i="3"/>
  <c r="BF398" i="3"/>
  <c r="BD398" i="3"/>
  <c r="BC398" i="3"/>
  <c r="BB398" i="3"/>
  <c r="BA398" i="3"/>
  <c r="AZ398" i="3"/>
  <c r="AY398" i="3"/>
  <c r="AX398" i="3"/>
  <c r="AW398" i="3"/>
  <c r="AV398" i="3"/>
  <c r="AU398" i="3"/>
  <c r="AT398" i="3"/>
  <c r="AR398" i="3"/>
  <c r="AQ398" i="3"/>
  <c r="AP398" i="3"/>
  <c r="AO398" i="3"/>
  <c r="AN398" i="3"/>
  <c r="AM398" i="3"/>
  <c r="AL398" i="3"/>
  <c r="AK398" i="3"/>
  <c r="AJ398" i="3"/>
  <c r="AI398" i="3"/>
  <c r="AH398" i="3"/>
  <c r="AF398" i="3"/>
  <c r="AE398" i="3"/>
  <c r="AD398" i="3"/>
  <c r="AC398" i="3"/>
  <c r="AB398" i="3"/>
  <c r="AA398" i="3"/>
  <c r="Z398" i="3"/>
  <c r="Y398" i="3"/>
  <c r="X398" i="3"/>
  <c r="W398" i="3"/>
  <c r="V398" i="3"/>
  <c r="T398" i="3"/>
  <c r="S398" i="3"/>
  <c r="R398" i="3"/>
  <c r="Q398" i="3"/>
  <c r="P398" i="3"/>
  <c r="O398" i="3"/>
  <c r="N398" i="3"/>
  <c r="M398" i="3"/>
  <c r="L398" i="3"/>
  <c r="K398" i="3"/>
  <c r="J398" i="3"/>
  <c r="I398" i="3"/>
  <c r="H398" i="3"/>
  <c r="E398" i="3"/>
  <c r="CC397" i="3"/>
  <c r="CB397" i="3"/>
  <c r="CA397" i="3"/>
  <c r="BZ397" i="3"/>
  <c r="BY397" i="3"/>
  <c r="BX397" i="3"/>
  <c r="BW397" i="3"/>
  <c r="BV397" i="3"/>
  <c r="BU397" i="3"/>
  <c r="BT397" i="3"/>
  <c r="BS397" i="3"/>
  <c r="BR397" i="3"/>
  <c r="BQ397" i="3"/>
  <c r="BP397" i="3"/>
  <c r="BO397" i="3"/>
  <c r="BN397" i="3"/>
  <c r="BM397" i="3"/>
  <c r="BL397" i="3"/>
  <c r="BK397" i="3"/>
  <c r="BJ397" i="3"/>
  <c r="BI397" i="3"/>
  <c r="BH397" i="3"/>
  <c r="BG397" i="3"/>
  <c r="BF397" i="3"/>
  <c r="BE397" i="3"/>
  <c r="BD397" i="3"/>
  <c r="BC397" i="3"/>
  <c r="BB397" i="3"/>
  <c r="BA397" i="3"/>
  <c r="AZ397" i="3"/>
  <c r="AY397" i="3"/>
  <c r="AX397" i="3"/>
  <c r="AW397" i="3"/>
  <c r="AV397" i="3"/>
  <c r="AU397" i="3"/>
  <c r="AT397" i="3"/>
  <c r="AS397" i="3"/>
  <c r="AR397" i="3"/>
  <c r="AQ397" i="3"/>
  <c r="AP397" i="3"/>
  <c r="AO397" i="3"/>
  <c r="AN397" i="3"/>
  <c r="AM397" i="3"/>
  <c r="AL397" i="3"/>
  <c r="AK397" i="3"/>
  <c r="AJ397" i="3"/>
  <c r="AI397" i="3"/>
  <c r="AH397" i="3"/>
  <c r="AG397" i="3"/>
  <c r="AF397" i="3"/>
  <c r="AE397" i="3"/>
  <c r="AD397" i="3"/>
  <c r="AC397" i="3"/>
  <c r="AB397" i="3"/>
  <c r="AA397" i="3"/>
  <c r="Z397" i="3"/>
  <c r="Y397" i="3"/>
  <c r="X397" i="3"/>
  <c r="W397" i="3"/>
  <c r="V397" i="3"/>
  <c r="U397" i="3"/>
  <c r="T397" i="3"/>
  <c r="S397" i="3"/>
  <c r="R397" i="3"/>
  <c r="Q397" i="3"/>
  <c r="P397" i="3"/>
  <c r="O397" i="3"/>
  <c r="N397" i="3"/>
  <c r="M397" i="3"/>
  <c r="L397" i="3"/>
  <c r="K397" i="3"/>
  <c r="J397" i="3"/>
  <c r="I397" i="3"/>
  <c r="H397" i="3"/>
  <c r="E397" i="3"/>
  <c r="CC396" i="3"/>
  <c r="CB396" i="3"/>
  <c r="CA396" i="3"/>
  <c r="BZ396" i="3"/>
  <c r="BY396" i="3"/>
  <c r="BX396" i="3"/>
  <c r="BW396" i="3"/>
  <c r="BV396" i="3"/>
  <c r="BU396" i="3"/>
  <c r="BT396" i="3"/>
  <c r="BS396" i="3"/>
  <c r="BR396" i="3"/>
  <c r="BQ396" i="3"/>
  <c r="BP396" i="3"/>
  <c r="BO396" i="3"/>
  <c r="BN396" i="3"/>
  <c r="BM396" i="3"/>
  <c r="BL396" i="3"/>
  <c r="BK396" i="3"/>
  <c r="BJ396" i="3"/>
  <c r="BI396" i="3"/>
  <c r="BH396" i="3"/>
  <c r="BG396" i="3"/>
  <c r="BF396" i="3"/>
  <c r="BE396" i="3"/>
  <c r="BD396" i="3"/>
  <c r="BC396" i="3"/>
  <c r="BB396" i="3"/>
  <c r="BA396" i="3"/>
  <c r="AZ396" i="3"/>
  <c r="AY396" i="3"/>
  <c r="AX396" i="3"/>
  <c r="AW396" i="3"/>
  <c r="AV396" i="3"/>
  <c r="AU396" i="3"/>
  <c r="AT396" i="3"/>
  <c r="AS396" i="3"/>
  <c r="AR396" i="3"/>
  <c r="AQ396" i="3"/>
  <c r="AP396" i="3"/>
  <c r="AO396" i="3"/>
  <c r="AN396" i="3"/>
  <c r="AM396" i="3"/>
  <c r="AL396" i="3"/>
  <c r="AK396" i="3"/>
  <c r="AJ396" i="3"/>
  <c r="AI396" i="3"/>
  <c r="AH396" i="3"/>
  <c r="AG396" i="3"/>
  <c r="AF396" i="3"/>
  <c r="AE396" i="3"/>
  <c r="AD396" i="3"/>
  <c r="AC396" i="3"/>
  <c r="AB396" i="3"/>
  <c r="AA396" i="3"/>
  <c r="Z396" i="3"/>
  <c r="Y396" i="3"/>
  <c r="X396" i="3"/>
  <c r="W396" i="3"/>
  <c r="V396" i="3"/>
  <c r="U396" i="3"/>
  <c r="T396" i="3"/>
  <c r="S396" i="3"/>
  <c r="R396" i="3"/>
  <c r="Q396" i="3"/>
  <c r="P396" i="3"/>
  <c r="O396" i="3"/>
  <c r="N396" i="3"/>
  <c r="M396" i="3"/>
  <c r="L396" i="3"/>
  <c r="K396" i="3"/>
  <c r="J396" i="3"/>
  <c r="I396" i="3"/>
  <c r="H396" i="3"/>
  <c r="E396" i="3"/>
  <c r="CB395" i="3"/>
  <c r="CA395" i="3"/>
  <c r="BZ395" i="3"/>
  <c r="BY395" i="3"/>
  <c r="BX395" i="3"/>
  <c r="BW395" i="3"/>
  <c r="BV395" i="3"/>
  <c r="BU395" i="3"/>
  <c r="BT395" i="3"/>
  <c r="BS395" i="3"/>
  <c r="BR395" i="3"/>
  <c r="BP395" i="3"/>
  <c r="BO395" i="3"/>
  <c r="BN395" i="3"/>
  <c r="BM395" i="3"/>
  <c r="BL395" i="3"/>
  <c r="BK395" i="3"/>
  <c r="BJ395" i="3"/>
  <c r="BI395" i="3"/>
  <c r="BH395" i="3"/>
  <c r="BG395" i="3"/>
  <c r="BF395" i="3"/>
  <c r="BD395" i="3"/>
  <c r="BC395" i="3"/>
  <c r="BB395" i="3"/>
  <c r="BA395" i="3"/>
  <c r="AZ395" i="3"/>
  <c r="AY395" i="3"/>
  <c r="AX395" i="3"/>
  <c r="AW395" i="3"/>
  <c r="AV395" i="3"/>
  <c r="AU395" i="3"/>
  <c r="AT395" i="3"/>
  <c r="AR395" i="3"/>
  <c r="AQ395" i="3"/>
  <c r="AP395" i="3"/>
  <c r="AO395" i="3"/>
  <c r="AN395" i="3"/>
  <c r="AM395" i="3"/>
  <c r="AL395" i="3"/>
  <c r="AK395" i="3"/>
  <c r="AJ395" i="3"/>
  <c r="AI395" i="3"/>
  <c r="AH395" i="3"/>
  <c r="AF395" i="3"/>
  <c r="AE395" i="3"/>
  <c r="AD395" i="3"/>
  <c r="AC395" i="3"/>
  <c r="AB395" i="3"/>
  <c r="AA395" i="3"/>
  <c r="Z395" i="3"/>
  <c r="Y395" i="3"/>
  <c r="X395" i="3"/>
  <c r="W395" i="3"/>
  <c r="V395" i="3"/>
  <c r="T395" i="3"/>
  <c r="S395" i="3"/>
  <c r="R395" i="3"/>
  <c r="Q395" i="3"/>
  <c r="P395" i="3"/>
  <c r="O395" i="3"/>
  <c r="N395" i="3"/>
  <c r="M395" i="3"/>
  <c r="L395" i="3"/>
  <c r="K395" i="3"/>
  <c r="J395" i="3"/>
  <c r="I395" i="3"/>
  <c r="H395" i="3"/>
  <c r="CB394" i="3"/>
  <c r="CA394" i="3"/>
  <c r="BZ394" i="3"/>
  <c r="BY394" i="3"/>
  <c r="BX394" i="3"/>
  <c r="BW394" i="3"/>
  <c r="BV394" i="3"/>
  <c r="BU394" i="3"/>
  <c r="BT394" i="3"/>
  <c r="BS394" i="3"/>
  <c r="BR394" i="3"/>
  <c r="BP394" i="3"/>
  <c r="BO394" i="3"/>
  <c r="BN394" i="3"/>
  <c r="BM394" i="3"/>
  <c r="BL394" i="3"/>
  <c r="BK394" i="3"/>
  <c r="BJ394" i="3"/>
  <c r="BI394" i="3"/>
  <c r="BH394" i="3"/>
  <c r="BG394" i="3"/>
  <c r="BF394" i="3"/>
  <c r="BD394" i="3"/>
  <c r="BC394" i="3"/>
  <c r="BB394" i="3"/>
  <c r="BA394" i="3"/>
  <c r="AZ394" i="3"/>
  <c r="AY394" i="3"/>
  <c r="AX394" i="3"/>
  <c r="AW394" i="3"/>
  <c r="AV394" i="3"/>
  <c r="AU394" i="3"/>
  <c r="AT394" i="3"/>
  <c r="AR394" i="3"/>
  <c r="AQ394" i="3"/>
  <c r="AP394" i="3"/>
  <c r="AO394" i="3"/>
  <c r="AN394" i="3"/>
  <c r="AM394" i="3"/>
  <c r="AL394" i="3"/>
  <c r="AK394" i="3"/>
  <c r="AJ394" i="3"/>
  <c r="AI394" i="3"/>
  <c r="AH394" i="3"/>
  <c r="AF394" i="3"/>
  <c r="AE394" i="3"/>
  <c r="AD394" i="3"/>
  <c r="AC394" i="3"/>
  <c r="AB394" i="3"/>
  <c r="AA394" i="3"/>
  <c r="Z394" i="3"/>
  <c r="Y394" i="3"/>
  <c r="X394" i="3"/>
  <c r="W394" i="3"/>
  <c r="V394" i="3"/>
  <c r="T394" i="3"/>
  <c r="S394" i="3"/>
  <c r="R394" i="3"/>
  <c r="Q394" i="3"/>
  <c r="P394" i="3"/>
  <c r="O394" i="3"/>
  <c r="N394" i="3"/>
  <c r="M394" i="3"/>
  <c r="L394" i="3"/>
  <c r="K394" i="3"/>
  <c r="J394" i="3"/>
  <c r="I394" i="3"/>
  <c r="E394" i="3"/>
  <c r="CC393" i="3"/>
  <c r="CB393" i="3"/>
  <c r="CA393" i="3"/>
  <c r="BZ393" i="3"/>
  <c r="BY393" i="3"/>
  <c r="BX393" i="3"/>
  <c r="BW393" i="3"/>
  <c r="BV393" i="3"/>
  <c r="BU393" i="3"/>
  <c r="BT393" i="3"/>
  <c r="BS393" i="3"/>
  <c r="BR393" i="3"/>
  <c r="BQ393" i="3"/>
  <c r="BP393" i="3"/>
  <c r="BO393" i="3"/>
  <c r="BN393" i="3"/>
  <c r="BM393" i="3"/>
  <c r="BL393" i="3"/>
  <c r="BK393" i="3"/>
  <c r="BJ393" i="3"/>
  <c r="BI393" i="3"/>
  <c r="BH393" i="3"/>
  <c r="BG393" i="3"/>
  <c r="BF393" i="3"/>
  <c r="BE393" i="3"/>
  <c r="BD393" i="3"/>
  <c r="BC393" i="3"/>
  <c r="BB393" i="3"/>
  <c r="BA393" i="3"/>
  <c r="AZ393" i="3"/>
  <c r="AY393" i="3"/>
  <c r="AX393" i="3"/>
  <c r="AW393" i="3"/>
  <c r="AV393" i="3"/>
  <c r="AU393" i="3"/>
  <c r="AT393" i="3"/>
  <c r="AS393" i="3"/>
  <c r="AR393" i="3"/>
  <c r="AQ393" i="3"/>
  <c r="AP393" i="3"/>
  <c r="AO393" i="3"/>
  <c r="AN393" i="3"/>
  <c r="AM393" i="3"/>
  <c r="AL393" i="3"/>
  <c r="AK393" i="3"/>
  <c r="AJ393" i="3"/>
  <c r="AI393" i="3"/>
  <c r="AH393" i="3"/>
  <c r="AG393" i="3"/>
  <c r="AF393" i="3"/>
  <c r="AE393" i="3"/>
  <c r="AD393" i="3"/>
  <c r="AC393" i="3"/>
  <c r="AB393" i="3"/>
  <c r="AA393" i="3"/>
  <c r="Z393" i="3"/>
  <c r="Y393" i="3"/>
  <c r="X393" i="3"/>
  <c r="W393" i="3"/>
  <c r="V393" i="3"/>
  <c r="U393" i="3"/>
  <c r="T393" i="3"/>
  <c r="S393" i="3"/>
  <c r="R393" i="3"/>
  <c r="Q393" i="3"/>
  <c r="P393" i="3"/>
  <c r="O393" i="3"/>
  <c r="N393" i="3"/>
  <c r="M393" i="3"/>
  <c r="L393" i="3"/>
  <c r="K393" i="3"/>
  <c r="J393" i="3"/>
  <c r="I393" i="3"/>
  <c r="H393" i="3"/>
  <c r="E393" i="3"/>
  <c r="CB392" i="3"/>
  <c r="CA392" i="3"/>
  <c r="BZ392" i="3"/>
  <c r="BY392" i="3"/>
  <c r="BX392" i="3"/>
  <c r="BW392" i="3"/>
  <c r="BV392" i="3"/>
  <c r="BU392" i="3"/>
  <c r="BT392" i="3"/>
  <c r="BS392" i="3"/>
  <c r="BR392" i="3"/>
  <c r="BP392" i="3"/>
  <c r="BO392" i="3"/>
  <c r="BN392" i="3"/>
  <c r="BM392" i="3"/>
  <c r="BL392" i="3"/>
  <c r="BK392" i="3"/>
  <c r="BJ392" i="3"/>
  <c r="BI392" i="3"/>
  <c r="BH392" i="3"/>
  <c r="BG392" i="3"/>
  <c r="BF392" i="3"/>
  <c r="BD392" i="3"/>
  <c r="BC392" i="3"/>
  <c r="BB392" i="3"/>
  <c r="BA392" i="3"/>
  <c r="AZ392" i="3"/>
  <c r="AY392" i="3"/>
  <c r="AX392" i="3"/>
  <c r="AW392" i="3"/>
  <c r="AV392" i="3"/>
  <c r="AU392" i="3"/>
  <c r="AT392" i="3"/>
  <c r="AR392" i="3"/>
  <c r="AQ392" i="3"/>
  <c r="AP392" i="3"/>
  <c r="AO392" i="3"/>
  <c r="AN392" i="3"/>
  <c r="AM392" i="3"/>
  <c r="AL392" i="3"/>
  <c r="AK392" i="3"/>
  <c r="AJ392" i="3"/>
  <c r="AI392" i="3"/>
  <c r="AH392" i="3"/>
  <c r="AF392" i="3"/>
  <c r="AE392" i="3"/>
  <c r="AD392" i="3"/>
  <c r="AC392" i="3"/>
  <c r="AB392" i="3"/>
  <c r="AA392" i="3"/>
  <c r="Z392" i="3"/>
  <c r="Y392" i="3"/>
  <c r="X392" i="3"/>
  <c r="W392" i="3"/>
  <c r="V392" i="3"/>
  <c r="T392" i="3"/>
  <c r="S392" i="3"/>
  <c r="R392" i="3"/>
  <c r="Q392" i="3"/>
  <c r="P392" i="3"/>
  <c r="O392" i="3"/>
  <c r="N392" i="3"/>
  <c r="M392" i="3"/>
  <c r="L392" i="3"/>
  <c r="K392" i="3"/>
  <c r="J392" i="3"/>
  <c r="I392" i="3"/>
  <c r="H392" i="3"/>
  <c r="E392" i="3"/>
  <c r="CB379" i="3"/>
  <c r="CA379" i="3"/>
  <c r="BZ379" i="3"/>
  <c r="BY379" i="3"/>
  <c r="BX379" i="3"/>
  <c r="BW379" i="3"/>
  <c r="BV379" i="3"/>
  <c r="BU379" i="3"/>
  <c r="BT379" i="3"/>
  <c r="BS379" i="3"/>
  <c r="BR379" i="3"/>
  <c r="BP379" i="3"/>
  <c r="BO379" i="3"/>
  <c r="BN379" i="3"/>
  <c r="BM379" i="3"/>
  <c r="BL379" i="3"/>
  <c r="BK379" i="3"/>
  <c r="BJ379" i="3"/>
  <c r="BI379" i="3"/>
  <c r="BH379" i="3"/>
  <c r="BG379" i="3"/>
  <c r="BF379" i="3"/>
  <c r="BD379" i="3"/>
  <c r="BC379" i="3"/>
  <c r="BB379" i="3"/>
  <c r="BA379" i="3"/>
  <c r="AZ379" i="3"/>
  <c r="AY379" i="3"/>
  <c r="AX379" i="3"/>
  <c r="AW379" i="3"/>
  <c r="AV379" i="3"/>
  <c r="AU379" i="3"/>
  <c r="AT379" i="3"/>
  <c r="AR379" i="3"/>
  <c r="AQ379" i="3"/>
  <c r="AP379" i="3"/>
  <c r="AO379" i="3"/>
  <c r="AN379" i="3"/>
  <c r="AM379" i="3"/>
  <c r="AL379" i="3"/>
  <c r="AK379" i="3"/>
  <c r="AJ379" i="3"/>
  <c r="AI379" i="3"/>
  <c r="AH379" i="3"/>
  <c r="AF379" i="3"/>
  <c r="AE379" i="3"/>
  <c r="AD379" i="3"/>
  <c r="AC379" i="3"/>
  <c r="AB379" i="3"/>
  <c r="AA379" i="3"/>
  <c r="Z379" i="3"/>
  <c r="Y379" i="3"/>
  <c r="X379" i="3"/>
  <c r="W379" i="3"/>
  <c r="V379" i="3"/>
  <c r="T379" i="3"/>
  <c r="S379" i="3"/>
  <c r="R379" i="3"/>
  <c r="Q379" i="3"/>
  <c r="P379" i="3"/>
  <c r="O379" i="3"/>
  <c r="N379" i="3"/>
  <c r="M379" i="3"/>
  <c r="L379" i="3"/>
  <c r="K379" i="3"/>
  <c r="J379" i="3"/>
  <c r="I379" i="3"/>
  <c r="H379" i="3"/>
  <c r="CB378" i="3"/>
  <c r="CA378" i="3"/>
  <c r="BZ378" i="3"/>
  <c r="BY378" i="3"/>
  <c r="BX378" i="3"/>
  <c r="BW378" i="3"/>
  <c r="BV378" i="3"/>
  <c r="BU378" i="3"/>
  <c r="BT378" i="3"/>
  <c r="BS378" i="3"/>
  <c r="BR378" i="3"/>
  <c r="BP378" i="3"/>
  <c r="BO378" i="3"/>
  <c r="BN378" i="3"/>
  <c r="BM378" i="3"/>
  <c r="BL378" i="3"/>
  <c r="BK378" i="3"/>
  <c r="BJ378" i="3"/>
  <c r="BI378" i="3"/>
  <c r="BH378" i="3"/>
  <c r="BG378" i="3"/>
  <c r="BF378" i="3"/>
  <c r="BD378" i="3"/>
  <c r="BC378" i="3"/>
  <c r="BB378" i="3"/>
  <c r="BA378" i="3"/>
  <c r="AZ378" i="3"/>
  <c r="AY378" i="3"/>
  <c r="AX378" i="3"/>
  <c r="AW378" i="3"/>
  <c r="AV378" i="3"/>
  <c r="AU378" i="3"/>
  <c r="AT378" i="3"/>
  <c r="AR378" i="3"/>
  <c r="AQ378" i="3"/>
  <c r="AP378" i="3"/>
  <c r="AO378" i="3"/>
  <c r="AN378" i="3"/>
  <c r="AM378" i="3"/>
  <c r="AL378" i="3"/>
  <c r="AK378" i="3"/>
  <c r="AJ378" i="3"/>
  <c r="AI378" i="3"/>
  <c r="AH378" i="3"/>
  <c r="AF378" i="3"/>
  <c r="AE378" i="3"/>
  <c r="AD378" i="3"/>
  <c r="AC378" i="3"/>
  <c r="AB378" i="3"/>
  <c r="AA378" i="3"/>
  <c r="Z378" i="3"/>
  <c r="Y378" i="3"/>
  <c r="X378" i="3"/>
  <c r="W378" i="3"/>
  <c r="V378" i="3"/>
  <c r="T378" i="3"/>
  <c r="S378" i="3"/>
  <c r="R378" i="3"/>
  <c r="Q378" i="3"/>
  <c r="P378" i="3"/>
  <c r="O378" i="3"/>
  <c r="N378" i="3"/>
  <c r="M378" i="3"/>
  <c r="L378" i="3"/>
  <c r="K378" i="3"/>
  <c r="J378" i="3"/>
  <c r="I378" i="3"/>
  <c r="H378" i="3"/>
  <c r="E378" i="3"/>
  <c r="CB377" i="3"/>
  <c r="CA377" i="3"/>
  <c r="BZ377" i="3"/>
  <c r="BY377" i="3"/>
  <c r="BX377" i="3"/>
  <c r="BW377" i="3"/>
  <c r="BV377" i="3"/>
  <c r="BU377" i="3"/>
  <c r="BT377" i="3"/>
  <c r="BS377" i="3"/>
  <c r="BR377" i="3"/>
  <c r="BP377" i="3"/>
  <c r="BO377" i="3"/>
  <c r="BN377" i="3"/>
  <c r="BM377" i="3"/>
  <c r="BL377" i="3"/>
  <c r="BK377" i="3"/>
  <c r="BJ377" i="3"/>
  <c r="BI377" i="3"/>
  <c r="BH377" i="3"/>
  <c r="BG377" i="3"/>
  <c r="BF377" i="3"/>
  <c r="BD377" i="3"/>
  <c r="BC377" i="3"/>
  <c r="BB377" i="3"/>
  <c r="BA377" i="3"/>
  <c r="AZ377" i="3"/>
  <c r="AY377" i="3"/>
  <c r="AX377" i="3"/>
  <c r="AW377" i="3"/>
  <c r="AV377" i="3"/>
  <c r="AU377" i="3"/>
  <c r="AT377" i="3"/>
  <c r="AR377" i="3"/>
  <c r="AQ377" i="3"/>
  <c r="AP377" i="3"/>
  <c r="AO377" i="3"/>
  <c r="AN377" i="3"/>
  <c r="AM377" i="3"/>
  <c r="AL377" i="3"/>
  <c r="AK377" i="3"/>
  <c r="AJ377" i="3"/>
  <c r="AI377" i="3"/>
  <c r="AH377" i="3"/>
  <c r="AF377" i="3"/>
  <c r="AE377" i="3"/>
  <c r="AD377" i="3"/>
  <c r="AC377" i="3"/>
  <c r="AB377" i="3"/>
  <c r="AA377" i="3"/>
  <c r="Z377" i="3"/>
  <c r="Y377" i="3"/>
  <c r="X377" i="3"/>
  <c r="W377" i="3"/>
  <c r="V377" i="3"/>
  <c r="T377" i="3"/>
  <c r="S377" i="3"/>
  <c r="R377" i="3"/>
  <c r="Q377" i="3"/>
  <c r="P377" i="3"/>
  <c r="O377" i="3"/>
  <c r="N377" i="3"/>
  <c r="M377" i="3"/>
  <c r="L377" i="3"/>
  <c r="K377" i="3"/>
  <c r="J377" i="3"/>
  <c r="I377" i="3"/>
  <c r="H377" i="3"/>
  <c r="CB376" i="3"/>
  <c r="CA376" i="3"/>
  <c r="BZ376" i="3"/>
  <c r="BY376" i="3"/>
  <c r="BX376" i="3"/>
  <c r="BW376" i="3"/>
  <c r="BV376" i="3"/>
  <c r="BU376" i="3"/>
  <c r="BT376" i="3"/>
  <c r="BS376" i="3"/>
  <c r="BR376" i="3"/>
  <c r="BP376" i="3"/>
  <c r="BO376" i="3"/>
  <c r="BN376" i="3"/>
  <c r="BM376" i="3"/>
  <c r="BL376" i="3"/>
  <c r="BK376" i="3"/>
  <c r="BJ376" i="3"/>
  <c r="BI376" i="3"/>
  <c r="BH376" i="3"/>
  <c r="BG376" i="3"/>
  <c r="BF376" i="3"/>
  <c r="BD376" i="3"/>
  <c r="BC376" i="3"/>
  <c r="BB376" i="3"/>
  <c r="BA376" i="3"/>
  <c r="AZ376" i="3"/>
  <c r="AY376" i="3"/>
  <c r="AX376" i="3"/>
  <c r="AW376" i="3"/>
  <c r="AV376" i="3"/>
  <c r="AU376" i="3"/>
  <c r="AT376" i="3"/>
  <c r="AR376" i="3"/>
  <c r="AQ376" i="3"/>
  <c r="AP376" i="3"/>
  <c r="AO376" i="3"/>
  <c r="AN376" i="3"/>
  <c r="AM376" i="3"/>
  <c r="AL376" i="3"/>
  <c r="AK376" i="3"/>
  <c r="AJ376" i="3"/>
  <c r="AI376" i="3"/>
  <c r="AH376" i="3"/>
  <c r="AF376" i="3"/>
  <c r="AE376" i="3"/>
  <c r="AD376" i="3"/>
  <c r="AC376" i="3"/>
  <c r="AB376" i="3"/>
  <c r="AA376" i="3"/>
  <c r="Z376" i="3"/>
  <c r="Y376" i="3"/>
  <c r="X376" i="3"/>
  <c r="W376" i="3"/>
  <c r="V376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E376" i="3"/>
  <c r="CB375" i="3"/>
  <c r="CA375" i="3"/>
  <c r="BZ375" i="3"/>
  <c r="BY375" i="3"/>
  <c r="BX375" i="3"/>
  <c r="BW375" i="3"/>
  <c r="BV375" i="3"/>
  <c r="BU375" i="3"/>
  <c r="BT375" i="3"/>
  <c r="BS375" i="3"/>
  <c r="BR375" i="3"/>
  <c r="BP375" i="3"/>
  <c r="BO375" i="3"/>
  <c r="BN375" i="3"/>
  <c r="BM375" i="3"/>
  <c r="BL375" i="3"/>
  <c r="BK375" i="3"/>
  <c r="BJ375" i="3"/>
  <c r="BI375" i="3"/>
  <c r="BH375" i="3"/>
  <c r="BG375" i="3"/>
  <c r="BF375" i="3"/>
  <c r="BD375" i="3"/>
  <c r="BC375" i="3"/>
  <c r="BB375" i="3"/>
  <c r="BA375" i="3"/>
  <c r="AZ375" i="3"/>
  <c r="AY375" i="3"/>
  <c r="AX375" i="3"/>
  <c r="AW375" i="3"/>
  <c r="AV375" i="3"/>
  <c r="AU375" i="3"/>
  <c r="AT375" i="3"/>
  <c r="AR375" i="3"/>
  <c r="AQ375" i="3"/>
  <c r="AP375" i="3"/>
  <c r="AO375" i="3"/>
  <c r="AN375" i="3"/>
  <c r="AM375" i="3"/>
  <c r="AL375" i="3"/>
  <c r="AK375" i="3"/>
  <c r="AJ375" i="3"/>
  <c r="AI375" i="3"/>
  <c r="AH375" i="3"/>
  <c r="AF375" i="3"/>
  <c r="AE375" i="3"/>
  <c r="AD375" i="3"/>
  <c r="AC375" i="3"/>
  <c r="AB375" i="3"/>
  <c r="AA375" i="3"/>
  <c r="Z375" i="3"/>
  <c r="Y375" i="3"/>
  <c r="X375" i="3"/>
  <c r="W375" i="3"/>
  <c r="V375" i="3"/>
  <c r="T375" i="3"/>
  <c r="S375" i="3"/>
  <c r="R375" i="3"/>
  <c r="Q375" i="3"/>
  <c r="P375" i="3"/>
  <c r="O375" i="3"/>
  <c r="N375" i="3"/>
  <c r="M375" i="3"/>
  <c r="L375" i="3"/>
  <c r="K375" i="3"/>
  <c r="J375" i="3"/>
  <c r="I375" i="3"/>
  <c r="H375" i="3"/>
  <c r="CB374" i="3"/>
  <c r="CA374" i="3"/>
  <c r="BZ374" i="3"/>
  <c r="BY374" i="3"/>
  <c r="BX374" i="3"/>
  <c r="BW374" i="3"/>
  <c r="BV374" i="3"/>
  <c r="BU374" i="3"/>
  <c r="BT374" i="3"/>
  <c r="BS374" i="3"/>
  <c r="BR374" i="3"/>
  <c r="BP374" i="3"/>
  <c r="BO374" i="3"/>
  <c r="BN374" i="3"/>
  <c r="BM374" i="3"/>
  <c r="BL374" i="3"/>
  <c r="BK374" i="3"/>
  <c r="BJ374" i="3"/>
  <c r="BI374" i="3"/>
  <c r="BH374" i="3"/>
  <c r="BG374" i="3"/>
  <c r="BF374" i="3"/>
  <c r="BD374" i="3"/>
  <c r="BC374" i="3"/>
  <c r="BB374" i="3"/>
  <c r="BA374" i="3"/>
  <c r="AZ374" i="3"/>
  <c r="AY374" i="3"/>
  <c r="AX374" i="3"/>
  <c r="AW374" i="3"/>
  <c r="AV374" i="3"/>
  <c r="AU374" i="3"/>
  <c r="AT374" i="3"/>
  <c r="AR374" i="3"/>
  <c r="AQ374" i="3"/>
  <c r="AP374" i="3"/>
  <c r="AO374" i="3"/>
  <c r="AN374" i="3"/>
  <c r="AM374" i="3"/>
  <c r="AL374" i="3"/>
  <c r="AK374" i="3"/>
  <c r="AJ374" i="3"/>
  <c r="AI374" i="3"/>
  <c r="AH374" i="3"/>
  <c r="AF374" i="3"/>
  <c r="AE374" i="3"/>
  <c r="AD374" i="3"/>
  <c r="AC374" i="3"/>
  <c r="AB374" i="3"/>
  <c r="AA374" i="3"/>
  <c r="Z374" i="3"/>
  <c r="Y374" i="3"/>
  <c r="X374" i="3"/>
  <c r="W374" i="3"/>
  <c r="V374" i="3"/>
  <c r="T374" i="3"/>
  <c r="S374" i="3"/>
  <c r="R374" i="3"/>
  <c r="Q374" i="3"/>
  <c r="P374" i="3"/>
  <c r="O374" i="3"/>
  <c r="N374" i="3"/>
  <c r="M374" i="3"/>
  <c r="L374" i="3"/>
  <c r="K374" i="3"/>
  <c r="J374" i="3"/>
  <c r="I374" i="3"/>
  <c r="H374" i="3"/>
  <c r="E374" i="3"/>
  <c r="CB373" i="3"/>
  <c r="CA373" i="3"/>
  <c r="BZ373" i="3"/>
  <c r="BY373" i="3"/>
  <c r="BX373" i="3"/>
  <c r="BW373" i="3"/>
  <c r="BV373" i="3"/>
  <c r="BU373" i="3"/>
  <c r="BT373" i="3"/>
  <c r="BS373" i="3"/>
  <c r="BR373" i="3"/>
  <c r="BP373" i="3"/>
  <c r="BO373" i="3"/>
  <c r="BN373" i="3"/>
  <c r="BM373" i="3"/>
  <c r="BL373" i="3"/>
  <c r="BK373" i="3"/>
  <c r="BJ373" i="3"/>
  <c r="BI373" i="3"/>
  <c r="BH373" i="3"/>
  <c r="BG373" i="3"/>
  <c r="BF373" i="3"/>
  <c r="BD373" i="3"/>
  <c r="BC373" i="3"/>
  <c r="BB373" i="3"/>
  <c r="BA373" i="3"/>
  <c r="AZ373" i="3"/>
  <c r="AY373" i="3"/>
  <c r="AX373" i="3"/>
  <c r="AW373" i="3"/>
  <c r="AV373" i="3"/>
  <c r="AU373" i="3"/>
  <c r="AT373" i="3"/>
  <c r="AR373" i="3"/>
  <c r="AQ373" i="3"/>
  <c r="AP373" i="3"/>
  <c r="AO373" i="3"/>
  <c r="AN373" i="3"/>
  <c r="AM373" i="3"/>
  <c r="AL373" i="3"/>
  <c r="AK373" i="3"/>
  <c r="AJ373" i="3"/>
  <c r="AI373" i="3"/>
  <c r="AH373" i="3"/>
  <c r="AF373" i="3"/>
  <c r="AE373" i="3"/>
  <c r="AD373" i="3"/>
  <c r="AC373" i="3"/>
  <c r="AB373" i="3"/>
  <c r="AA373" i="3"/>
  <c r="Z373" i="3"/>
  <c r="Y373" i="3"/>
  <c r="X373" i="3"/>
  <c r="W373" i="3"/>
  <c r="V373" i="3"/>
  <c r="T373" i="3"/>
  <c r="S373" i="3"/>
  <c r="R373" i="3"/>
  <c r="Q373" i="3"/>
  <c r="P373" i="3"/>
  <c r="O373" i="3"/>
  <c r="N373" i="3"/>
  <c r="M373" i="3"/>
  <c r="L373" i="3"/>
  <c r="K373" i="3"/>
  <c r="J373" i="3"/>
  <c r="I373" i="3"/>
  <c r="H373" i="3"/>
  <c r="CB372" i="3"/>
  <c r="CA372" i="3"/>
  <c r="BZ372" i="3"/>
  <c r="BY372" i="3"/>
  <c r="BX372" i="3"/>
  <c r="BW372" i="3"/>
  <c r="BV372" i="3"/>
  <c r="BU372" i="3"/>
  <c r="BT372" i="3"/>
  <c r="BS372" i="3"/>
  <c r="BR372" i="3"/>
  <c r="BP372" i="3"/>
  <c r="BO372" i="3"/>
  <c r="BN372" i="3"/>
  <c r="BM372" i="3"/>
  <c r="BL372" i="3"/>
  <c r="BK372" i="3"/>
  <c r="BJ372" i="3"/>
  <c r="BI372" i="3"/>
  <c r="BH372" i="3"/>
  <c r="BG372" i="3"/>
  <c r="BF372" i="3"/>
  <c r="BD372" i="3"/>
  <c r="BC372" i="3"/>
  <c r="BB372" i="3"/>
  <c r="BA372" i="3"/>
  <c r="AZ372" i="3"/>
  <c r="AY372" i="3"/>
  <c r="AX372" i="3"/>
  <c r="AW372" i="3"/>
  <c r="AV372" i="3"/>
  <c r="AU372" i="3"/>
  <c r="AT372" i="3"/>
  <c r="AR372" i="3"/>
  <c r="AQ372" i="3"/>
  <c r="AP372" i="3"/>
  <c r="AO372" i="3"/>
  <c r="AN372" i="3"/>
  <c r="AM372" i="3"/>
  <c r="AL372" i="3"/>
  <c r="AK372" i="3"/>
  <c r="AJ372" i="3"/>
  <c r="AI372" i="3"/>
  <c r="AH372" i="3"/>
  <c r="AF372" i="3"/>
  <c r="AE372" i="3"/>
  <c r="AD372" i="3"/>
  <c r="AC372" i="3"/>
  <c r="AB372" i="3"/>
  <c r="AA372" i="3"/>
  <c r="Z372" i="3"/>
  <c r="Y372" i="3"/>
  <c r="X372" i="3"/>
  <c r="W372" i="3"/>
  <c r="V372" i="3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E372" i="3"/>
  <c r="CB371" i="3"/>
  <c r="CA371" i="3"/>
  <c r="BZ371" i="3"/>
  <c r="BY371" i="3"/>
  <c r="BX371" i="3"/>
  <c r="BW371" i="3"/>
  <c r="BV371" i="3"/>
  <c r="BU371" i="3"/>
  <c r="BT371" i="3"/>
  <c r="BS371" i="3"/>
  <c r="BR371" i="3"/>
  <c r="BP371" i="3"/>
  <c r="BO371" i="3"/>
  <c r="BN371" i="3"/>
  <c r="BM371" i="3"/>
  <c r="BL371" i="3"/>
  <c r="BK371" i="3"/>
  <c r="BJ371" i="3"/>
  <c r="BI371" i="3"/>
  <c r="BH371" i="3"/>
  <c r="BG371" i="3"/>
  <c r="BF371" i="3"/>
  <c r="BD371" i="3"/>
  <c r="BC371" i="3"/>
  <c r="BB371" i="3"/>
  <c r="BA371" i="3"/>
  <c r="AZ371" i="3"/>
  <c r="AY371" i="3"/>
  <c r="AX371" i="3"/>
  <c r="AW371" i="3"/>
  <c r="AV371" i="3"/>
  <c r="AU371" i="3"/>
  <c r="AT371" i="3"/>
  <c r="AR371" i="3"/>
  <c r="AQ371" i="3"/>
  <c r="AP371" i="3"/>
  <c r="AO371" i="3"/>
  <c r="AN371" i="3"/>
  <c r="AM371" i="3"/>
  <c r="AL371" i="3"/>
  <c r="AK371" i="3"/>
  <c r="AJ371" i="3"/>
  <c r="AI371" i="3"/>
  <c r="AH371" i="3"/>
  <c r="AF371" i="3"/>
  <c r="AE371" i="3"/>
  <c r="AD371" i="3"/>
  <c r="AC371" i="3"/>
  <c r="AB371" i="3"/>
  <c r="AA371" i="3"/>
  <c r="Z371" i="3"/>
  <c r="Y371" i="3"/>
  <c r="X371" i="3"/>
  <c r="W371" i="3"/>
  <c r="V371" i="3"/>
  <c r="T371" i="3"/>
  <c r="S371" i="3"/>
  <c r="R371" i="3"/>
  <c r="Q371" i="3"/>
  <c r="P371" i="3"/>
  <c r="O371" i="3"/>
  <c r="N371" i="3"/>
  <c r="M371" i="3"/>
  <c r="L371" i="3"/>
  <c r="K371" i="3"/>
  <c r="J371" i="3"/>
  <c r="I371" i="3"/>
  <c r="H371" i="3"/>
  <c r="CB370" i="3"/>
  <c r="CA370" i="3"/>
  <c r="BZ370" i="3"/>
  <c r="BY370" i="3"/>
  <c r="BX370" i="3"/>
  <c r="BW370" i="3"/>
  <c r="BV370" i="3"/>
  <c r="BU370" i="3"/>
  <c r="BT370" i="3"/>
  <c r="BS370" i="3"/>
  <c r="BR370" i="3"/>
  <c r="BP370" i="3"/>
  <c r="BO370" i="3"/>
  <c r="BN370" i="3"/>
  <c r="BM370" i="3"/>
  <c r="BL370" i="3"/>
  <c r="BK370" i="3"/>
  <c r="BJ370" i="3"/>
  <c r="BI370" i="3"/>
  <c r="BH370" i="3"/>
  <c r="BG370" i="3"/>
  <c r="BF370" i="3"/>
  <c r="BD370" i="3"/>
  <c r="BC370" i="3"/>
  <c r="BB370" i="3"/>
  <c r="BA370" i="3"/>
  <c r="AZ370" i="3"/>
  <c r="AY370" i="3"/>
  <c r="AX370" i="3"/>
  <c r="AW370" i="3"/>
  <c r="AV370" i="3"/>
  <c r="AU370" i="3"/>
  <c r="AT370" i="3"/>
  <c r="AR370" i="3"/>
  <c r="AQ370" i="3"/>
  <c r="AP370" i="3"/>
  <c r="AO370" i="3"/>
  <c r="AN370" i="3"/>
  <c r="AM370" i="3"/>
  <c r="AL370" i="3"/>
  <c r="AK370" i="3"/>
  <c r="AJ370" i="3"/>
  <c r="AI370" i="3"/>
  <c r="AH370" i="3"/>
  <c r="AF370" i="3"/>
  <c r="AE370" i="3"/>
  <c r="AD370" i="3"/>
  <c r="AC370" i="3"/>
  <c r="AB370" i="3"/>
  <c r="AA370" i="3"/>
  <c r="Z370" i="3"/>
  <c r="Y370" i="3"/>
  <c r="X370" i="3"/>
  <c r="W370" i="3"/>
  <c r="V370" i="3"/>
  <c r="T370" i="3"/>
  <c r="S370" i="3"/>
  <c r="R370" i="3"/>
  <c r="Q370" i="3"/>
  <c r="P370" i="3"/>
  <c r="O370" i="3"/>
  <c r="N370" i="3"/>
  <c r="M370" i="3"/>
  <c r="L370" i="3"/>
  <c r="K370" i="3"/>
  <c r="J370" i="3"/>
  <c r="I370" i="3"/>
  <c r="H370" i="3"/>
  <c r="E370" i="3"/>
  <c r="CB369" i="3"/>
  <c r="CA369" i="3"/>
  <c r="BZ369" i="3"/>
  <c r="BY369" i="3"/>
  <c r="BX369" i="3"/>
  <c r="BW369" i="3"/>
  <c r="BV369" i="3"/>
  <c r="BU369" i="3"/>
  <c r="BT369" i="3"/>
  <c r="BS369" i="3"/>
  <c r="BR369" i="3"/>
  <c r="BP369" i="3"/>
  <c r="BO369" i="3"/>
  <c r="BN369" i="3"/>
  <c r="BM369" i="3"/>
  <c r="BL369" i="3"/>
  <c r="BK369" i="3"/>
  <c r="BJ369" i="3"/>
  <c r="BI369" i="3"/>
  <c r="BH369" i="3"/>
  <c r="BG369" i="3"/>
  <c r="BF369" i="3"/>
  <c r="BD369" i="3"/>
  <c r="BC369" i="3"/>
  <c r="BB369" i="3"/>
  <c r="BA369" i="3"/>
  <c r="AZ369" i="3"/>
  <c r="AY369" i="3"/>
  <c r="AX369" i="3"/>
  <c r="AW369" i="3"/>
  <c r="AV369" i="3"/>
  <c r="AU369" i="3"/>
  <c r="AT369" i="3"/>
  <c r="AR369" i="3"/>
  <c r="AQ369" i="3"/>
  <c r="AP369" i="3"/>
  <c r="AO369" i="3"/>
  <c r="AN369" i="3"/>
  <c r="AM369" i="3"/>
  <c r="AL369" i="3"/>
  <c r="AK369" i="3"/>
  <c r="AJ369" i="3"/>
  <c r="AI369" i="3"/>
  <c r="AH369" i="3"/>
  <c r="AF369" i="3"/>
  <c r="AE369" i="3"/>
  <c r="AD369" i="3"/>
  <c r="AC369" i="3"/>
  <c r="AB369" i="3"/>
  <c r="AA369" i="3"/>
  <c r="Z369" i="3"/>
  <c r="Y369" i="3"/>
  <c r="X369" i="3"/>
  <c r="W369" i="3"/>
  <c r="V369" i="3"/>
  <c r="T369" i="3"/>
  <c r="S369" i="3"/>
  <c r="R369" i="3"/>
  <c r="Q369" i="3"/>
  <c r="P369" i="3"/>
  <c r="O369" i="3"/>
  <c r="N369" i="3"/>
  <c r="M369" i="3"/>
  <c r="L369" i="3"/>
  <c r="K369" i="3"/>
  <c r="J369" i="3"/>
  <c r="I369" i="3"/>
  <c r="H369" i="3"/>
  <c r="CB368" i="3"/>
  <c r="CA368" i="3"/>
  <c r="BZ368" i="3"/>
  <c r="BY368" i="3"/>
  <c r="BX368" i="3"/>
  <c r="BW368" i="3"/>
  <c r="BV368" i="3"/>
  <c r="BU368" i="3"/>
  <c r="BT368" i="3"/>
  <c r="BS368" i="3"/>
  <c r="BR368" i="3"/>
  <c r="BP368" i="3"/>
  <c r="BO368" i="3"/>
  <c r="BN368" i="3"/>
  <c r="BM368" i="3"/>
  <c r="BL368" i="3"/>
  <c r="BK368" i="3"/>
  <c r="BJ368" i="3"/>
  <c r="BI368" i="3"/>
  <c r="BH368" i="3"/>
  <c r="BG368" i="3"/>
  <c r="BF368" i="3"/>
  <c r="BD368" i="3"/>
  <c r="BC368" i="3"/>
  <c r="BB368" i="3"/>
  <c r="BA368" i="3"/>
  <c r="AZ368" i="3"/>
  <c r="AY368" i="3"/>
  <c r="AX368" i="3"/>
  <c r="AW368" i="3"/>
  <c r="AV368" i="3"/>
  <c r="AU368" i="3"/>
  <c r="AT368" i="3"/>
  <c r="AR368" i="3"/>
  <c r="AQ368" i="3"/>
  <c r="AP368" i="3"/>
  <c r="AO368" i="3"/>
  <c r="AN368" i="3"/>
  <c r="AM368" i="3"/>
  <c r="AL368" i="3"/>
  <c r="AK368" i="3"/>
  <c r="AJ368" i="3"/>
  <c r="AI368" i="3"/>
  <c r="AH368" i="3"/>
  <c r="AF368" i="3"/>
  <c r="AE368" i="3"/>
  <c r="AD368" i="3"/>
  <c r="AC368" i="3"/>
  <c r="AB368" i="3"/>
  <c r="AA368" i="3"/>
  <c r="Z368" i="3"/>
  <c r="Y368" i="3"/>
  <c r="X368" i="3"/>
  <c r="W368" i="3"/>
  <c r="V368" i="3"/>
  <c r="T368" i="3"/>
  <c r="S368" i="3"/>
  <c r="R368" i="3"/>
  <c r="Q368" i="3"/>
  <c r="P368" i="3"/>
  <c r="O368" i="3"/>
  <c r="N368" i="3"/>
  <c r="M368" i="3"/>
  <c r="L368" i="3"/>
  <c r="K368" i="3"/>
  <c r="J368" i="3"/>
  <c r="I368" i="3"/>
  <c r="H368" i="3"/>
  <c r="E368" i="3"/>
  <c r="CB367" i="3"/>
  <c r="CA367" i="3"/>
  <c r="BZ367" i="3"/>
  <c r="BY367" i="3"/>
  <c r="BX367" i="3"/>
  <c r="BW367" i="3"/>
  <c r="BV367" i="3"/>
  <c r="BU367" i="3"/>
  <c r="BT367" i="3"/>
  <c r="BS367" i="3"/>
  <c r="BR367" i="3"/>
  <c r="BP367" i="3"/>
  <c r="BO367" i="3"/>
  <c r="BN367" i="3"/>
  <c r="BM367" i="3"/>
  <c r="BL367" i="3"/>
  <c r="BK367" i="3"/>
  <c r="BJ367" i="3"/>
  <c r="BI367" i="3"/>
  <c r="BH367" i="3"/>
  <c r="BG367" i="3"/>
  <c r="BF367" i="3"/>
  <c r="BD367" i="3"/>
  <c r="BC367" i="3"/>
  <c r="BB367" i="3"/>
  <c r="BA367" i="3"/>
  <c r="AZ367" i="3"/>
  <c r="AY367" i="3"/>
  <c r="AX367" i="3"/>
  <c r="AW367" i="3"/>
  <c r="AV367" i="3"/>
  <c r="AU367" i="3"/>
  <c r="AT367" i="3"/>
  <c r="AR367" i="3"/>
  <c r="AQ367" i="3"/>
  <c r="AP367" i="3"/>
  <c r="AO367" i="3"/>
  <c r="AN367" i="3"/>
  <c r="AM367" i="3"/>
  <c r="AL367" i="3"/>
  <c r="AK367" i="3"/>
  <c r="AJ367" i="3"/>
  <c r="AI367" i="3"/>
  <c r="AH367" i="3"/>
  <c r="AF367" i="3"/>
  <c r="AE367" i="3"/>
  <c r="AD367" i="3"/>
  <c r="AC367" i="3"/>
  <c r="AB367" i="3"/>
  <c r="AA367" i="3"/>
  <c r="Z367" i="3"/>
  <c r="Y367" i="3"/>
  <c r="X367" i="3"/>
  <c r="W367" i="3"/>
  <c r="V367" i="3"/>
  <c r="T367" i="3"/>
  <c r="S367" i="3"/>
  <c r="R367" i="3"/>
  <c r="Q367" i="3"/>
  <c r="P367" i="3"/>
  <c r="O367" i="3"/>
  <c r="N367" i="3"/>
  <c r="M367" i="3"/>
  <c r="L367" i="3"/>
  <c r="K367" i="3"/>
  <c r="J367" i="3"/>
  <c r="I367" i="3"/>
  <c r="H367" i="3"/>
  <c r="CB366" i="3"/>
  <c r="CA366" i="3"/>
  <c r="BZ366" i="3"/>
  <c r="BY366" i="3"/>
  <c r="BX366" i="3"/>
  <c r="BW366" i="3"/>
  <c r="BV366" i="3"/>
  <c r="BU366" i="3"/>
  <c r="BT366" i="3"/>
  <c r="BS366" i="3"/>
  <c r="BR366" i="3"/>
  <c r="BP366" i="3"/>
  <c r="BO366" i="3"/>
  <c r="BN366" i="3"/>
  <c r="BM366" i="3"/>
  <c r="BL366" i="3"/>
  <c r="BK366" i="3"/>
  <c r="BJ366" i="3"/>
  <c r="BI366" i="3"/>
  <c r="BH366" i="3"/>
  <c r="BG366" i="3"/>
  <c r="BF366" i="3"/>
  <c r="BD366" i="3"/>
  <c r="BC366" i="3"/>
  <c r="BB366" i="3"/>
  <c r="BA366" i="3"/>
  <c r="AZ366" i="3"/>
  <c r="AY366" i="3"/>
  <c r="AX366" i="3"/>
  <c r="AW366" i="3"/>
  <c r="AV366" i="3"/>
  <c r="AU366" i="3"/>
  <c r="AT366" i="3"/>
  <c r="AR366" i="3"/>
  <c r="AQ366" i="3"/>
  <c r="AP366" i="3"/>
  <c r="AO366" i="3"/>
  <c r="AN366" i="3"/>
  <c r="AM366" i="3"/>
  <c r="AL366" i="3"/>
  <c r="AK366" i="3"/>
  <c r="AJ366" i="3"/>
  <c r="AI366" i="3"/>
  <c r="AH366" i="3"/>
  <c r="AF366" i="3"/>
  <c r="AE366" i="3"/>
  <c r="AD366" i="3"/>
  <c r="AC366" i="3"/>
  <c r="AB366" i="3"/>
  <c r="AA366" i="3"/>
  <c r="Z366" i="3"/>
  <c r="Y366" i="3"/>
  <c r="X366" i="3"/>
  <c r="W366" i="3"/>
  <c r="V366" i="3"/>
  <c r="T366" i="3"/>
  <c r="S366" i="3"/>
  <c r="R366" i="3"/>
  <c r="Q366" i="3"/>
  <c r="P366" i="3"/>
  <c r="O366" i="3"/>
  <c r="N366" i="3"/>
  <c r="M366" i="3"/>
  <c r="L366" i="3"/>
  <c r="K366" i="3"/>
  <c r="J366" i="3"/>
  <c r="I366" i="3"/>
  <c r="H366" i="3"/>
  <c r="E366" i="3"/>
  <c r="CB365" i="3"/>
  <c r="CA365" i="3"/>
  <c r="BZ365" i="3"/>
  <c r="BY365" i="3"/>
  <c r="BX365" i="3"/>
  <c r="BW365" i="3"/>
  <c r="BV365" i="3"/>
  <c r="BU365" i="3"/>
  <c r="BT365" i="3"/>
  <c r="BS365" i="3"/>
  <c r="BR365" i="3"/>
  <c r="BP365" i="3"/>
  <c r="BO365" i="3"/>
  <c r="BN365" i="3"/>
  <c r="BM365" i="3"/>
  <c r="BL365" i="3"/>
  <c r="BK365" i="3"/>
  <c r="BJ365" i="3"/>
  <c r="BI365" i="3"/>
  <c r="BH365" i="3"/>
  <c r="BG365" i="3"/>
  <c r="BF365" i="3"/>
  <c r="BD365" i="3"/>
  <c r="BC365" i="3"/>
  <c r="BB365" i="3"/>
  <c r="BA365" i="3"/>
  <c r="AZ365" i="3"/>
  <c r="AY365" i="3"/>
  <c r="AX365" i="3"/>
  <c r="AW365" i="3"/>
  <c r="AV365" i="3"/>
  <c r="AU365" i="3"/>
  <c r="AT365" i="3"/>
  <c r="AR365" i="3"/>
  <c r="AQ365" i="3"/>
  <c r="AP365" i="3"/>
  <c r="AO365" i="3"/>
  <c r="AN365" i="3"/>
  <c r="AM365" i="3"/>
  <c r="AL365" i="3"/>
  <c r="AK365" i="3"/>
  <c r="AJ365" i="3"/>
  <c r="AI365" i="3"/>
  <c r="AH365" i="3"/>
  <c r="AF365" i="3"/>
  <c r="AE365" i="3"/>
  <c r="AD365" i="3"/>
  <c r="AC365" i="3"/>
  <c r="AB365" i="3"/>
  <c r="AA365" i="3"/>
  <c r="Z365" i="3"/>
  <c r="Y365" i="3"/>
  <c r="X365" i="3"/>
  <c r="W365" i="3"/>
  <c r="V365" i="3"/>
  <c r="T365" i="3"/>
  <c r="S365" i="3"/>
  <c r="R365" i="3"/>
  <c r="Q365" i="3"/>
  <c r="P365" i="3"/>
  <c r="O365" i="3"/>
  <c r="N365" i="3"/>
  <c r="M365" i="3"/>
  <c r="L365" i="3"/>
  <c r="K365" i="3"/>
  <c r="J365" i="3"/>
  <c r="I365" i="3"/>
  <c r="H365" i="3"/>
  <c r="CB364" i="3"/>
  <c r="CA364" i="3"/>
  <c r="BZ364" i="3"/>
  <c r="BY364" i="3"/>
  <c r="BX364" i="3"/>
  <c r="BW364" i="3"/>
  <c r="BV364" i="3"/>
  <c r="BU364" i="3"/>
  <c r="BT364" i="3"/>
  <c r="BS364" i="3"/>
  <c r="BR364" i="3"/>
  <c r="BP364" i="3"/>
  <c r="BO364" i="3"/>
  <c r="BN364" i="3"/>
  <c r="BM364" i="3"/>
  <c r="BL364" i="3"/>
  <c r="BK364" i="3"/>
  <c r="BJ364" i="3"/>
  <c r="BI364" i="3"/>
  <c r="BH364" i="3"/>
  <c r="BG364" i="3"/>
  <c r="BF364" i="3"/>
  <c r="BD364" i="3"/>
  <c r="BC364" i="3"/>
  <c r="BB364" i="3"/>
  <c r="BA364" i="3"/>
  <c r="AZ364" i="3"/>
  <c r="AY364" i="3"/>
  <c r="AX364" i="3"/>
  <c r="AW364" i="3"/>
  <c r="AV364" i="3"/>
  <c r="AU364" i="3"/>
  <c r="AT364" i="3"/>
  <c r="AR364" i="3"/>
  <c r="AQ364" i="3"/>
  <c r="AP364" i="3"/>
  <c r="AO364" i="3"/>
  <c r="AN364" i="3"/>
  <c r="AM364" i="3"/>
  <c r="AL364" i="3"/>
  <c r="AK364" i="3"/>
  <c r="AJ364" i="3"/>
  <c r="AI364" i="3"/>
  <c r="AH364" i="3"/>
  <c r="AF364" i="3"/>
  <c r="AE364" i="3"/>
  <c r="AD364" i="3"/>
  <c r="AC364" i="3"/>
  <c r="AB364" i="3"/>
  <c r="AA364" i="3"/>
  <c r="Z364" i="3"/>
  <c r="Y364" i="3"/>
  <c r="X364" i="3"/>
  <c r="W364" i="3"/>
  <c r="V364" i="3"/>
  <c r="T364" i="3"/>
  <c r="S364" i="3"/>
  <c r="R364" i="3"/>
  <c r="Q364" i="3"/>
  <c r="P364" i="3"/>
  <c r="O364" i="3"/>
  <c r="N364" i="3"/>
  <c r="M364" i="3"/>
  <c r="L364" i="3"/>
  <c r="K364" i="3"/>
  <c r="J364" i="3"/>
  <c r="I364" i="3"/>
  <c r="H364" i="3"/>
  <c r="E364" i="3"/>
  <c r="CB363" i="3"/>
  <c r="CA363" i="3"/>
  <c r="BZ363" i="3"/>
  <c r="BY363" i="3"/>
  <c r="BX363" i="3"/>
  <c r="BW363" i="3"/>
  <c r="BV363" i="3"/>
  <c r="BU363" i="3"/>
  <c r="BT363" i="3"/>
  <c r="BS363" i="3"/>
  <c r="BR363" i="3"/>
  <c r="BP363" i="3"/>
  <c r="BO363" i="3"/>
  <c r="BN363" i="3"/>
  <c r="BM363" i="3"/>
  <c r="BL363" i="3"/>
  <c r="BK363" i="3"/>
  <c r="BJ363" i="3"/>
  <c r="BI363" i="3"/>
  <c r="BH363" i="3"/>
  <c r="BG363" i="3"/>
  <c r="BF363" i="3"/>
  <c r="BD363" i="3"/>
  <c r="BC363" i="3"/>
  <c r="BB363" i="3"/>
  <c r="BA363" i="3"/>
  <c r="AZ363" i="3"/>
  <c r="AY363" i="3"/>
  <c r="AX363" i="3"/>
  <c r="AW363" i="3"/>
  <c r="AV363" i="3"/>
  <c r="AU363" i="3"/>
  <c r="AT363" i="3"/>
  <c r="AR363" i="3"/>
  <c r="AQ363" i="3"/>
  <c r="AP363" i="3"/>
  <c r="AO363" i="3"/>
  <c r="AN363" i="3"/>
  <c r="AM363" i="3"/>
  <c r="AL363" i="3"/>
  <c r="AK363" i="3"/>
  <c r="AJ363" i="3"/>
  <c r="AI363" i="3"/>
  <c r="AH363" i="3"/>
  <c r="AF363" i="3"/>
  <c r="AE363" i="3"/>
  <c r="AD363" i="3"/>
  <c r="AC363" i="3"/>
  <c r="AB363" i="3"/>
  <c r="AA363" i="3"/>
  <c r="Z363" i="3"/>
  <c r="Y363" i="3"/>
  <c r="X363" i="3"/>
  <c r="W363" i="3"/>
  <c r="V363" i="3"/>
  <c r="T363" i="3"/>
  <c r="S363" i="3"/>
  <c r="R363" i="3"/>
  <c r="Q363" i="3"/>
  <c r="P363" i="3"/>
  <c r="O363" i="3"/>
  <c r="N363" i="3"/>
  <c r="M363" i="3"/>
  <c r="L363" i="3"/>
  <c r="K363" i="3"/>
  <c r="J363" i="3"/>
  <c r="I363" i="3"/>
  <c r="H363" i="3"/>
  <c r="CB362" i="3"/>
  <c r="CA362" i="3"/>
  <c r="BZ362" i="3"/>
  <c r="BY362" i="3"/>
  <c r="BX362" i="3"/>
  <c r="BW362" i="3"/>
  <c r="BV362" i="3"/>
  <c r="BU362" i="3"/>
  <c r="BT362" i="3"/>
  <c r="BS362" i="3"/>
  <c r="BR362" i="3"/>
  <c r="BP362" i="3"/>
  <c r="BO362" i="3"/>
  <c r="BN362" i="3"/>
  <c r="BM362" i="3"/>
  <c r="BL362" i="3"/>
  <c r="BK362" i="3"/>
  <c r="BJ362" i="3"/>
  <c r="BI362" i="3"/>
  <c r="BH362" i="3"/>
  <c r="BG362" i="3"/>
  <c r="BF362" i="3"/>
  <c r="BD362" i="3"/>
  <c r="BC362" i="3"/>
  <c r="BB362" i="3"/>
  <c r="BA362" i="3"/>
  <c r="AZ362" i="3"/>
  <c r="AY362" i="3"/>
  <c r="AX362" i="3"/>
  <c r="AW362" i="3"/>
  <c r="AV362" i="3"/>
  <c r="AU362" i="3"/>
  <c r="AT362" i="3"/>
  <c r="AR362" i="3"/>
  <c r="AQ362" i="3"/>
  <c r="AP362" i="3"/>
  <c r="AO362" i="3"/>
  <c r="AN362" i="3"/>
  <c r="AM362" i="3"/>
  <c r="AL362" i="3"/>
  <c r="AK362" i="3"/>
  <c r="AJ362" i="3"/>
  <c r="AI362" i="3"/>
  <c r="AH362" i="3"/>
  <c r="AF362" i="3"/>
  <c r="AE362" i="3"/>
  <c r="AD362" i="3"/>
  <c r="AC362" i="3"/>
  <c r="AB362" i="3"/>
  <c r="AA362" i="3"/>
  <c r="Z362" i="3"/>
  <c r="Y362" i="3"/>
  <c r="X362" i="3"/>
  <c r="W362" i="3"/>
  <c r="V362" i="3"/>
  <c r="T362" i="3"/>
  <c r="S362" i="3"/>
  <c r="R362" i="3"/>
  <c r="Q362" i="3"/>
  <c r="P362" i="3"/>
  <c r="O362" i="3"/>
  <c r="N362" i="3"/>
  <c r="M362" i="3"/>
  <c r="L362" i="3"/>
  <c r="K362" i="3"/>
  <c r="J362" i="3"/>
  <c r="I362" i="3"/>
  <c r="H362" i="3"/>
  <c r="E362" i="3"/>
  <c r="CB361" i="3"/>
  <c r="CA361" i="3"/>
  <c r="BZ361" i="3"/>
  <c r="BY361" i="3"/>
  <c r="BX361" i="3"/>
  <c r="BW361" i="3"/>
  <c r="BV361" i="3"/>
  <c r="BU361" i="3"/>
  <c r="BT361" i="3"/>
  <c r="BS361" i="3"/>
  <c r="BR361" i="3"/>
  <c r="BP361" i="3"/>
  <c r="BO361" i="3"/>
  <c r="BN361" i="3"/>
  <c r="BM361" i="3"/>
  <c r="BL361" i="3"/>
  <c r="BK361" i="3"/>
  <c r="BJ361" i="3"/>
  <c r="BI361" i="3"/>
  <c r="BH361" i="3"/>
  <c r="BG361" i="3"/>
  <c r="BF361" i="3"/>
  <c r="BD361" i="3"/>
  <c r="BC361" i="3"/>
  <c r="BB361" i="3"/>
  <c r="BA361" i="3"/>
  <c r="AZ361" i="3"/>
  <c r="AY361" i="3"/>
  <c r="AX361" i="3"/>
  <c r="AW361" i="3"/>
  <c r="AV361" i="3"/>
  <c r="AU361" i="3"/>
  <c r="AT361" i="3"/>
  <c r="AR361" i="3"/>
  <c r="AQ361" i="3"/>
  <c r="AP361" i="3"/>
  <c r="AO361" i="3"/>
  <c r="AN361" i="3"/>
  <c r="AM361" i="3"/>
  <c r="AL361" i="3"/>
  <c r="AK361" i="3"/>
  <c r="AJ361" i="3"/>
  <c r="AI361" i="3"/>
  <c r="AH361" i="3"/>
  <c r="AF361" i="3"/>
  <c r="AE361" i="3"/>
  <c r="AD361" i="3"/>
  <c r="AC361" i="3"/>
  <c r="AB361" i="3"/>
  <c r="AA361" i="3"/>
  <c r="Z361" i="3"/>
  <c r="Y361" i="3"/>
  <c r="X361" i="3"/>
  <c r="W361" i="3"/>
  <c r="V361" i="3"/>
  <c r="T361" i="3"/>
  <c r="S361" i="3"/>
  <c r="R361" i="3"/>
  <c r="Q361" i="3"/>
  <c r="P361" i="3"/>
  <c r="O361" i="3"/>
  <c r="N361" i="3"/>
  <c r="M361" i="3"/>
  <c r="L361" i="3"/>
  <c r="K361" i="3"/>
  <c r="J361" i="3"/>
  <c r="I361" i="3"/>
  <c r="H361" i="3"/>
  <c r="CB360" i="3"/>
  <c r="CA360" i="3"/>
  <c r="BZ360" i="3"/>
  <c r="BY360" i="3"/>
  <c r="BX360" i="3"/>
  <c r="BW360" i="3"/>
  <c r="BV360" i="3"/>
  <c r="BU360" i="3"/>
  <c r="BT360" i="3"/>
  <c r="BS360" i="3"/>
  <c r="BR360" i="3"/>
  <c r="BP360" i="3"/>
  <c r="BO360" i="3"/>
  <c r="BN360" i="3"/>
  <c r="BM360" i="3"/>
  <c r="BL360" i="3"/>
  <c r="BK360" i="3"/>
  <c r="BJ360" i="3"/>
  <c r="BI360" i="3"/>
  <c r="BH360" i="3"/>
  <c r="BG360" i="3"/>
  <c r="BF360" i="3"/>
  <c r="BD360" i="3"/>
  <c r="BC360" i="3"/>
  <c r="BB360" i="3"/>
  <c r="BA360" i="3"/>
  <c r="AZ360" i="3"/>
  <c r="AY360" i="3"/>
  <c r="AX360" i="3"/>
  <c r="AW360" i="3"/>
  <c r="AV360" i="3"/>
  <c r="AU360" i="3"/>
  <c r="AT360" i="3"/>
  <c r="AR360" i="3"/>
  <c r="AQ360" i="3"/>
  <c r="AP360" i="3"/>
  <c r="AO360" i="3"/>
  <c r="AN360" i="3"/>
  <c r="AM360" i="3"/>
  <c r="AL360" i="3"/>
  <c r="AK360" i="3"/>
  <c r="AJ360" i="3"/>
  <c r="AI360" i="3"/>
  <c r="AH360" i="3"/>
  <c r="AF360" i="3"/>
  <c r="AE360" i="3"/>
  <c r="AD360" i="3"/>
  <c r="AC360" i="3"/>
  <c r="AB360" i="3"/>
  <c r="AA360" i="3"/>
  <c r="Z360" i="3"/>
  <c r="Y360" i="3"/>
  <c r="X360" i="3"/>
  <c r="W360" i="3"/>
  <c r="V360" i="3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E360" i="3"/>
  <c r="CB359" i="3"/>
  <c r="CA359" i="3"/>
  <c r="BZ359" i="3"/>
  <c r="BY359" i="3"/>
  <c r="BX359" i="3"/>
  <c r="BW359" i="3"/>
  <c r="BV359" i="3"/>
  <c r="BU359" i="3"/>
  <c r="BT359" i="3"/>
  <c r="BS359" i="3"/>
  <c r="BR359" i="3"/>
  <c r="BP359" i="3"/>
  <c r="BO359" i="3"/>
  <c r="BN359" i="3"/>
  <c r="BM359" i="3"/>
  <c r="BL359" i="3"/>
  <c r="BK359" i="3"/>
  <c r="BJ359" i="3"/>
  <c r="BI359" i="3"/>
  <c r="BH359" i="3"/>
  <c r="BG359" i="3"/>
  <c r="BF359" i="3"/>
  <c r="BD359" i="3"/>
  <c r="BC359" i="3"/>
  <c r="BB359" i="3"/>
  <c r="BA359" i="3"/>
  <c r="AZ359" i="3"/>
  <c r="AY359" i="3"/>
  <c r="AX359" i="3"/>
  <c r="AW359" i="3"/>
  <c r="AV359" i="3"/>
  <c r="AU359" i="3"/>
  <c r="AT359" i="3"/>
  <c r="AR359" i="3"/>
  <c r="AQ359" i="3"/>
  <c r="AP359" i="3"/>
  <c r="AO359" i="3"/>
  <c r="AN359" i="3"/>
  <c r="AM359" i="3"/>
  <c r="AL359" i="3"/>
  <c r="AK359" i="3"/>
  <c r="AJ359" i="3"/>
  <c r="AI359" i="3"/>
  <c r="AH359" i="3"/>
  <c r="AF359" i="3"/>
  <c r="AE359" i="3"/>
  <c r="AD359" i="3"/>
  <c r="AC359" i="3"/>
  <c r="AB359" i="3"/>
  <c r="AA359" i="3"/>
  <c r="Z359" i="3"/>
  <c r="Y359" i="3"/>
  <c r="X359" i="3"/>
  <c r="W359" i="3"/>
  <c r="V359" i="3"/>
  <c r="T359" i="3"/>
  <c r="S359" i="3"/>
  <c r="R359" i="3"/>
  <c r="Q359" i="3"/>
  <c r="P359" i="3"/>
  <c r="O359" i="3"/>
  <c r="N359" i="3"/>
  <c r="M359" i="3"/>
  <c r="L359" i="3"/>
  <c r="K359" i="3"/>
  <c r="J359" i="3"/>
  <c r="I359" i="3"/>
  <c r="H359" i="3"/>
  <c r="CB358" i="3"/>
  <c r="CA358" i="3"/>
  <c r="BZ358" i="3"/>
  <c r="BY358" i="3"/>
  <c r="BX358" i="3"/>
  <c r="BW358" i="3"/>
  <c r="BV358" i="3"/>
  <c r="BU358" i="3"/>
  <c r="BT358" i="3"/>
  <c r="BS358" i="3"/>
  <c r="BR358" i="3"/>
  <c r="BP358" i="3"/>
  <c r="BO358" i="3"/>
  <c r="BN358" i="3"/>
  <c r="BM358" i="3"/>
  <c r="BL358" i="3"/>
  <c r="BK358" i="3"/>
  <c r="BJ358" i="3"/>
  <c r="BI358" i="3"/>
  <c r="BH358" i="3"/>
  <c r="BG358" i="3"/>
  <c r="BF358" i="3"/>
  <c r="BD358" i="3"/>
  <c r="BC358" i="3"/>
  <c r="BB358" i="3"/>
  <c r="BA358" i="3"/>
  <c r="AZ358" i="3"/>
  <c r="AY358" i="3"/>
  <c r="AX358" i="3"/>
  <c r="AW358" i="3"/>
  <c r="AV358" i="3"/>
  <c r="AU358" i="3"/>
  <c r="AT358" i="3"/>
  <c r="AR358" i="3"/>
  <c r="AQ358" i="3"/>
  <c r="AP358" i="3"/>
  <c r="AO358" i="3"/>
  <c r="AN358" i="3"/>
  <c r="AM358" i="3"/>
  <c r="AL358" i="3"/>
  <c r="AK358" i="3"/>
  <c r="AJ358" i="3"/>
  <c r="AI358" i="3"/>
  <c r="AH358" i="3"/>
  <c r="AF358" i="3"/>
  <c r="AE358" i="3"/>
  <c r="AD358" i="3"/>
  <c r="AC358" i="3"/>
  <c r="AB358" i="3"/>
  <c r="AA358" i="3"/>
  <c r="Z358" i="3"/>
  <c r="Y358" i="3"/>
  <c r="X358" i="3"/>
  <c r="W358" i="3"/>
  <c r="V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E358" i="3"/>
  <c r="CB357" i="3"/>
  <c r="CA357" i="3"/>
  <c r="BZ357" i="3"/>
  <c r="BY357" i="3"/>
  <c r="BX357" i="3"/>
  <c r="BW357" i="3"/>
  <c r="BV357" i="3"/>
  <c r="BU357" i="3"/>
  <c r="BT357" i="3"/>
  <c r="BS357" i="3"/>
  <c r="BR357" i="3"/>
  <c r="BP357" i="3"/>
  <c r="BO357" i="3"/>
  <c r="BN357" i="3"/>
  <c r="BM357" i="3"/>
  <c r="BL357" i="3"/>
  <c r="BK357" i="3"/>
  <c r="BJ357" i="3"/>
  <c r="BI357" i="3"/>
  <c r="BH357" i="3"/>
  <c r="BG357" i="3"/>
  <c r="BF357" i="3"/>
  <c r="BD357" i="3"/>
  <c r="BC357" i="3"/>
  <c r="BB357" i="3"/>
  <c r="BA357" i="3"/>
  <c r="AZ357" i="3"/>
  <c r="AY357" i="3"/>
  <c r="AX357" i="3"/>
  <c r="AW357" i="3"/>
  <c r="AV357" i="3"/>
  <c r="AU357" i="3"/>
  <c r="AT357" i="3"/>
  <c r="AR357" i="3"/>
  <c r="AQ357" i="3"/>
  <c r="AP357" i="3"/>
  <c r="AO357" i="3"/>
  <c r="AN357" i="3"/>
  <c r="AM357" i="3"/>
  <c r="AL357" i="3"/>
  <c r="AK357" i="3"/>
  <c r="AJ357" i="3"/>
  <c r="AI357" i="3"/>
  <c r="AH357" i="3"/>
  <c r="AF357" i="3"/>
  <c r="AE357" i="3"/>
  <c r="AD357" i="3"/>
  <c r="AC357" i="3"/>
  <c r="AB357" i="3"/>
  <c r="AA357" i="3"/>
  <c r="Z357" i="3"/>
  <c r="Y357" i="3"/>
  <c r="X357" i="3"/>
  <c r="W357" i="3"/>
  <c r="V357" i="3"/>
  <c r="T357" i="3"/>
  <c r="S357" i="3"/>
  <c r="R357" i="3"/>
  <c r="Q357" i="3"/>
  <c r="P357" i="3"/>
  <c r="O357" i="3"/>
  <c r="N357" i="3"/>
  <c r="M357" i="3"/>
  <c r="L357" i="3"/>
  <c r="K357" i="3"/>
  <c r="J357" i="3"/>
  <c r="I357" i="3"/>
  <c r="H357" i="3"/>
  <c r="CB356" i="3"/>
  <c r="CA356" i="3"/>
  <c r="BZ356" i="3"/>
  <c r="BY356" i="3"/>
  <c r="BX356" i="3"/>
  <c r="BW356" i="3"/>
  <c r="BV356" i="3"/>
  <c r="BU356" i="3"/>
  <c r="BT356" i="3"/>
  <c r="BS356" i="3"/>
  <c r="BR356" i="3"/>
  <c r="BP356" i="3"/>
  <c r="BO356" i="3"/>
  <c r="BN356" i="3"/>
  <c r="BM356" i="3"/>
  <c r="BL356" i="3"/>
  <c r="BK356" i="3"/>
  <c r="BJ356" i="3"/>
  <c r="BI356" i="3"/>
  <c r="BH356" i="3"/>
  <c r="BG356" i="3"/>
  <c r="BF356" i="3"/>
  <c r="BD356" i="3"/>
  <c r="BC356" i="3"/>
  <c r="BB356" i="3"/>
  <c r="BA356" i="3"/>
  <c r="AZ356" i="3"/>
  <c r="AY356" i="3"/>
  <c r="AX356" i="3"/>
  <c r="AW356" i="3"/>
  <c r="AV356" i="3"/>
  <c r="AU356" i="3"/>
  <c r="AT356" i="3"/>
  <c r="AR356" i="3"/>
  <c r="AQ356" i="3"/>
  <c r="AP356" i="3"/>
  <c r="AO356" i="3"/>
  <c r="AN356" i="3"/>
  <c r="AM356" i="3"/>
  <c r="AL356" i="3"/>
  <c r="AK356" i="3"/>
  <c r="AJ356" i="3"/>
  <c r="AI356" i="3"/>
  <c r="AH356" i="3"/>
  <c r="AF356" i="3"/>
  <c r="AE356" i="3"/>
  <c r="AD356" i="3"/>
  <c r="AC356" i="3"/>
  <c r="AB356" i="3"/>
  <c r="AA356" i="3"/>
  <c r="Z356" i="3"/>
  <c r="Y356" i="3"/>
  <c r="X356" i="3"/>
  <c r="W356" i="3"/>
  <c r="V356" i="3"/>
  <c r="T356" i="3"/>
  <c r="S356" i="3"/>
  <c r="R356" i="3"/>
  <c r="Q356" i="3"/>
  <c r="P356" i="3"/>
  <c r="O356" i="3"/>
  <c r="N356" i="3"/>
  <c r="M356" i="3"/>
  <c r="L356" i="3"/>
  <c r="K356" i="3"/>
  <c r="J356" i="3"/>
  <c r="I356" i="3"/>
  <c r="H356" i="3"/>
  <c r="E356" i="3"/>
  <c r="CB355" i="3"/>
  <c r="CA355" i="3"/>
  <c r="BZ355" i="3"/>
  <c r="BY355" i="3"/>
  <c r="BX355" i="3"/>
  <c r="BW355" i="3"/>
  <c r="BV355" i="3"/>
  <c r="BU355" i="3"/>
  <c r="BT355" i="3"/>
  <c r="BS355" i="3"/>
  <c r="BR355" i="3"/>
  <c r="BP355" i="3"/>
  <c r="BO355" i="3"/>
  <c r="BN355" i="3"/>
  <c r="BM355" i="3"/>
  <c r="BL355" i="3"/>
  <c r="BK355" i="3"/>
  <c r="BJ355" i="3"/>
  <c r="BI355" i="3"/>
  <c r="BH355" i="3"/>
  <c r="BG355" i="3"/>
  <c r="BF355" i="3"/>
  <c r="BD355" i="3"/>
  <c r="BC355" i="3"/>
  <c r="BB355" i="3"/>
  <c r="BA355" i="3"/>
  <c r="AZ355" i="3"/>
  <c r="AY355" i="3"/>
  <c r="AX355" i="3"/>
  <c r="AW355" i="3"/>
  <c r="AV355" i="3"/>
  <c r="AU355" i="3"/>
  <c r="AT355" i="3"/>
  <c r="AR355" i="3"/>
  <c r="AQ355" i="3"/>
  <c r="AP355" i="3"/>
  <c r="AO355" i="3"/>
  <c r="AN355" i="3"/>
  <c r="AM355" i="3"/>
  <c r="AL355" i="3"/>
  <c r="AK355" i="3"/>
  <c r="AJ355" i="3"/>
  <c r="AI355" i="3"/>
  <c r="AH355" i="3"/>
  <c r="AF355" i="3"/>
  <c r="AE355" i="3"/>
  <c r="AD355" i="3"/>
  <c r="AC355" i="3"/>
  <c r="AB355" i="3"/>
  <c r="AA355" i="3"/>
  <c r="Z355" i="3"/>
  <c r="Y355" i="3"/>
  <c r="X355" i="3"/>
  <c r="W355" i="3"/>
  <c r="V355" i="3"/>
  <c r="T355" i="3"/>
  <c r="S355" i="3"/>
  <c r="R355" i="3"/>
  <c r="Q355" i="3"/>
  <c r="P355" i="3"/>
  <c r="O355" i="3"/>
  <c r="N355" i="3"/>
  <c r="M355" i="3"/>
  <c r="L355" i="3"/>
  <c r="K355" i="3"/>
  <c r="J355" i="3"/>
  <c r="I355" i="3"/>
  <c r="H355" i="3"/>
  <c r="CB354" i="3"/>
  <c r="CA354" i="3"/>
  <c r="BZ354" i="3"/>
  <c r="BY354" i="3"/>
  <c r="BX354" i="3"/>
  <c r="BW354" i="3"/>
  <c r="BV354" i="3"/>
  <c r="BU354" i="3"/>
  <c r="BT354" i="3"/>
  <c r="BS354" i="3"/>
  <c r="BR354" i="3"/>
  <c r="BP354" i="3"/>
  <c r="BO354" i="3"/>
  <c r="BN354" i="3"/>
  <c r="BM354" i="3"/>
  <c r="BL354" i="3"/>
  <c r="BK354" i="3"/>
  <c r="BJ354" i="3"/>
  <c r="BI354" i="3"/>
  <c r="BH354" i="3"/>
  <c r="BG354" i="3"/>
  <c r="BF354" i="3"/>
  <c r="BD354" i="3"/>
  <c r="BC354" i="3"/>
  <c r="BB354" i="3"/>
  <c r="BA354" i="3"/>
  <c r="AZ354" i="3"/>
  <c r="AY354" i="3"/>
  <c r="AX354" i="3"/>
  <c r="AW354" i="3"/>
  <c r="AV354" i="3"/>
  <c r="AU354" i="3"/>
  <c r="AT354" i="3"/>
  <c r="AR354" i="3"/>
  <c r="AQ354" i="3"/>
  <c r="AP354" i="3"/>
  <c r="AO354" i="3"/>
  <c r="AN354" i="3"/>
  <c r="AM354" i="3"/>
  <c r="AL354" i="3"/>
  <c r="AK354" i="3"/>
  <c r="AJ354" i="3"/>
  <c r="AI354" i="3"/>
  <c r="AH354" i="3"/>
  <c r="AF354" i="3"/>
  <c r="AE354" i="3"/>
  <c r="AD354" i="3"/>
  <c r="AC354" i="3"/>
  <c r="AB354" i="3"/>
  <c r="AA354" i="3"/>
  <c r="Z354" i="3"/>
  <c r="Y354" i="3"/>
  <c r="X354" i="3"/>
  <c r="W354" i="3"/>
  <c r="V354" i="3"/>
  <c r="T354" i="3"/>
  <c r="S354" i="3"/>
  <c r="R354" i="3"/>
  <c r="Q354" i="3"/>
  <c r="P354" i="3"/>
  <c r="O354" i="3"/>
  <c r="N354" i="3"/>
  <c r="M354" i="3"/>
  <c r="L354" i="3"/>
  <c r="K354" i="3"/>
  <c r="J354" i="3"/>
  <c r="I354" i="3"/>
  <c r="H354" i="3"/>
  <c r="E354" i="3"/>
  <c r="CB353" i="3"/>
  <c r="CA353" i="3"/>
  <c r="BZ353" i="3"/>
  <c r="BY353" i="3"/>
  <c r="BX353" i="3"/>
  <c r="BW353" i="3"/>
  <c r="BV353" i="3"/>
  <c r="BU353" i="3"/>
  <c r="BT353" i="3"/>
  <c r="BS353" i="3"/>
  <c r="BR353" i="3"/>
  <c r="BP353" i="3"/>
  <c r="BO353" i="3"/>
  <c r="BN353" i="3"/>
  <c r="BM353" i="3"/>
  <c r="BL353" i="3"/>
  <c r="BK353" i="3"/>
  <c r="BJ353" i="3"/>
  <c r="BI353" i="3"/>
  <c r="BH353" i="3"/>
  <c r="BG353" i="3"/>
  <c r="BF353" i="3"/>
  <c r="BD353" i="3"/>
  <c r="BC353" i="3"/>
  <c r="BB353" i="3"/>
  <c r="BA353" i="3"/>
  <c r="AZ353" i="3"/>
  <c r="AY353" i="3"/>
  <c r="AX353" i="3"/>
  <c r="AW353" i="3"/>
  <c r="AV353" i="3"/>
  <c r="AU353" i="3"/>
  <c r="AT353" i="3"/>
  <c r="AR353" i="3"/>
  <c r="AQ353" i="3"/>
  <c r="AP353" i="3"/>
  <c r="AO353" i="3"/>
  <c r="AN353" i="3"/>
  <c r="AM353" i="3"/>
  <c r="AL353" i="3"/>
  <c r="AK353" i="3"/>
  <c r="AJ353" i="3"/>
  <c r="AI353" i="3"/>
  <c r="AH353" i="3"/>
  <c r="AF353" i="3"/>
  <c r="AE353" i="3"/>
  <c r="AD353" i="3"/>
  <c r="AC353" i="3"/>
  <c r="AB353" i="3"/>
  <c r="AA353" i="3"/>
  <c r="Z353" i="3"/>
  <c r="Y353" i="3"/>
  <c r="X353" i="3"/>
  <c r="W353" i="3"/>
  <c r="V353" i="3"/>
  <c r="T353" i="3"/>
  <c r="S353" i="3"/>
  <c r="R353" i="3"/>
  <c r="Q353" i="3"/>
  <c r="P353" i="3"/>
  <c r="O353" i="3"/>
  <c r="N353" i="3"/>
  <c r="M353" i="3"/>
  <c r="L353" i="3"/>
  <c r="K353" i="3"/>
  <c r="J353" i="3"/>
  <c r="I353" i="3"/>
  <c r="H353" i="3"/>
  <c r="CB352" i="3"/>
  <c r="CA352" i="3"/>
  <c r="BZ352" i="3"/>
  <c r="BY352" i="3"/>
  <c r="BX352" i="3"/>
  <c r="BW352" i="3"/>
  <c r="BV352" i="3"/>
  <c r="BU352" i="3"/>
  <c r="BT352" i="3"/>
  <c r="BS352" i="3"/>
  <c r="BR352" i="3"/>
  <c r="BP352" i="3"/>
  <c r="BO352" i="3"/>
  <c r="BN352" i="3"/>
  <c r="BM352" i="3"/>
  <c r="BL352" i="3"/>
  <c r="BK352" i="3"/>
  <c r="BJ352" i="3"/>
  <c r="BI352" i="3"/>
  <c r="BH352" i="3"/>
  <c r="BG352" i="3"/>
  <c r="BF352" i="3"/>
  <c r="BD352" i="3"/>
  <c r="BC352" i="3"/>
  <c r="BB352" i="3"/>
  <c r="BA352" i="3"/>
  <c r="AZ352" i="3"/>
  <c r="AY352" i="3"/>
  <c r="AX352" i="3"/>
  <c r="AW352" i="3"/>
  <c r="AV352" i="3"/>
  <c r="AU352" i="3"/>
  <c r="AT352" i="3"/>
  <c r="AR352" i="3"/>
  <c r="AQ352" i="3"/>
  <c r="AP352" i="3"/>
  <c r="AO352" i="3"/>
  <c r="AN352" i="3"/>
  <c r="AM352" i="3"/>
  <c r="AL352" i="3"/>
  <c r="AK352" i="3"/>
  <c r="AJ352" i="3"/>
  <c r="AI352" i="3"/>
  <c r="AH352" i="3"/>
  <c r="AF352" i="3"/>
  <c r="AE352" i="3"/>
  <c r="AD352" i="3"/>
  <c r="AC352" i="3"/>
  <c r="AB352" i="3"/>
  <c r="AA352" i="3"/>
  <c r="Z352" i="3"/>
  <c r="Y352" i="3"/>
  <c r="X352" i="3"/>
  <c r="W352" i="3"/>
  <c r="V352" i="3"/>
  <c r="T352" i="3"/>
  <c r="S352" i="3"/>
  <c r="R352" i="3"/>
  <c r="Q352" i="3"/>
  <c r="P352" i="3"/>
  <c r="O352" i="3"/>
  <c r="N352" i="3"/>
  <c r="M352" i="3"/>
  <c r="L352" i="3"/>
  <c r="K352" i="3"/>
  <c r="J352" i="3"/>
  <c r="I352" i="3"/>
  <c r="H352" i="3"/>
  <c r="E352" i="3"/>
  <c r="CB351" i="3"/>
  <c r="CA351" i="3"/>
  <c r="BZ351" i="3"/>
  <c r="BY351" i="3"/>
  <c r="BX351" i="3"/>
  <c r="BW351" i="3"/>
  <c r="BV351" i="3"/>
  <c r="BU351" i="3"/>
  <c r="BT351" i="3"/>
  <c r="BS351" i="3"/>
  <c r="BR351" i="3"/>
  <c r="BP351" i="3"/>
  <c r="BO351" i="3"/>
  <c r="BN351" i="3"/>
  <c r="BM351" i="3"/>
  <c r="BL351" i="3"/>
  <c r="BK351" i="3"/>
  <c r="BJ351" i="3"/>
  <c r="BI351" i="3"/>
  <c r="BH351" i="3"/>
  <c r="BG351" i="3"/>
  <c r="BF351" i="3"/>
  <c r="BD351" i="3"/>
  <c r="BC351" i="3"/>
  <c r="BB351" i="3"/>
  <c r="BA351" i="3"/>
  <c r="AZ351" i="3"/>
  <c r="AY351" i="3"/>
  <c r="AX351" i="3"/>
  <c r="AW351" i="3"/>
  <c r="AV351" i="3"/>
  <c r="AU351" i="3"/>
  <c r="AT351" i="3"/>
  <c r="AR351" i="3"/>
  <c r="AQ351" i="3"/>
  <c r="AP351" i="3"/>
  <c r="AO351" i="3"/>
  <c r="AN351" i="3"/>
  <c r="AM351" i="3"/>
  <c r="AL351" i="3"/>
  <c r="AK351" i="3"/>
  <c r="AJ351" i="3"/>
  <c r="AI351" i="3"/>
  <c r="AH351" i="3"/>
  <c r="AF351" i="3"/>
  <c r="AE351" i="3"/>
  <c r="AD351" i="3"/>
  <c r="AC351" i="3"/>
  <c r="AB351" i="3"/>
  <c r="AA351" i="3"/>
  <c r="Z351" i="3"/>
  <c r="Y351" i="3"/>
  <c r="X351" i="3"/>
  <c r="W351" i="3"/>
  <c r="V351" i="3"/>
  <c r="T351" i="3"/>
  <c r="S351" i="3"/>
  <c r="R351" i="3"/>
  <c r="Q351" i="3"/>
  <c r="P351" i="3"/>
  <c r="O351" i="3"/>
  <c r="N351" i="3"/>
  <c r="M351" i="3"/>
  <c r="L351" i="3"/>
  <c r="K351" i="3"/>
  <c r="J351" i="3"/>
  <c r="I351" i="3"/>
  <c r="H351" i="3"/>
  <c r="CB350" i="3"/>
  <c r="CA350" i="3"/>
  <c r="BZ350" i="3"/>
  <c r="BY350" i="3"/>
  <c r="BX350" i="3"/>
  <c r="BW350" i="3"/>
  <c r="BV350" i="3"/>
  <c r="BU350" i="3"/>
  <c r="BT350" i="3"/>
  <c r="BS350" i="3"/>
  <c r="BR350" i="3"/>
  <c r="BP350" i="3"/>
  <c r="BO350" i="3"/>
  <c r="BN350" i="3"/>
  <c r="BM350" i="3"/>
  <c r="BL350" i="3"/>
  <c r="BK350" i="3"/>
  <c r="BJ350" i="3"/>
  <c r="BI350" i="3"/>
  <c r="BH350" i="3"/>
  <c r="BG350" i="3"/>
  <c r="BF350" i="3"/>
  <c r="BD350" i="3"/>
  <c r="BC350" i="3"/>
  <c r="BB350" i="3"/>
  <c r="BA350" i="3"/>
  <c r="AZ350" i="3"/>
  <c r="AY350" i="3"/>
  <c r="AX350" i="3"/>
  <c r="AW350" i="3"/>
  <c r="AV350" i="3"/>
  <c r="AU350" i="3"/>
  <c r="AT350" i="3"/>
  <c r="AR350" i="3"/>
  <c r="AQ350" i="3"/>
  <c r="AP350" i="3"/>
  <c r="AO350" i="3"/>
  <c r="AN350" i="3"/>
  <c r="AM350" i="3"/>
  <c r="AL350" i="3"/>
  <c r="AK350" i="3"/>
  <c r="AJ350" i="3"/>
  <c r="AI350" i="3"/>
  <c r="AH350" i="3"/>
  <c r="AF350" i="3"/>
  <c r="AE350" i="3"/>
  <c r="AD350" i="3"/>
  <c r="AC350" i="3"/>
  <c r="AB350" i="3"/>
  <c r="AA350" i="3"/>
  <c r="Z350" i="3"/>
  <c r="Y350" i="3"/>
  <c r="X350" i="3"/>
  <c r="W350" i="3"/>
  <c r="V350" i="3"/>
  <c r="T350" i="3"/>
  <c r="S350" i="3"/>
  <c r="R350" i="3"/>
  <c r="Q350" i="3"/>
  <c r="P350" i="3"/>
  <c r="O350" i="3"/>
  <c r="N350" i="3"/>
  <c r="M350" i="3"/>
  <c r="L350" i="3"/>
  <c r="K350" i="3"/>
  <c r="J350" i="3"/>
  <c r="I350" i="3"/>
  <c r="H350" i="3"/>
  <c r="E350" i="3"/>
  <c r="CB349" i="3"/>
  <c r="CA349" i="3"/>
  <c r="BZ349" i="3"/>
  <c r="BY349" i="3"/>
  <c r="BX349" i="3"/>
  <c r="BW349" i="3"/>
  <c r="BV349" i="3"/>
  <c r="BU349" i="3"/>
  <c r="BT349" i="3"/>
  <c r="BS349" i="3"/>
  <c r="BR349" i="3"/>
  <c r="BP349" i="3"/>
  <c r="BO349" i="3"/>
  <c r="BN349" i="3"/>
  <c r="BM349" i="3"/>
  <c r="BL349" i="3"/>
  <c r="BK349" i="3"/>
  <c r="BJ349" i="3"/>
  <c r="BI349" i="3"/>
  <c r="BH349" i="3"/>
  <c r="BG349" i="3"/>
  <c r="BF349" i="3"/>
  <c r="BD349" i="3"/>
  <c r="BC349" i="3"/>
  <c r="BB349" i="3"/>
  <c r="BA349" i="3"/>
  <c r="AZ349" i="3"/>
  <c r="AY349" i="3"/>
  <c r="AX349" i="3"/>
  <c r="AW349" i="3"/>
  <c r="AV349" i="3"/>
  <c r="AU349" i="3"/>
  <c r="AT349" i="3"/>
  <c r="AR349" i="3"/>
  <c r="AQ349" i="3"/>
  <c r="AP349" i="3"/>
  <c r="AO349" i="3"/>
  <c r="AN349" i="3"/>
  <c r="AM349" i="3"/>
  <c r="AL349" i="3"/>
  <c r="AK349" i="3"/>
  <c r="AJ349" i="3"/>
  <c r="AI349" i="3"/>
  <c r="AH349" i="3"/>
  <c r="AF349" i="3"/>
  <c r="AE349" i="3"/>
  <c r="AD349" i="3"/>
  <c r="AC349" i="3"/>
  <c r="AB349" i="3"/>
  <c r="AA349" i="3"/>
  <c r="Z349" i="3"/>
  <c r="Y349" i="3"/>
  <c r="X349" i="3"/>
  <c r="W349" i="3"/>
  <c r="V349" i="3"/>
  <c r="T349" i="3"/>
  <c r="S349" i="3"/>
  <c r="R349" i="3"/>
  <c r="Q349" i="3"/>
  <c r="P349" i="3"/>
  <c r="O349" i="3"/>
  <c r="N349" i="3"/>
  <c r="M349" i="3"/>
  <c r="L349" i="3"/>
  <c r="K349" i="3"/>
  <c r="J349" i="3"/>
  <c r="I349" i="3"/>
  <c r="H349" i="3"/>
  <c r="CB348" i="3"/>
  <c r="CA348" i="3"/>
  <c r="BZ348" i="3"/>
  <c r="BY348" i="3"/>
  <c r="BX348" i="3"/>
  <c r="BW348" i="3"/>
  <c r="BV348" i="3"/>
  <c r="BU348" i="3"/>
  <c r="BT348" i="3"/>
  <c r="BS348" i="3"/>
  <c r="BR348" i="3"/>
  <c r="BP348" i="3"/>
  <c r="BO348" i="3"/>
  <c r="BN348" i="3"/>
  <c r="BM348" i="3"/>
  <c r="BL348" i="3"/>
  <c r="BK348" i="3"/>
  <c r="BJ348" i="3"/>
  <c r="BI348" i="3"/>
  <c r="BH348" i="3"/>
  <c r="BG348" i="3"/>
  <c r="BF348" i="3"/>
  <c r="BD348" i="3"/>
  <c r="BC348" i="3"/>
  <c r="BB348" i="3"/>
  <c r="BA348" i="3"/>
  <c r="AZ348" i="3"/>
  <c r="AY348" i="3"/>
  <c r="AX348" i="3"/>
  <c r="AW348" i="3"/>
  <c r="AV348" i="3"/>
  <c r="AU348" i="3"/>
  <c r="AT348" i="3"/>
  <c r="AR348" i="3"/>
  <c r="AQ348" i="3"/>
  <c r="AP348" i="3"/>
  <c r="AO348" i="3"/>
  <c r="AN348" i="3"/>
  <c r="AM348" i="3"/>
  <c r="AL348" i="3"/>
  <c r="AK348" i="3"/>
  <c r="AJ348" i="3"/>
  <c r="AI348" i="3"/>
  <c r="AH348" i="3"/>
  <c r="AF348" i="3"/>
  <c r="AE348" i="3"/>
  <c r="AD348" i="3"/>
  <c r="AC348" i="3"/>
  <c r="AB348" i="3"/>
  <c r="AA348" i="3"/>
  <c r="Z348" i="3"/>
  <c r="Y348" i="3"/>
  <c r="X348" i="3"/>
  <c r="W348" i="3"/>
  <c r="V348" i="3"/>
  <c r="T348" i="3"/>
  <c r="S348" i="3"/>
  <c r="R348" i="3"/>
  <c r="Q348" i="3"/>
  <c r="P348" i="3"/>
  <c r="O348" i="3"/>
  <c r="N348" i="3"/>
  <c r="M348" i="3"/>
  <c r="L348" i="3"/>
  <c r="K348" i="3"/>
  <c r="J348" i="3"/>
  <c r="I348" i="3"/>
  <c r="H348" i="3"/>
  <c r="E348" i="3"/>
  <c r="CB346" i="3"/>
  <c r="CA346" i="3"/>
  <c r="BZ346" i="3"/>
  <c r="BY346" i="3"/>
  <c r="BX346" i="3"/>
  <c r="BW346" i="3"/>
  <c r="BV346" i="3"/>
  <c r="BU346" i="3"/>
  <c r="BT346" i="3"/>
  <c r="BS346" i="3"/>
  <c r="BR346" i="3"/>
  <c r="BP346" i="3"/>
  <c r="BO346" i="3"/>
  <c r="BN346" i="3"/>
  <c r="BM346" i="3"/>
  <c r="BL346" i="3"/>
  <c r="BK346" i="3"/>
  <c r="BJ346" i="3"/>
  <c r="BI346" i="3"/>
  <c r="BH346" i="3"/>
  <c r="BG346" i="3"/>
  <c r="BF346" i="3"/>
  <c r="BD346" i="3"/>
  <c r="BC346" i="3"/>
  <c r="BB346" i="3"/>
  <c r="BA346" i="3"/>
  <c r="AZ346" i="3"/>
  <c r="AY346" i="3"/>
  <c r="AX346" i="3"/>
  <c r="AW346" i="3"/>
  <c r="AV346" i="3"/>
  <c r="AU346" i="3"/>
  <c r="AT346" i="3"/>
  <c r="AR346" i="3"/>
  <c r="AQ346" i="3"/>
  <c r="AP346" i="3"/>
  <c r="AO346" i="3"/>
  <c r="AN346" i="3"/>
  <c r="AM346" i="3"/>
  <c r="AL346" i="3"/>
  <c r="AK346" i="3"/>
  <c r="AJ346" i="3"/>
  <c r="AI346" i="3"/>
  <c r="AH346" i="3"/>
  <c r="AF346" i="3"/>
  <c r="AE346" i="3"/>
  <c r="AD346" i="3"/>
  <c r="AC346" i="3"/>
  <c r="AB346" i="3"/>
  <c r="AA346" i="3"/>
  <c r="Z346" i="3"/>
  <c r="Y346" i="3"/>
  <c r="X346" i="3"/>
  <c r="W346" i="3"/>
  <c r="V346" i="3"/>
  <c r="T346" i="3"/>
  <c r="S346" i="3"/>
  <c r="R346" i="3"/>
  <c r="Q346" i="3"/>
  <c r="P346" i="3"/>
  <c r="O346" i="3"/>
  <c r="N346" i="3"/>
  <c r="M346" i="3"/>
  <c r="L346" i="3"/>
  <c r="K346" i="3"/>
  <c r="J346" i="3"/>
  <c r="I346" i="3"/>
  <c r="H346" i="3"/>
  <c r="E346" i="3"/>
  <c r="CB345" i="3"/>
  <c r="CA345" i="3"/>
  <c r="BZ345" i="3"/>
  <c r="BY345" i="3"/>
  <c r="BX345" i="3"/>
  <c r="BW345" i="3"/>
  <c r="BV345" i="3"/>
  <c r="BU345" i="3"/>
  <c r="BT345" i="3"/>
  <c r="BS345" i="3"/>
  <c r="BR345" i="3"/>
  <c r="BP345" i="3"/>
  <c r="BO345" i="3"/>
  <c r="BN345" i="3"/>
  <c r="BM345" i="3"/>
  <c r="BL345" i="3"/>
  <c r="BK345" i="3"/>
  <c r="BJ345" i="3"/>
  <c r="BI345" i="3"/>
  <c r="BH345" i="3"/>
  <c r="BG345" i="3"/>
  <c r="BF345" i="3"/>
  <c r="BD345" i="3"/>
  <c r="BC345" i="3"/>
  <c r="BB345" i="3"/>
  <c r="BA345" i="3"/>
  <c r="AZ345" i="3"/>
  <c r="AY345" i="3"/>
  <c r="AX345" i="3"/>
  <c r="AW345" i="3"/>
  <c r="AV345" i="3"/>
  <c r="AU345" i="3"/>
  <c r="AT345" i="3"/>
  <c r="AR345" i="3"/>
  <c r="AQ345" i="3"/>
  <c r="AP345" i="3"/>
  <c r="AO345" i="3"/>
  <c r="AN345" i="3"/>
  <c r="AM345" i="3"/>
  <c r="AL345" i="3"/>
  <c r="AK345" i="3"/>
  <c r="AJ345" i="3"/>
  <c r="AI345" i="3"/>
  <c r="AH345" i="3"/>
  <c r="AF345" i="3"/>
  <c r="AE345" i="3"/>
  <c r="AD345" i="3"/>
  <c r="AC345" i="3"/>
  <c r="AB345" i="3"/>
  <c r="AA345" i="3"/>
  <c r="Z345" i="3"/>
  <c r="Y345" i="3"/>
  <c r="X345" i="3"/>
  <c r="W345" i="3"/>
  <c r="V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E345" i="3"/>
  <c r="CB344" i="3"/>
  <c r="CA344" i="3"/>
  <c r="BZ344" i="3"/>
  <c r="BY344" i="3"/>
  <c r="BX344" i="3"/>
  <c r="BW344" i="3"/>
  <c r="BV344" i="3"/>
  <c r="BU344" i="3"/>
  <c r="BT344" i="3"/>
  <c r="BS344" i="3"/>
  <c r="BR344" i="3"/>
  <c r="BP344" i="3"/>
  <c r="BO344" i="3"/>
  <c r="BN344" i="3"/>
  <c r="BM344" i="3"/>
  <c r="BL344" i="3"/>
  <c r="BK344" i="3"/>
  <c r="BJ344" i="3"/>
  <c r="BI344" i="3"/>
  <c r="BH344" i="3"/>
  <c r="BG344" i="3"/>
  <c r="BF344" i="3"/>
  <c r="BD344" i="3"/>
  <c r="BC344" i="3"/>
  <c r="BB344" i="3"/>
  <c r="BA344" i="3"/>
  <c r="AZ344" i="3"/>
  <c r="AY344" i="3"/>
  <c r="AX344" i="3"/>
  <c r="AW344" i="3"/>
  <c r="AV344" i="3"/>
  <c r="AU344" i="3"/>
  <c r="AT344" i="3"/>
  <c r="AR344" i="3"/>
  <c r="AQ344" i="3"/>
  <c r="AP344" i="3"/>
  <c r="AO344" i="3"/>
  <c r="AN344" i="3"/>
  <c r="AM344" i="3"/>
  <c r="AL344" i="3"/>
  <c r="AK344" i="3"/>
  <c r="AJ344" i="3"/>
  <c r="AI344" i="3"/>
  <c r="AH344" i="3"/>
  <c r="AF344" i="3"/>
  <c r="AE344" i="3"/>
  <c r="AD344" i="3"/>
  <c r="AC344" i="3"/>
  <c r="AB344" i="3"/>
  <c r="AA344" i="3"/>
  <c r="Z344" i="3"/>
  <c r="Y344" i="3"/>
  <c r="X344" i="3"/>
  <c r="W344" i="3"/>
  <c r="V344" i="3"/>
  <c r="T344" i="3"/>
  <c r="S344" i="3"/>
  <c r="R344" i="3"/>
  <c r="Q344" i="3"/>
  <c r="P344" i="3"/>
  <c r="O344" i="3"/>
  <c r="N344" i="3"/>
  <c r="M344" i="3"/>
  <c r="L344" i="3"/>
  <c r="K344" i="3"/>
  <c r="J344" i="3"/>
  <c r="I344" i="3"/>
  <c r="H344" i="3"/>
  <c r="E344" i="3"/>
  <c r="CB342" i="3"/>
  <c r="CA342" i="3"/>
  <c r="BZ342" i="3"/>
  <c r="BY342" i="3"/>
  <c r="BX342" i="3"/>
  <c r="BW342" i="3"/>
  <c r="BV342" i="3"/>
  <c r="BU342" i="3"/>
  <c r="BT342" i="3"/>
  <c r="BS342" i="3"/>
  <c r="BR342" i="3"/>
  <c r="BP342" i="3"/>
  <c r="BO342" i="3"/>
  <c r="BN342" i="3"/>
  <c r="BM342" i="3"/>
  <c r="BL342" i="3"/>
  <c r="BK342" i="3"/>
  <c r="BJ342" i="3"/>
  <c r="BI342" i="3"/>
  <c r="BH342" i="3"/>
  <c r="BG342" i="3"/>
  <c r="BF342" i="3"/>
  <c r="BD342" i="3"/>
  <c r="BC342" i="3"/>
  <c r="BB342" i="3"/>
  <c r="BA342" i="3"/>
  <c r="AZ342" i="3"/>
  <c r="AY342" i="3"/>
  <c r="AX342" i="3"/>
  <c r="AW342" i="3"/>
  <c r="AV342" i="3"/>
  <c r="AU342" i="3"/>
  <c r="AT342" i="3"/>
  <c r="AR342" i="3"/>
  <c r="AQ342" i="3"/>
  <c r="AP342" i="3"/>
  <c r="AO342" i="3"/>
  <c r="AN342" i="3"/>
  <c r="AM342" i="3"/>
  <c r="AL342" i="3"/>
  <c r="AK342" i="3"/>
  <c r="AJ342" i="3"/>
  <c r="AI342" i="3"/>
  <c r="AH342" i="3"/>
  <c r="AF342" i="3"/>
  <c r="AE342" i="3"/>
  <c r="AD342" i="3"/>
  <c r="AC342" i="3"/>
  <c r="AB342" i="3"/>
  <c r="AA342" i="3"/>
  <c r="Z342" i="3"/>
  <c r="Y342" i="3"/>
  <c r="X342" i="3"/>
  <c r="W342" i="3"/>
  <c r="V342" i="3"/>
  <c r="T342" i="3"/>
  <c r="S342" i="3"/>
  <c r="R342" i="3"/>
  <c r="Q342" i="3"/>
  <c r="P342" i="3"/>
  <c r="O342" i="3"/>
  <c r="N342" i="3"/>
  <c r="M342" i="3"/>
  <c r="L342" i="3"/>
  <c r="K342" i="3"/>
  <c r="J342" i="3"/>
  <c r="I342" i="3"/>
  <c r="H342" i="3"/>
  <c r="E342" i="3"/>
  <c r="CB341" i="3"/>
  <c r="CA341" i="3"/>
  <c r="BZ341" i="3"/>
  <c r="BY341" i="3"/>
  <c r="BX341" i="3"/>
  <c r="BW341" i="3"/>
  <c r="BV341" i="3"/>
  <c r="BU341" i="3"/>
  <c r="BT341" i="3"/>
  <c r="BS341" i="3"/>
  <c r="BR341" i="3"/>
  <c r="BP341" i="3"/>
  <c r="BO341" i="3"/>
  <c r="BN341" i="3"/>
  <c r="BM341" i="3"/>
  <c r="BL341" i="3"/>
  <c r="BK341" i="3"/>
  <c r="BJ341" i="3"/>
  <c r="BI341" i="3"/>
  <c r="BH341" i="3"/>
  <c r="BG341" i="3"/>
  <c r="BF341" i="3"/>
  <c r="BD341" i="3"/>
  <c r="BC341" i="3"/>
  <c r="BB341" i="3"/>
  <c r="BA341" i="3"/>
  <c r="AZ341" i="3"/>
  <c r="AY341" i="3"/>
  <c r="AX341" i="3"/>
  <c r="AW341" i="3"/>
  <c r="AV341" i="3"/>
  <c r="AU341" i="3"/>
  <c r="AT341" i="3"/>
  <c r="AR341" i="3"/>
  <c r="AQ341" i="3"/>
  <c r="AP341" i="3"/>
  <c r="AO341" i="3"/>
  <c r="AN341" i="3"/>
  <c r="AM341" i="3"/>
  <c r="AL341" i="3"/>
  <c r="AK341" i="3"/>
  <c r="AJ341" i="3"/>
  <c r="AI341" i="3"/>
  <c r="AH341" i="3"/>
  <c r="AF341" i="3"/>
  <c r="AE341" i="3"/>
  <c r="AD341" i="3"/>
  <c r="AC341" i="3"/>
  <c r="AB341" i="3"/>
  <c r="AA341" i="3"/>
  <c r="Z341" i="3"/>
  <c r="Y341" i="3"/>
  <c r="X341" i="3"/>
  <c r="W341" i="3"/>
  <c r="V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E341" i="3"/>
  <c r="CB340" i="3"/>
  <c r="CA340" i="3"/>
  <c r="BZ340" i="3"/>
  <c r="BY340" i="3"/>
  <c r="BX340" i="3"/>
  <c r="BW340" i="3"/>
  <c r="BV340" i="3"/>
  <c r="BU340" i="3"/>
  <c r="BT340" i="3"/>
  <c r="BS340" i="3"/>
  <c r="BR340" i="3"/>
  <c r="BP340" i="3"/>
  <c r="BO340" i="3"/>
  <c r="BN340" i="3"/>
  <c r="BM340" i="3"/>
  <c r="BL340" i="3"/>
  <c r="BK340" i="3"/>
  <c r="BJ340" i="3"/>
  <c r="BI340" i="3"/>
  <c r="BH340" i="3"/>
  <c r="BG340" i="3"/>
  <c r="BF340" i="3"/>
  <c r="BD340" i="3"/>
  <c r="BC340" i="3"/>
  <c r="BB340" i="3"/>
  <c r="BA340" i="3"/>
  <c r="AZ340" i="3"/>
  <c r="AY340" i="3"/>
  <c r="AX340" i="3"/>
  <c r="AW340" i="3"/>
  <c r="AV340" i="3"/>
  <c r="AU340" i="3"/>
  <c r="AT340" i="3"/>
  <c r="AR340" i="3"/>
  <c r="AQ340" i="3"/>
  <c r="AP340" i="3"/>
  <c r="AO340" i="3"/>
  <c r="AN340" i="3"/>
  <c r="AM340" i="3"/>
  <c r="AL340" i="3"/>
  <c r="AK340" i="3"/>
  <c r="AJ340" i="3"/>
  <c r="AI340" i="3"/>
  <c r="AH340" i="3"/>
  <c r="AF340" i="3"/>
  <c r="AE340" i="3"/>
  <c r="AD340" i="3"/>
  <c r="AC340" i="3"/>
  <c r="AB340" i="3"/>
  <c r="AA340" i="3"/>
  <c r="Z340" i="3"/>
  <c r="Y340" i="3"/>
  <c r="X340" i="3"/>
  <c r="W340" i="3"/>
  <c r="V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E340" i="3"/>
  <c r="CB339" i="3"/>
  <c r="CA339" i="3"/>
  <c r="BZ339" i="3"/>
  <c r="BY339" i="3"/>
  <c r="BX339" i="3"/>
  <c r="BW339" i="3"/>
  <c r="BV339" i="3"/>
  <c r="BU339" i="3"/>
  <c r="BT339" i="3"/>
  <c r="BS339" i="3"/>
  <c r="BR339" i="3"/>
  <c r="BP339" i="3"/>
  <c r="BO339" i="3"/>
  <c r="BN339" i="3"/>
  <c r="BM339" i="3"/>
  <c r="BL339" i="3"/>
  <c r="BK339" i="3"/>
  <c r="BJ339" i="3"/>
  <c r="BI339" i="3"/>
  <c r="BH339" i="3"/>
  <c r="BG339" i="3"/>
  <c r="BF339" i="3"/>
  <c r="BD339" i="3"/>
  <c r="BC339" i="3"/>
  <c r="BB339" i="3"/>
  <c r="BA339" i="3"/>
  <c r="AZ339" i="3"/>
  <c r="AY339" i="3"/>
  <c r="AX339" i="3"/>
  <c r="AW339" i="3"/>
  <c r="AV339" i="3"/>
  <c r="AU339" i="3"/>
  <c r="AT339" i="3"/>
  <c r="AR339" i="3"/>
  <c r="AQ339" i="3"/>
  <c r="AP339" i="3"/>
  <c r="AO339" i="3"/>
  <c r="AN339" i="3"/>
  <c r="AM339" i="3"/>
  <c r="AL339" i="3"/>
  <c r="AK339" i="3"/>
  <c r="AJ339" i="3"/>
  <c r="AI339" i="3"/>
  <c r="AH339" i="3"/>
  <c r="AF339" i="3"/>
  <c r="AE339" i="3"/>
  <c r="AD339" i="3"/>
  <c r="AC339" i="3"/>
  <c r="AB339" i="3"/>
  <c r="AA339" i="3"/>
  <c r="Z339" i="3"/>
  <c r="Y339" i="3"/>
  <c r="X339" i="3"/>
  <c r="W339" i="3"/>
  <c r="V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E339" i="3"/>
  <c r="CB338" i="3"/>
  <c r="CA338" i="3"/>
  <c r="BZ338" i="3"/>
  <c r="BY338" i="3"/>
  <c r="BX338" i="3"/>
  <c r="BW338" i="3"/>
  <c r="BV338" i="3"/>
  <c r="BU338" i="3"/>
  <c r="BT338" i="3"/>
  <c r="BS338" i="3"/>
  <c r="BR338" i="3"/>
  <c r="BP338" i="3"/>
  <c r="BO338" i="3"/>
  <c r="BN338" i="3"/>
  <c r="BM338" i="3"/>
  <c r="BL338" i="3"/>
  <c r="BK338" i="3"/>
  <c r="BJ338" i="3"/>
  <c r="BI338" i="3"/>
  <c r="BH338" i="3"/>
  <c r="BG338" i="3"/>
  <c r="BF338" i="3"/>
  <c r="BD338" i="3"/>
  <c r="BC338" i="3"/>
  <c r="BB338" i="3"/>
  <c r="BA338" i="3"/>
  <c r="AZ338" i="3"/>
  <c r="AY338" i="3"/>
  <c r="AX338" i="3"/>
  <c r="AW338" i="3"/>
  <c r="AV338" i="3"/>
  <c r="AU338" i="3"/>
  <c r="AT338" i="3"/>
  <c r="AR338" i="3"/>
  <c r="AQ338" i="3"/>
  <c r="AP338" i="3"/>
  <c r="AO338" i="3"/>
  <c r="AN338" i="3"/>
  <c r="AM338" i="3"/>
  <c r="AL338" i="3"/>
  <c r="AK338" i="3"/>
  <c r="AJ338" i="3"/>
  <c r="AI338" i="3"/>
  <c r="AH338" i="3"/>
  <c r="AF338" i="3"/>
  <c r="AE338" i="3"/>
  <c r="AD338" i="3"/>
  <c r="AC338" i="3"/>
  <c r="AB338" i="3"/>
  <c r="AA338" i="3"/>
  <c r="Z338" i="3"/>
  <c r="Y338" i="3"/>
  <c r="X338" i="3"/>
  <c r="W338" i="3"/>
  <c r="V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H338" i="3"/>
  <c r="E338" i="3"/>
  <c r="CC337" i="3"/>
  <c r="CB337" i="3"/>
  <c r="CA337" i="3"/>
  <c r="BZ337" i="3"/>
  <c r="BY337" i="3"/>
  <c r="BX337" i="3"/>
  <c r="BW337" i="3"/>
  <c r="BV337" i="3"/>
  <c r="BU337" i="3"/>
  <c r="BT337" i="3"/>
  <c r="BS337" i="3"/>
  <c r="BR337" i="3"/>
  <c r="BQ337" i="3"/>
  <c r="BP337" i="3"/>
  <c r="BO337" i="3"/>
  <c r="BN337" i="3"/>
  <c r="BM337" i="3"/>
  <c r="BL337" i="3"/>
  <c r="BK337" i="3"/>
  <c r="BJ337" i="3"/>
  <c r="BI337" i="3"/>
  <c r="BH337" i="3"/>
  <c r="BG337" i="3"/>
  <c r="BF337" i="3"/>
  <c r="BE337" i="3"/>
  <c r="BD337" i="3"/>
  <c r="BC337" i="3"/>
  <c r="BB337" i="3"/>
  <c r="BA337" i="3"/>
  <c r="AZ337" i="3"/>
  <c r="AY337" i="3"/>
  <c r="AX337" i="3"/>
  <c r="AW337" i="3"/>
  <c r="AV337" i="3"/>
  <c r="AU337" i="3"/>
  <c r="AT337" i="3"/>
  <c r="AS337" i="3"/>
  <c r="AR337" i="3"/>
  <c r="AQ337" i="3"/>
  <c r="AP337" i="3"/>
  <c r="AO337" i="3"/>
  <c r="AN337" i="3"/>
  <c r="AM337" i="3"/>
  <c r="AL337" i="3"/>
  <c r="AK337" i="3"/>
  <c r="AJ337" i="3"/>
  <c r="AI337" i="3"/>
  <c r="AH337" i="3"/>
  <c r="AG337" i="3"/>
  <c r="AF337" i="3"/>
  <c r="AE337" i="3"/>
  <c r="AD337" i="3"/>
  <c r="AC337" i="3"/>
  <c r="AB337" i="3"/>
  <c r="AA337" i="3"/>
  <c r="Z337" i="3"/>
  <c r="Y337" i="3"/>
  <c r="X337" i="3"/>
  <c r="W337" i="3"/>
  <c r="V337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H337" i="3"/>
  <c r="E337" i="3"/>
  <c r="CB336" i="3"/>
  <c r="CA336" i="3"/>
  <c r="BZ336" i="3"/>
  <c r="BY336" i="3"/>
  <c r="BX336" i="3"/>
  <c r="BW336" i="3"/>
  <c r="BV336" i="3"/>
  <c r="BU336" i="3"/>
  <c r="BT336" i="3"/>
  <c r="BS336" i="3"/>
  <c r="BR336" i="3"/>
  <c r="BP336" i="3"/>
  <c r="BO336" i="3"/>
  <c r="BN336" i="3"/>
  <c r="BM336" i="3"/>
  <c r="BL336" i="3"/>
  <c r="BK336" i="3"/>
  <c r="BJ336" i="3"/>
  <c r="BI336" i="3"/>
  <c r="BH336" i="3"/>
  <c r="BG336" i="3"/>
  <c r="BF336" i="3"/>
  <c r="BD336" i="3"/>
  <c r="BC336" i="3"/>
  <c r="BB336" i="3"/>
  <c r="BA336" i="3"/>
  <c r="AZ336" i="3"/>
  <c r="AY336" i="3"/>
  <c r="AX336" i="3"/>
  <c r="AW336" i="3"/>
  <c r="AV336" i="3"/>
  <c r="AU336" i="3"/>
  <c r="AT336" i="3"/>
  <c r="AR336" i="3"/>
  <c r="AQ336" i="3"/>
  <c r="AP336" i="3"/>
  <c r="AO336" i="3"/>
  <c r="AN336" i="3"/>
  <c r="AM336" i="3"/>
  <c r="AL336" i="3"/>
  <c r="AK336" i="3"/>
  <c r="AJ336" i="3"/>
  <c r="AI336" i="3"/>
  <c r="AH336" i="3"/>
  <c r="AF336" i="3"/>
  <c r="AE336" i="3"/>
  <c r="AD336" i="3"/>
  <c r="AC336" i="3"/>
  <c r="AB336" i="3"/>
  <c r="AA336" i="3"/>
  <c r="Z336" i="3"/>
  <c r="Y336" i="3"/>
  <c r="X336" i="3"/>
  <c r="W336" i="3"/>
  <c r="V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H336" i="3"/>
  <c r="E336" i="3"/>
  <c r="CB335" i="3"/>
  <c r="CA335" i="3"/>
  <c r="BZ335" i="3"/>
  <c r="BY335" i="3"/>
  <c r="BX335" i="3"/>
  <c r="BW335" i="3"/>
  <c r="BV335" i="3"/>
  <c r="BU335" i="3"/>
  <c r="BT335" i="3"/>
  <c r="BS335" i="3"/>
  <c r="BR335" i="3"/>
  <c r="BP335" i="3"/>
  <c r="BO335" i="3"/>
  <c r="BN335" i="3"/>
  <c r="BM335" i="3"/>
  <c r="BL335" i="3"/>
  <c r="BK335" i="3"/>
  <c r="BJ335" i="3"/>
  <c r="BI335" i="3"/>
  <c r="BH335" i="3"/>
  <c r="BG335" i="3"/>
  <c r="BF335" i="3"/>
  <c r="BD335" i="3"/>
  <c r="BC335" i="3"/>
  <c r="BB335" i="3"/>
  <c r="BA335" i="3"/>
  <c r="AZ335" i="3"/>
  <c r="AY335" i="3"/>
  <c r="AX335" i="3"/>
  <c r="AW335" i="3"/>
  <c r="AV335" i="3"/>
  <c r="AU335" i="3"/>
  <c r="AT335" i="3"/>
  <c r="AR335" i="3"/>
  <c r="AQ335" i="3"/>
  <c r="AP335" i="3"/>
  <c r="AO335" i="3"/>
  <c r="AN335" i="3"/>
  <c r="AM335" i="3"/>
  <c r="AL335" i="3"/>
  <c r="AK335" i="3"/>
  <c r="AJ335" i="3"/>
  <c r="AI335" i="3"/>
  <c r="AH335" i="3"/>
  <c r="AF335" i="3"/>
  <c r="AE335" i="3"/>
  <c r="AD335" i="3"/>
  <c r="AC335" i="3"/>
  <c r="AB335" i="3"/>
  <c r="AA335" i="3"/>
  <c r="Z335" i="3"/>
  <c r="Y335" i="3"/>
  <c r="X335" i="3"/>
  <c r="W335" i="3"/>
  <c r="V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E335" i="3"/>
  <c r="CB334" i="3"/>
  <c r="CA334" i="3"/>
  <c r="BZ334" i="3"/>
  <c r="BY334" i="3"/>
  <c r="BX334" i="3"/>
  <c r="BW334" i="3"/>
  <c r="BV334" i="3"/>
  <c r="BU334" i="3"/>
  <c r="BT334" i="3"/>
  <c r="BS334" i="3"/>
  <c r="BR334" i="3"/>
  <c r="BP334" i="3"/>
  <c r="BO334" i="3"/>
  <c r="BN334" i="3"/>
  <c r="BM334" i="3"/>
  <c r="BL334" i="3"/>
  <c r="BK334" i="3"/>
  <c r="BJ334" i="3"/>
  <c r="BI334" i="3"/>
  <c r="BH334" i="3"/>
  <c r="BG334" i="3"/>
  <c r="BF334" i="3"/>
  <c r="BD334" i="3"/>
  <c r="BC334" i="3"/>
  <c r="BB334" i="3"/>
  <c r="BA334" i="3"/>
  <c r="AZ334" i="3"/>
  <c r="AY334" i="3"/>
  <c r="AX334" i="3"/>
  <c r="AW334" i="3"/>
  <c r="AV334" i="3"/>
  <c r="AU334" i="3"/>
  <c r="AT334" i="3"/>
  <c r="AR334" i="3"/>
  <c r="AQ334" i="3"/>
  <c r="AP334" i="3"/>
  <c r="AO334" i="3"/>
  <c r="AN334" i="3"/>
  <c r="AM334" i="3"/>
  <c r="AL334" i="3"/>
  <c r="AK334" i="3"/>
  <c r="AJ334" i="3"/>
  <c r="AI334" i="3"/>
  <c r="AH334" i="3"/>
  <c r="AF334" i="3"/>
  <c r="AE334" i="3"/>
  <c r="AD334" i="3"/>
  <c r="AC334" i="3"/>
  <c r="AB334" i="3"/>
  <c r="AA334" i="3"/>
  <c r="Z334" i="3"/>
  <c r="Y334" i="3"/>
  <c r="X334" i="3"/>
  <c r="W334" i="3"/>
  <c r="V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E334" i="3"/>
  <c r="CB333" i="3"/>
  <c r="CA333" i="3"/>
  <c r="BZ333" i="3"/>
  <c r="BY333" i="3"/>
  <c r="BX333" i="3"/>
  <c r="BW333" i="3"/>
  <c r="BV333" i="3"/>
  <c r="BU333" i="3"/>
  <c r="BT333" i="3"/>
  <c r="BS333" i="3"/>
  <c r="BR333" i="3"/>
  <c r="BP333" i="3"/>
  <c r="BO333" i="3"/>
  <c r="BN333" i="3"/>
  <c r="BM333" i="3"/>
  <c r="BL333" i="3"/>
  <c r="BK333" i="3"/>
  <c r="BJ333" i="3"/>
  <c r="BI333" i="3"/>
  <c r="BH333" i="3"/>
  <c r="BG333" i="3"/>
  <c r="BF333" i="3"/>
  <c r="BD333" i="3"/>
  <c r="BC333" i="3"/>
  <c r="BB333" i="3"/>
  <c r="BA333" i="3"/>
  <c r="AZ333" i="3"/>
  <c r="AY333" i="3"/>
  <c r="AX333" i="3"/>
  <c r="AW333" i="3"/>
  <c r="AV333" i="3"/>
  <c r="AU333" i="3"/>
  <c r="AT333" i="3"/>
  <c r="AR333" i="3"/>
  <c r="AQ333" i="3"/>
  <c r="AP333" i="3"/>
  <c r="AO333" i="3"/>
  <c r="AN333" i="3"/>
  <c r="AM333" i="3"/>
  <c r="AL333" i="3"/>
  <c r="AK333" i="3"/>
  <c r="AJ333" i="3"/>
  <c r="AI333" i="3"/>
  <c r="AH333" i="3"/>
  <c r="AF333" i="3"/>
  <c r="AE333" i="3"/>
  <c r="AD333" i="3"/>
  <c r="AC333" i="3"/>
  <c r="AB333" i="3"/>
  <c r="AA333" i="3"/>
  <c r="Z333" i="3"/>
  <c r="Y333" i="3"/>
  <c r="X333" i="3"/>
  <c r="W333" i="3"/>
  <c r="V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E333" i="3"/>
  <c r="CB332" i="3"/>
  <c r="CA332" i="3"/>
  <c r="BZ332" i="3"/>
  <c r="BY332" i="3"/>
  <c r="BX332" i="3"/>
  <c r="BW332" i="3"/>
  <c r="BV332" i="3"/>
  <c r="BU332" i="3"/>
  <c r="BT332" i="3"/>
  <c r="BS332" i="3"/>
  <c r="BR332" i="3"/>
  <c r="BP332" i="3"/>
  <c r="BO332" i="3"/>
  <c r="BN332" i="3"/>
  <c r="BM332" i="3"/>
  <c r="BL332" i="3"/>
  <c r="BK332" i="3"/>
  <c r="BJ332" i="3"/>
  <c r="BI332" i="3"/>
  <c r="BH332" i="3"/>
  <c r="BG332" i="3"/>
  <c r="BF332" i="3"/>
  <c r="BD332" i="3"/>
  <c r="BC332" i="3"/>
  <c r="BB332" i="3"/>
  <c r="BA332" i="3"/>
  <c r="AZ332" i="3"/>
  <c r="AY332" i="3"/>
  <c r="AX332" i="3"/>
  <c r="AW332" i="3"/>
  <c r="AV332" i="3"/>
  <c r="AU332" i="3"/>
  <c r="AT332" i="3"/>
  <c r="AR332" i="3"/>
  <c r="AQ332" i="3"/>
  <c r="AP332" i="3"/>
  <c r="AO332" i="3"/>
  <c r="AN332" i="3"/>
  <c r="AM332" i="3"/>
  <c r="AL332" i="3"/>
  <c r="AK332" i="3"/>
  <c r="AJ332" i="3"/>
  <c r="AI332" i="3"/>
  <c r="AH332" i="3"/>
  <c r="AF332" i="3"/>
  <c r="AE332" i="3"/>
  <c r="AD332" i="3"/>
  <c r="AC332" i="3"/>
  <c r="AB332" i="3"/>
  <c r="AA332" i="3"/>
  <c r="Z332" i="3"/>
  <c r="Y332" i="3"/>
  <c r="X332" i="3"/>
  <c r="W332" i="3"/>
  <c r="V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E332" i="3"/>
  <c r="CB331" i="3"/>
  <c r="CA331" i="3"/>
  <c r="BZ331" i="3"/>
  <c r="BY331" i="3"/>
  <c r="BX331" i="3"/>
  <c r="BW331" i="3"/>
  <c r="BV331" i="3"/>
  <c r="BU331" i="3"/>
  <c r="BT331" i="3"/>
  <c r="BS331" i="3"/>
  <c r="BR331" i="3"/>
  <c r="BP331" i="3"/>
  <c r="BO331" i="3"/>
  <c r="BN331" i="3"/>
  <c r="BM331" i="3"/>
  <c r="BL331" i="3"/>
  <c r="BK331" i="3"/>
  <c r="BJ331" i="3"/>
  <c r="BI331" i="3"/>
  <c r="BH331" i="3"/>
  <c r="BG331" i="3"/>
  <c r="BF331" i="3"/>
  <c r="BD331" i="3"/>
  <c r="BC331" i="3"/>
  <c r="BB331" i="3"/>
  <c r="BA331" i="3"/>
  <c r="AZ331" i="3"/>
  <c r="AY331" i="3"/>
  <c r="AX331" i="3"/>
  <c r="AW331" i="3"/>
  <c r="AV331" i="3"/>
  <c r="AU331" i="3"/>
  <c r="AT331" i="3"/>
  <c r="AR331" i="3"/>
  <c r="AQ331" i="3"/>
  <c r="AP331" i="3"/>
  <c r="AO331" i="3"/>
  <c r="AN331" i="3"/>
  <c r="AM331" i="3"/>
  <c r="AL331" i="3"/>
  <c r="AK331" i="3"/>
  <c r="AJ331" i="3"/>
  <c r="AI331" i="3"/>
  <c r="AH331" i="3"/>
  <c r="AF331" i="3"/>
  <c r="AE331" i="3"/>
  <c r="AD331" i="3"/>
  <c r="AC331" i="3"/>
  <c r="AB331" i="3"/>
  <c r="AA331" i="3"/>
  <c r="Z331" i="3"/>
  <c r="Y331" i="3"/>
  <c r="X331" i="3"/>
  <c r="W331" i="3"/>
  <c r="V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E331" i="3"/>
  <c r="CB330" i="3"/>
  <c r="CA330" i="3"/>
  <c r="BZ330" i="3"/>
  <c r="BY330" i="3"/>
  <c r="BX330" i="3"/>
  <c r="BW330" i="3"/>
  <c r="BV330" i="3"/>
  <c r="BU330" i="3"/>
  <c r="BT330" i="3"/>
  <c r="BS330" i="3"/>
  <c r="BR330" i="3"/>
  <c r="BP330" i="3"/>
  <c r="BO330" i="3"/>
  <c r="BN330" i="3"/>
  <c r="BM330" i="3"/>
  <c r="BL330" i="3"/>
  <c r="BK330" i="3"/>
  <c r="BJ330" i="3"/>
  <c r="BI330" i="3"/>
  <c r="BH330" i="3"/>
  <c r="BG330" i="3"/>
  <c r="BF330" i="3"/>
  <c r="BD330" i="3"/>
  <c r="BC330" i="3"/>
  <c r="BB330" i="3"/>
  <c r="BA330" i="3"/>
  <c r="AZ330" i="3"/>
  <c r="AY330" i="3"/>
  <c r="AX330" i="3"/>
  <c r="AW330" i="3"/>
  <c r="AV330" i="3"/>
  <c r="AU330" i="3"/>
  <c r="AT330" i="3"/>
  <c r="AR330" i="3"/>
  <c r="AQ330" i="3"/>
  <c r="AP330" i="3"/>
  <c r="AO330" i="3"/>
  <c r="AN330" i="3"/>
  <c r="AM330" i="3"/>
  <c r="AL330" i="3"/>
  <c r="AK330" i="3"/>
  <c r="AJ330" i="3"/>
  <c r="AI330" i="3"/>
  <c r="AH330" i="3"/>
  <c r="AF330" i="3"/>
  <c r="AE330" i="3"/>
  <c r="AD330" i="3"/>
  <c r="AC330" i="3"/>
  <c r="AB330" i="3"/>
  <c r="AA330" i="3"/>
  <c r="Z330" i="3"/>
  <c r="Y330" i="3"/>
  <c r="X330" i="3"/>
  <c r="W330" i="3"/>
  <c r="V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E330" i="3"/>
  <c r="CB329" i="3"/>
  <c r="CA329" i="3"/>
  <c r="BZ329" i="3"/>
  <c r="BY329" i="3"/>
  <c r="BX329" i="3"/>
  <c r="BW329" i="3"/>
  <c r="BV329" i="3"/>
  <c r="BU329" i="3"/>
  <c r="BT329" i="3"/>
  <c r="BS329" i="3"/>
  <c r="BR329" i="3"/>
  <c r="BP329" i="3"/>
  <c r="BO329" i="3"/>
  <c r="BN329" i="3"/>
  <c r="BM329" i="3"/>
  <c r="BL329" i="3"/>
  <c r="BK329" i="3"/>
  <c r="BJ329" i="3"/>
  <c r="BI329" i="3"/>
  <c r="BH329" i="3"/>
  <c r="BG329" i="3"/>
  <c r="BF329" i="3"/>
  <c r="BD329" i="3"/>
  <c r="BC329" i="3"/>
  <c r="BB329" i="3"/>
  <c r="BA329" i="3"/>
  <c r="AZ329" i="3"/>
  <c r="AY329" i="3"/>
  <c r="AX329" i="3"/>
  <c r="AW329" i="3"/>
  <c r="AV329" i="3"/>
  <c r="AU329" i="3"/>
  <c r="AT329" i="3"/>
  <c r="AR329" i="3"/>
  <c r="AQ329" i="3"/>
  <c r="AP329" i="3"/>
  <c r="AO329" i="3"/>
  <c r="AN329" i="3"/>
  <c r="AM329" i="3"/>
  <c r="AL329" i="3"/>
  <c r="AK329" i="3"/>
  <c r="AJ329" i="3"/>
  <c r="AI329" i="3"/>
  <c r="AH329" i="3"/>
  <c r="AF329" i="3"/>
  <c r="AE329" i="3"/>
  <c r="AD329" i="3"/>
  <c r="AC329" i="3"/>
  <c r="AB329" i="3"/>
  <c r="AA329" i="3"/>
  <c r="Z329" i="3"/>
  <c r="Y329" i="3"/>
  <c r="X329" i="3"/>
  <c r="W329" i="3"/>
  <c r="V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E329" i="3"/>
  <c r="CC328" i="3"/>
  <c r="CB328" i="3"/>
  <c r="CA328" i="3"/>
  <c r="BZ328" i="3"/>
  <c r="BY328" i="3"/>
  <c r="BX328" i="3"/>
  <c r="BW328" i="3"/>
  <c r="BV328" i="3"/>
  <c r="BU328" i="3"/>
  <c r="BT328" i="3"/>
  <c r="BS328" i="3"/>
  <c r="BR328" i="3"/>
  <c r="BQ328" i="3"/>
  <c r="BP328" i="3"/>
  <c r="BO328" i="3"/>
  <c r="BN328" i="3"/>
  <c r="BM328" i="3"/>
  <c r="BL328" i="3"/>
  <c r="BK328" i="3"/>
  <c r="BJ328" i="3"/>
  <c r="BI328" i="3"/>
  <c r="BH328" i="3"/>
  <c r="BG328" i="3"/>
  <c r="BF328" i="3"/>
  <c r="BE328" i="3"/>
  <c r="BD328" i="3"/>
  <c r="BC328" i="3"/>
  <c r="BB328" i="3"/>
  <c r="BA328" i="3"/>
  <c r="AZ328" i="3"/>
  <c r="AY328" i="3"/>
  <c r="AX328" i="3"/>
  <c r="AW328" i="3"/>
  <c r="AV328" i="3"/>
  <c r="AU328" i="3"/>
  <c r="AT328" i="3"/>
  <c r="AS328" i="3"/>
  <c r="AR328" i="3"/>
  <c r="AQ328" i="3"/>
  <c r="AP328" i="3"/>
  <c r="AO328" i="3"/>
  <c r="AN328" i="3"/>
  <c r="AM328" i="3"/>
  <c r="AL328" i="3"/>
  <c r="AK328" i="3"/>
  <c r="AJ328" i="3"/>
  <c r="AI328" i="3"/>
  <c r="AH328" i="3"/>
  <c r="AG328" i="3"/>
  <c r="AF328" i="3"/>
  <c r="AE328" i="3"/>
  <c r="AD328" i="3"/>
  <c r="AC328" i="3"/>
  <c r="AB328" i="3"/>
  <c r="AA328" i="3"/>
  <c r="Z328" i="3"/>
  <c r="Y328" i="3"/>
  <c r="X328" i="3"/>
  <c r="W328" i="3"/>
  <c r="V328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E328" i="3"/>
  <c r="CB327" i="3"/>
  <c r="CA327" i="3"/>
  <c r="BZ327" i="3"/>
  <c r="BY327" i="3"/>
  <c r="BX327" i="3"/>
  <c r="BW327" i="3"/>
  <c r="BV327" i="3"/>
  <c r="BU327" i="3"/>
  <c r="BT327" i="3"/>
  <c r="BS327" i="3"/>
  <c r="BR327" i="3"/>
  <c r="BP327" i="3"/>
  <c r="BO327" i="3"/>
  <c r="BN327" i="3"/>
  <c r="BM327" i="3"/>
  <c r="BL327" i="3"/>
  <c r="BK327" i="3"/>
  <c r="BJ327" i="3"/>
  <c r="BI327" i="3"/>
  <c r="BH327" i="3"/>
  <c r="BG327" i="3"/>
  <c r="BF327" i="3"/>
  <c r="BD327" i="3"/>
  <c r="BC327" i="3"/>
  <c r="BB327" i="3"/>
  <c r="BA327" i="3"/>
  <c r="AZ327" i="3"/>
  <c r="AY327" i="3"/>
  <c r="AX327" i="3"/>
  <c r="AW327" i="3"/>
  <c r="AV327" i="3"/>
  <c r="AU327" i="3"/>
  <c r="AT327" i="3"/>
  <c r="AR327" i="3"/>
  <c r="AQ327" i="3"/>
  <c r="AP327" i="3"/>
  <c r="AO327" i="3"/>
  <c r="AN327" i="3"/>
  <c r="AM327" i="3"/>
  <c r="AL327" i="3"/>
  <c r="AK327" i="3"/>
  <c r="AJ327" i="3"/>
  <c r="AI327" i="3"/>
  <c r="AH327" i="3"/>
  <c r="AF327" i="3"/>
  <c r="AE327" i="3"/>
  <c r="AD327" i="3"/>
  <c r="AC327" i="3"/>
  <c r="AB327" i="3"/>
  <c r="AA327" i="3"/>
  <c r="Z327" i="3"/>
  <c r="Y327" i="3"/>
  <c r="X327" i="3"/>
  <c r="W327" i="3"/>
  <c r="V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E327" i="3"/>
  <c r="CB326" i="3"/>
  <c r="CA326" i="3"/>
  <c r="BZ326" i="3"/>
  <c r="BY326" i="3"/>
  <c r="BX326" i="3"/>
  <c r="BW326" i="3"/>
  <c r="BV326" i="3"/>
  <c r="BU326" i="3"/>
  <c r="BT326" i="3"/>
  <c r="BS326" i="3"/>
  <c r="BR326" i="3"/>
  <c r="BP326" i="3"/>
  <c r="BO326" i="3"/>
  <c r="BN326" i="3"/>
  <c r="BM326" i="3"/>
  <c r="BL326" i="3"/>
  <c r="BK326" i="3"/>
  <c r="BJ326" i="3"/>
  <c r="BI326" i="3"/>
  <c r="BH326" i="3"/>
  <c r="BG326" i="3"/>
  <c r="BF326" i="3"/>
  <c r="BD326" i="3"/>
  <c r="BC326" i="3"/>
  <c r="BB326" i="3"/>
  <c r="BA326" i="3"/>
  <c r="AZ326" i="3"/>
  <c r="AY326" i="3"/>
  <c r="AX326" i="3"/>
  <c r="AW326" i="3"/>
  <c r="AV326" i="3"/>
  <c r="AU326" i="3"/>
  <c r="AT326" i="3"/>
  <c r="AR326" i="3"/>
  <c r="AQ326" i="3"/>
  <c r="AP326" i="3"/>
  <c r="AO326" i="3"/>
  <c r="AN326" i="3"/>
  <c r="AM326" i="3"/>
  <c r="AL326" i="3"/>
  <c r="AK326" i="3"/>
  <c r="AJ326" i="3"/>
  <c r="AI326" i="3"/>
  <c r="AH326" i="3"/>
  <c r="AF326" i="3"/>
  <c r="AE326" i="3"/>
  <c r="AD326" i="3"/>
  <c r="AC326" i="3"/>
  <c r="AB326" i="3"/>
  <c r="AA326" i="3"/>
  <c r="Z326" i="3"/>
  <c r="Y326" i="3"/>
  <c r="X326" i="3"/>
  <c r="W326" i="3"/>
  <c r="V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E326" i="3"/>
  <c r="CB325" i="3"/>
  <c r="CA325" i="3"/>
  <c r="BZ325" i="3"/>
  <c r="BY325" i="3"/>
  <c r="BX325" i="3"/>
  <c r="BW325" i="3"/>
  <c r="BV325" i="3"/>
  <c r="BU325" i="3"/>
  <c r="BT325" i="3"/>
  <c r="BS325" i="3"/>
  <c r="BR325" i="3"/>
  <c r="BP325" i="3"/>
  <c r="BO325" i="3"/>
  <c r="BN325" i="3"/>
  <c r="BM325" i="3"/>
  <c r="BL325" i="3"/>
  <c r="BK325" i="3"/>
  <c r="BJ325" i="3"/>
  <c r="BI325" i="3"/>
  <c r="BH325" i="3"/>
  <c r="BG325" i="3"/>
  <c r="BF325" i="3"/>
  <c r="BD325" i="3"/>
  <c r="BC325" i="3"/>
  <c r="BB325" i="3"/>
  <c r="BA325" i="3"/>
  <c r="AZ325" i="3"/>
  <c r="AY325" i="3"/>
  <c r="AX325" i="3"/>
  <c r="AW325" i="3"/>
  <c r="AV325" i="3"/>
  <c r="AU325" i="3"/>
  <c r="AT325" i="3"/>
  <c r="AR325" i="3"/>
  <c r="AQ325" i="3"/>
  <c r="AP325" i="3"/>
  <c r="AO325" i="3"/>
  <c r="AN325" i="3"/>
  <c r="AM325" i="3"/>
  <c r="AL325" i="3"/>
  <c r="AK325" i="3"/>
  <c r="AJ325" i="3"/>
  <c r="AI325" i="3"/>
  <c r="AH325" i="3"/>
  <c r="AF325" i="3"/>
  <c r="AE325" i="3"/>
  <c r="AD325" i="3"/>
  <c r="AC325" i="3"/>
  <c r="AB325" i="3"/>
  <c r="AA325" i="3"/>
  <c r="Z325" i="3"/>
  <c r="Y325" i="3"/>
  <c r="X325" i="3"/>
  <c r="W325" i="3"/>
  <c r="V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H325" i="3"/>
  <c r="E325" i="3"/>
  <c r="CB324" i="3"/>
  <c r="CA324" i="3"/>
  <c r="BZ324" i="3"/>
  <c r="BY324" i="3"/>
  <c r="BX324" i="3"/>
  <c r="BW324" i="3"/>
  <c r="BV324" i="3"/>
  <c r="BU324" i="3"/>
  <c r="BT324" i="3"/>
  <c r="BS324" i="3"/>
  <c r="BR324" i="3"/>
  <c r="BP324" i="3"/>
  <c r="BO324" i="3"/>
  <c r="BN324" i="3"/>
  <c r="BM324" i="3"/>
  <c r="BL324" i="3"/>
  <c r="BK324" i="3"/>
  <c r="BJ324" i="3"/>
  <c r="BI324" i="3"/>
  <c r="BH324" i="3"/>
  <c r="BG324" i="3"/>
  <c r="BF324" i="3"/>
  <c r="BD324" i="3"/>
  <c r="BC324" i="3"/>
  <c r="BB324" i="3"/>
  <c r="BA324" i="3"/>
  <c r="AZ324" i="3"/>
  <c r="AY324" i="3"/>
  <c r="AX324" i="3"/>
  <c r="AW324" i="3"/>
  <c r="AV324" i="3"/>
  <c r="AU324" i="3"/>
  <c r="AT324" i="3"/>
  <c r="AR324" i="3"/>
  <c r="AQ324" i="3"/>
  <c r="AP324" i="3"/>
  <c r="AO324" i="3"/>
  <c r="AN324" i="3"/>
  <c r="AM324" i="3"/>
  <c r="AL324" i="3"/>
  <c r="AK324" i="3"/>
  <c r="AJ324" i="3"/>
  <c r="AI324" i="3"/>
  <c r="AH324" i="3"/>
  <c r="AF324" i="3"/>
  <c r="AE324" i="3"/>
  <c r="AD324" i="3"/>
  <c r="AC324" i="3"/>
  <c r="AB324" i="3"/>
  <c r="AA324" i="3"/>
  <c r="Z324" i="3"/>
  <c r="Y324" i="3"/>
  <c r="X324" i="3"/>
  <c r="W324" i="3"/>
  <c r="V324" i="3"/>
  <c r="T324" i="3"/>
  <c r="S324" i="3"/>
  <c r="R324" i="3"/>
  <c r="Q324" i="3"/>
  <c r="P324" i="3"/>
  <c r="O324" i="3"/>
  <c r="N324" i="3"/>
  <c r="M324" i="3"/>
  <c r="L324" i="3"/>
  <c r="K324" i="3"/>
  <c r="J324" i="3"/>
  <c r="I324" i="3"/>
  <c r="H324" i="3"/>
  <c r="E324" i="3"/>
  <c r="CB323" i="3"/>
  <c r="CA323" i="3"/>
  <c r="BZ323" i="3"/>
  <c r="BY323" i="3"/>
  <c r="BX323" i="3"/>
  <c r="BW323" i="3"/>
  <c r="BV323" i="3"/>
  <c r="BU323" i="3"/>
  <c r="BT323" i="3"/>
  <c r="BS323" i="3"/>
  <c r="BR323" i="3"/>
  <c r="BP323" i="3"/>
  <c r="BO323" i="3"/>
  <c r="BN323" i="3"/>
  <c r="BM323" i="3"/>
  <c r="BL323" i="3"/>
  <c r="BK323" i="3"/>
  <c r="BJ323" i="3"/>
  <c r="BI323" i="3"/>
  <c r="BH323" i="3"/>
  <c r="BG323" i="3"/>
  <c r="BF323" i="3"/>
  <c r="BD323" i="3"/>
  <c r="BC323" i="3"/>
  <c r="BB323" i="3"/>
  <c r="BA323" i="3"/>
  <c r="AZ323" i="3"/>
  <c r="AY323" i="3"/>
  <c r="AX323" i="3"/>
  <c r="AW323" i="3"/>
  <c r="AV323" i="3"/>
  <c r="AU323" i="3"/>
  <c r="AT323" i="3"/>
  <c r="AR323" i="3"/>
  <c r="AQ323" i="3"/>
  <c r="AP323" i="3"/>
  <c r="AO323" i="3"/>
  <c r="AN323" i="3"/>
  <c r="AM323" i="3"/>
  <c r="AL323" i="3"/>
  <c r="AK323" i="3"/>
  <c r="AJ323" i="3"/>
  <c r="AI323" i="3"/>
  <c r="AH323" i="3"/>
  <c r="AF323" i="3"/>
  <c r="AE323" i="3"/>
  <c r="AD323" i="3"/>
  <c r="AC323" i="3"/>
  <c r="AB323" i="3"/>
  <c r="AA323" i="3"/>
  <c r="Z323" i="3"/>
  <c r="Y323" i="3"/>
  <c r="X323" i="3"/>
  <c r="W323" i="3"/>
  <c r="V323" i="3"/>
  <c r="T323" i="3"/>
  <c r="S323" i="3"/>
  <c r="R323" i="3"/>
  <c r="Q323" i="3"/>
  <c r="P323" i="3"/>
  <c r="O323" i="3"/>
  <c r="N323" i="3"/>
  <c r="M323" i="3"/>
  <c r="L323" i="3"/>
  <c r="K323" i="3"/>
  <c r="J323" i="3"/>
  <c r="I323" i="3"/>
  <c r="H323" i="3"/>
  <c r="E323" i="3"/>
  <c r="CB322" i="3"/>
  <c r="CA322" i="3"/>
  <c r="BZ322" i="3"/>
  <c r="BY322" i="3"/>
  <c r="BX322" i="3"/>
  <c r="BW322" i="3"/>
  <c r="BV322" i="3"/>
  <c r="BU322" i="3"/>
  <c r="BT322" i="3"/>
  <c r="BS322" i="3"/>
  <c r="BR322" i="3"/>
  <c r="BP322" i="3"/>
  <c r="BO322" i="3"/>
  <c r="BN322" i="3"/>
  <c r="BM322" i="3"/>
  <c r="BL322" i="3"/>
  <c r="BK322" i="3"/>
  <c r="BJ322" i="3"/>
  <c r="BI322" i="3"/>
  <c r="BH322" i="3"/>
  <c r="BG322" i="3"/>
  <c r="BF322" i="3"/>
  <c r="BD322" i="3"/>
  <c r="BC322" i="3"/>
  <c r="BB322" i="3"/>
  <c r="BA322" i="3"/>
  <c r="AZ322" i="3"/>
  <c r="AY322" i="3"/>
  <c r="AX322" i="3"/>
  <c r="AW322" i="3"/>
  <c r="AV322" i="3"/>
  <c r="AU322" i="3"/>
  <c r="AT322" i="3"/>
  <c r="AR322" i="3"/>
  <c r="AQ322" i="3"/>
  <c r="AP322" i="3"/>
  <c r="AO322" i="3"/>
  <c r="AN322" i="3"/>
  <c r="AM322" i="3"/>
  <c r="AL322" i="3"/>
  <c r="AK322" i="3"/>
  <c r="AJ322" i="3"/>
  <c r="AI322" i="3"/>
  <c r="AH322" i="3"/>
  <c r="AF322" i="3"/>
  <c r="AE322" i="3"/>
  <c r="AD322" i="3"/>
  <c r="AC322" i="3"/>
  <c r="AB322" i="3"/>
  <c r="AA322" i="3"/>
  <c r="Z322" i="3"/>
  <c r="Y322" i="3"/>
  <c r="X322" i="3"/>
  <c r="W322" i="3"/>
  <c r="V322" i="3"/>
  <c r="T322" i="3"/>
  <c r="S322" i="3"/>
  <c r="R322" i="3"/>
  <c r="Q322" i="3"/>
  <c r="P322" i="3"/>
  <c r="O322" i="3"/>
  <c r="N322" i="3"/>
  <c r="M322" i="3"/>
  <c r="L322" i="3"/>
  <c r="K322" i="3"/>
  <c r="J322" i="3"/>
  <c r="I322" i="3"/>
  <c r="H322" i="3"/>
  <c r="E322" i="3"/>
  <c r="CB321" i="3"/>
  <c r="CA321" i="3"/>
  <c r="BZ321" i="3"/>
  <c r="BY321" i="3"/>
  <c r="BX321" i="3"/>
  <c r="BW321" i="3"/>
  <c r="BV321" i="3"/>
  <c r="BU321" i="3"/>
  <c r="BT321" i="3"/>
  <c r="BS321" i="3"/>
  <c r="BR321" i="3"/>
  <c r="BP321" i="3"/>
  <c r="BO321" i="3"/>
  <c r="BN321" i="3"/>
  <c r="BM321" i="3"/>
  <c r="BL321" i="3"/>
  <c r="BK321" i="3"/>
  <c r="BJ321" i="3"/>
  <c r="BI321" i="3"/>
  <c r="BH321" i="3"/>
  <c r="BG321" i="3"/>
  <c r="BF321" i="3"/>
  <c r="BD321" i="3"/>
  <c r="BC321" i="3"/>
  <c r="BB321" i="3"/>
  <c r="BA321" i="3"/>
  <c r="AZ321" i="3"/>
  <c r="AY321" i="3"/>
  <c r="AX321" i="3"/>
  <c r="AW321" i="3"/>
  <c r="AV321" i="3"/>
  <c r="AU321" i="3"/>
  <c r="AT321" i="3"/>
  <c r="AR321" i="3"/>
  <c r="AQ321" i="3"/>
  <c r="AP321" i="3"/>
  <c r="AO321" i="3"/>
  <c r="AN321" i="3"/>
  <c r="AM321" i="3"/>
  <c r="AL321" i="3"/>
  <c r="AK321" i="3"/>
  <c r="AJ321" i="3"/>
  <c r="AI321" i="3"/>
  <c r="AH321" i="3"/>
  <c r="AF321" i="3"/>
  <c r="AE321" i="3"/>
  <c r="AD321" i="3"/>
  <c r="AC321" i="3"/>
  <c r="AB321" i="3"/>
  <c r="AA321" i="3"/>
  <c r="Z321" i="3"/>
  <c r="Y321" i="3"/>
  <c r="X321" i="3"/>
  <c r="W321" i="3"/>
  <c r="V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E321" i="3"/>
  <c r="CB320" i="3"/>
  <c r="CA320" i="3"/>
  <c r="BZ320" i="3"/>
  <c r="BY320" i="3"/>
  <c r="BX320" i="3"/>
  <c r="BW320" i="3"/>
  <c r="BV320" i="3"/>
  <c r="BU320" i="3"/>
  <c r="BT320" i="3"/>
  <c r="BS320" i="3"/>
  <c r="BR320" i="3"/>
  <c r="BP320" i="3"/>
  <c r="BO320" i="3"/>
  <c r="BN320" i="3"/>
  <c r="BM320" i="3"/>
  <c r="BL320" i="3"/>
  <c r="BK320" i="3"/>
  <c r="BJ320" i="3"/>
  <c r="BI320" i="3"/>
  <c r="BH320" i="3"/>
  <c r="BG320" i="3"/>
  <c r="BF320" i="3"/>
  <c r="BD320" i="3"/>
  <c r="BC320" i="3"/>
  <c r="BB320" i="3"/>
  <c r="BA320" i="3"/>
  <c r="AZ320" i="3"/>
  <c r="AY320" i="3"/>
  <c r="AX320" i="3"/>
  <c r="AW320" i="3"/>
  <c r="AV320" i="3"/>
  <c r="AU320" i="3"/>
  <c r="AT320" i="3"/>
  <c r="AR320" i="3"/>
  <c r="AQ320" i="3"/>
  <c r="AP320" i="3"/>
  <c r="AO320" i="3"/>
  <c r="AN320" i="3"/>
  <c r="AM320" i="3"/>
  <c r="AL320" i="3"/>
  <c r="AK320" i="3"/>
  <c r="AJ320" i="3"/>
  <c r="AI320" i="3"/>
  <c r="AH320" i="3"/>
  <c r="AF320" i="3"/>
  <c r="AE320" i="3"/>
  <c r="AD320" i="3"/>
  <c r="AC320" i="3"/>
  <c r="AB320" i="3"/>
  <c r="AA320" i="3"/>
  <c r="Z320" i="3"/>
  <c r="Y320" i="3"/>
  <c r="X320" i="3"/>
  <c r="W320" i="3"/>
  <c r="V320" i="3"/>
  <c r="T320" i="3"/>
  <c r="S320" i="3"/>
  <c r="R320" i="3"/>
  <c r="Q320" i="3"/>
  <c r="P320" i="3"/>
  <c r="O320" i="3"/>
  <c r="N320" i="3"/>
  <c r="M320" i="3"/>
  <c r="L320" i="3"/>
  <c r="K320" i="3"/>
  <c r="J320" i="3"/>
  <c r="I320" i="3"/>
  <c r="H320" i="3"/>
  <c r="E320" i="3"/>
  <c r="CC319" i="3"/>
  <c r="CB319" i="3"/>
  <c r="CA319" i="3"/>
  <c r="BZ319" i="3"/>
  <c r="BY319" i="3"/>
  <c r="BX319" i="3"/>
  <c r="BW319" i="3"/>
  <c r="BV319" i="3"/>
  <c r="BU319" i="3"/>
  <c r="BT319" i="3"/>
  <c r="BS319" i="3"/>
  <c r="BR319" i="3"/>
  <c r="BQ319" i="3"/>
  <c r="BP319" i="3"/>
  <c r="BO319" i="3"/>
  <c r="BN319" i="3"/>
  <c r="BM319" i="3"/>
  <c r="BL319" i="3"/>
  <c r="BK319" i="3"/>
  <c r="BJ319" i="3"/>
  <c r="BI319" i="3"/>
  <c r="BH319" i="3"/>
  <c r="BG319" i="3"/>
  <c r="BF319" i="3"/>
  <c r="BE319" i="3"/>
  <c r="BD319" i="3"/>
  <c r="BC319" i="3"/>
  <c r="BB319" i="3"/>
  <c r="BA319" i="3"/>
  <c r="AZ319" i="3"/>
  <c r="AY319" i="3"/>
  <c r="AX319" i="3"/>
  <c r="AW319" i="3"/>
  <c r="AV319" i="3"/>
  <c r="AU319" i="3"/>
  <c r="AT319" i="3"/>
  <c r="AS319" i="3"/>
  <c r="AR319" i="3"/>
  <c r="AQ319" i="3"/>
  <c r="AP319" i="3"/>
  <c r="AO319" i="3"/>
  <c r="AN319" i="3"/>
  <c r="AM319" i="3"/>
  <c r="AL319" i="3"/>
  <c r="AK319" i="3"/>
  <c r="AJ319" i="3"/>
  <c r="AI319" i="3"/>
  <c r="AH319" i="3"/>
  <c r="AG319" i="3"/>
  <c r="AF319" i="3"/>
  <c r="AE319" i="3"/>
  <c r="AD319" i="3"/>
  <c r="AC319" i="3"/>
  <c r="AB319" i="3"/>
  <c r="AA319" i="3"/>
  <c r="Z319" i="3"/>
  <c r="Y319" i="3"/>
  <c r="X319" i="3"/>
  <c r="W319" i="3"/>
  <c r="V319" i="3"/>
  <c r="U319" i="3"/>
  <c r="T319" i="3"/>
  <c r="S319" i="3"/>
  <c r="R319" i="3"/>
  <c r="Q319" i="3"/>
  <c r="P319" i="3"/>
  <c r="O319" i="3"/>
  <c r="N319" i="3"/>
  <c r="M319" i="3"/>
  <c r="L319" i="3"/>
  <c r="K319" i="3"/>
  <c r="J319" i="3"/>
  <c r="I319" i="3"/>
  <c r="H319" i="3"/>
  <c r="E319" i="3"/>
  <c r="CB318" i="3"/>
  <c r="CA318" i="3"/>
  <c r="BZ318" i="3"/>
  <c r="BY318" i="3"/>
  <c r="BX318" i="3"/>
  <c r="BW318" i="3"/>
  <c r="BV318" i="3"/>
  <c r="BU318" i="3"/>
  <c r="BT318" i="3"/>
  <c r="BS318" i="3"/>
  <c r="BR318" i="3"/>
  <c r="BP318" i="3"/>
  <c r="BO318" i="3"/>
  <c r="BN318" i="3"/>
  <c r="BM318" i="3"/>
  <c r="BL318" i="3"/>
  <c r="BK318" i="3"/>
  <c r="BJ318" i="3"/>
  <c r="BI318" i="3"/>
  <c r="BH318" i="3"/>
  <c r="BG318" i="3"/>
  <c r="BF318" i="3"/>
  <c r="BD318" i="3"/>
  <c r="BC318" i="3"/>
  <c r="BB318" i="3"/>
  <c r="BA318" i="3"/>
  <c r="AZ318" i="3"/>
  <c r="AY318" i="3"/>
  <c r="AX318" i="3"/>
  <c r="AW318" i="3"/>
  <c r="AV318" i="3"/>
  <c r="AU318" i="3"/>
  <c r="AT318" i="3"/>
  <c r="AR318" i="3"/>
  <c r="AQ318" i="3"/>
  <c r="AP318" i="3"/>
  <c r="AO318" i="3"/>
  <c r="AN318" i="3"/>
  <c r="AM318" i="3"/>
  <c r="AL318" i="3"/>
  <c r="AK318" i="3"/>
  <c r="AJ318" i="3"/>
  <c r="AI318" i="3"/>
  <c r="AH318" i="3"/>
  <c r="AF318" i="3"/>
  <c r="AE318" i="3"/>
  <c r="AD318" i="3"/>
  <c r="AC318" i="3"/>
  <c r="AB318" i="3"/>
  <c r="AA318" i="3"/>
  <c r="Z318" i="3"/>
  <c r="Y318" i="3"/>
  <c r="X318" i="3"/>
  <c r="W318" i="3"/>
  <c r="V318" i="3"/>
  <c r="T318" i="3"/>
  <c r="S318" i="3"/>
  <c r="R318" i="3"/>
  <c r="Q318" i="3"/>
  <c r="P318" i="3"/>
  <c r="O318" i="3"/>
  <c r="N318" i="3"/>
  <c r="M318" i="3"/>
  <c r="L318" i="3"/>
  <c r="K318" i="3"/>
  <c r="J318" i="3"/>
  <c r="I318" i="3"/>
  <c r="H318" i="3"/>
  <c r="E318" i="3"/>
  <c r="CB317" i="3"/>
  <c r="CA317" i="3"/>
  <c r="BZ317" i="3"/>
  <c r="BY317" i="3"/>
  <c r="BX317" i="3"/>
  <c r="BW317" i="3"/>
  <c r="BV317" i="3"/>
  <c r="BU317" i="3"/>
  <c r="BT317" i="3"/>
  <c r="BS317" i="3"/>
  <c r="BR317" i="3"/>
  <c r="BP317" i="3"/>
  <c r="BO317" i="3"/>
  <c r="BN317" i="3"/>
  <c r="BM317" i="3"/>
  <c r="BL317" i="3"/>
  <c r="BK317" i="3"/>
  <c r="BJ317" i="3"/>
  <c r="BI317" i="3"/>
  <c r="BH317" i="3"/>
  <c r="BG317" i="3"/>
  <c r="BF317" i="3"/>
  <c r="BD317" i="3"/>
  <c r="BC317" i="3"/>
  <c r="BB317" i="3"/>
  <c r="BA317" i="3"/>
  <c r="AZ317" i="3"/>
  <c r="AY317" i="3"/>
  <c r="AX317" i="3"/>
  <c r="AW317" i="3"/>
  <c r="AV317" i="3"/>
  <c r="AU317" i="3"/>
  <c r="AT317" i="3"/>
  <c r="AR317" i="3"/>
  <c r="AQ317" i="3"/>
  <c r="AP317" i="3"/>
  <c r="AO317" i="3"/>
  <c r="AN317" i="3"/>
  <c r="AM317" i="3"/>
  <c r="AL317" i="3"/>
  <c r="AK317" i="3"/>
  <c r="AJ317" i="3"/>
  <c r="AI317" i="3"/>
  <c r="AH317" i="3"/>
  <c r="AF317" i="3"/>
  <c r="AE317" i="3"/>
  <c r="AD317" i="3"/>
  <c r="AC317" i="3"/>
  <c r="AB317" i="3"/>
  <c r="AA317" i="3"/>
  <c r="Z317" i="3"/>
  <c r="Y317" i="3"/>
  <c r="X317" i="3"/>
  <c r="W317" i="3"/>
  <c r="V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E317" i="3"/>
  <c r="CB316" i="3"/>
  <c r="CA316" i="3"/>
  <c r="BZ316" i="3"/>
  <c r="BY316" i="3"/>
  <c r="BX316" i="3"/>
  <c r="BW316" i="3"/>
  <c r="BV316" i="3"/>
  <c r="BU316" i="3"/>
  <c r="BT316" i="3"/>
  <c r="BS316" i="3"/>
  <c r="BR316" i="3"/>
  <c r="BP316" i="3"/>
  <c r="BO316" i="3"/>
  <c r="BN316" i="3"/>
  <c r="BM316" i="3"/>
  <c r="BL316" i="3"/>
  <c r="BK316" i="3"/>
  <c r="BJ316" i="3"/>
  <c r="BI316" i="3"/>
  <c r="BH316" i="3"/>
  <c r="BG316" i="3"/>
  <c r="BF316" i="3"/>
  <c r="BD316" i="3"/>
  <c r="BC316" i="3"/>
  <c r="BB316" i="3"/>
  <c r="BA316" i="3"/>
  <c r="AZ316" i="3"/>
  <c r="AY316" i="3"/>
  <c r="AX316" i="3"/>
  <c r="AW316" i="3"/>
  <c r="AV316" i="3"/>
  <c r="AU316" i="3"/>
  <c r="AT316" i="3"/>
  <c r="AR316" i="3"/>
  <c r="AQ316" i="3"/>
  <c r="AP316" i="3"/>
  <c r="AO316" i="3"/>
  <c r="AN316" i="3"/>
  <c r="AM316" i="3"/>
  <c r="AL316" i="3"/>
  <c r="AK316" i="3"/>
  <c r="AJ316" i="3"/>
  <c r="AI316" i="3"/>
  <c r="AH316" i="3"/>
  <c r="AF316" i="3"/>
  <c r="AE316" i="3"/>
  <c r="AD316" i="3"/>
  <c r="AC316" i="3"/>
  <c r="AB316" i="3"/>
  <c r="AA316" i="3"/>
  <c r="Z316" i="3"/>
  <c r="Y316" i="3"/>
  <c r="X316" i="3"/>
  <c r="W316" i="3"/>
  <c r="V316" i="3"/>
  <c r="T316" i="3"/>
  <c r="S316" i="3"/>
  <c r="R316" i="3"/>
  <c r="Q316" i="3"/>
  <c r="P316" i="3"/>
  <c r="O316" i="3"/>
  <c r="N316" i="3"/>
  <c r="M316" i="3"/>
  <c r="L316" i="3"/>
  <c r="K316" i="3"/>
  <c r="J316" i="3"/>
  <c r="I316" i="3"/>
  <c r="H316" i="3"/>
  <c r="E316" i="3"/>
  <c r="CB315" i="3"/>
  <c r="CA315" i="3"/>
  <c r="BZ315" i="3"/>
  <c r="BY315" i="3"/>
  <c r="BX315" i="3"/>
  <c r="BW315" i="3"/>
  <c r="BV315" i="3"/>
  <c r="BU315" i="3"/>
  <c r="BT315" i="3"/>
  <c r="BS315" i="3"/>
  <c r="BR315" i="3"/>
  <c r="BP315" i="3"/>
  <c r="BO315" i="3"/>
  <c r="BN315" i="3"/>
  <c r="BM315" i="3"/>
  <c r="BL315" i="3"/>
  <c r="BK315" i="3"/>
  <c r="BJ315" i="3"/>
  <c r="BI315" i="3"/>
  <c r="BH315" i="3"/>
  <c r="BG315" i="3"/>
  <c r="BF315" i="3"/>
  <c r="BD315" i="3"/>
  <c r="BC315" i="3"/>
  <c r="BB315" i="3"/>
  <c r="BA315" i="3"/>
  <c r="AZ315" i="3"/>
  <c r="AY315" i="3"/>
  <c r="AX315" i="3"/>
  <c r="AW315" i="3"/>
  <c r="AV315" i="3"/>
  <c r="AU315" i="3"/>
  <c r="AT315" i="3"/>
  <c r="AR315" i="3"/>
  <c r="AQ315" i="3"/>
  <c r="AP315" i="3"/>
  <c r="AO315" i="3"/>
  <c r="AN315" i="3"/>
  <c r="AM315" i="3"/>
  <c r="AL315" i="3"/>
  <c r="AK315" i="3"/>
  <c r="AJ315" i="3"/>
  <c r="AI315" i="3"/>
  <c r="AH315" i="3"/>
  <c r="AF315" i="3"/>
  <c r="AE315" i="3"/>
  <c r="AD315" i="3"/>
  <c r="AC315" i="3"/>
  <c r="AB315" i="3"/>
  <c r="AA315" i="3"/>
  <c r="Z315" i="3"/>
  <c r="Y315" i="3"/>
  <c r="X315" i="3"/>
  <c r="W315" i="3"/>
  <c r="V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H315" i="3"/>
  <c r="E315" i="3"/>
  <c r="CC314" i="3"/>
  <c r="CB314" i="3"/>
  <c r="CA314" i="3"/>
  <c r="BZ314" i="3"/>
  <c r="BY314" i="3"/>
  <c r="BX314" i="3"/>
  <c r="BW314" i="3"/>
  <c r="BV314" i="3"/>
  <c r="BU314" i="3"/>
  <c r="BT314" i="3"/>
  <c r="BS314" i="3"/>
  <c r="BR314" i="3"/>
  <c r="BQ314" i="3"/>
  <c r="BP314" i="3"/>
  <c r="BO314" i="3"/>
  <c r="BN314" i="3"/>
  <c r="BM314" i="3"/>
  <c r="BL314" i="3"/>
  <c r="BK314" i="3"/>
  <c r="BJ314" i="3"/>
  <c r="BI314" i="3"/>
  <c r="BH314" i="3"/>
  <c r="BG314" i="3"/>
  <c r="BF314" i="3"/>
  <c r="BE314" i="3"/>
  <c r="BD314" i="3"/>
  <c r="BC314" i="3"/>
  <c r="BB314" i="3"/>
  <c r="BA314" i="3"/>
  <c r="AZ314" i="3"/>
  <c r="AY314" i="3"/>
  <c r="AX314" i="3"/>
  <c r="AW314" i="3"/>
  <c r="AV314" i="3"/>
  <c r="AU314" i="3"/>
  <c r="AT314" i="3"/>
  <c r="AS314" i="3"/>
  <c r="AR314" i="3"/>
  <c r="AQ314" i="3"/>
  <c r="AP314" i="3"/>
  <c r="AO314" i="3"/>
  <c r="AN314" i="3"/>
  <c r="AM314" i="3"/>
  <c r="AL314" i="3"/>
  <c r="AK314" i="3"/>
  <c r="AJ314" i="3"/>
  <c r="AI314" i="3"/>
  <c r="AH314" i="3"/>
  <c r="AG314" i="3"/>
  <c r="AF314" i="3"/>
  <c r="AE314" i="3"/>
  <c r="AD314" i="3"/>
  <c r="AC314" i="3"/>
  <c r="AB314" i="3"/>
  <c r="AA314" i="3"/>
  <c r="Z314" i="3"/>
  <c r="Y314" i="3"/>
  <c r="X314" i="3"/>
  <c r="W314" i="3"/>
  <c r="V314" i="3"/>
  <c r="U314" i="3"/>
  <c r="T314" i="3"/>
  <c r="S314" i="3"/>
  <c r="R314" i="3"/>
  <c r="Q314" i="3"/>
  <c r="P314" i="3"/>
  <c r="O314" i="3"/>
  <c r="N314" i="3"/>
  <c r="M314" i="3"/>
  <c r="L314" i="3"/>
  <c r="K314" i="3"/>
  <c r="J314" i="3"/>
  <c r="I314" i="3"/>
  <c r="H314" i="3"/>
  <c r="E314" i="3"/>
  <c r="CB313" i="3"/>
  <c r="CA313" i="3"/>
  <c r="BZ313" i="3"/>
  <c r="BY313" i="3"/>
  <c r="BX313" i="3"/>
  <c r="BW313" i="3"/>
  <c r="BV313" i="3"/>
  <c r="BU313" i="3"/>
  <c r="BT313" i="3"/>
  <c r="BS313" i="3"/>
  <c r="BR313" i="3"/>
  <c r="BP313" i="3"/>
  <c r="BO313" i="3"/>
  <c r="BN313" i="3"/>
  <c r="BM313" i="3"/>
  <c r="BL313" i="3"/>
  <c r="BK313" i="3"/>
  <c r="BJ313" i="3"/>
  <c r="BI313" i="3"/>
  <c r="BH313" i="3"/>
  <c r="BG313" i="3"/>
  <c r="BF313" i="3"/>
  <c r="BD313" i="3"/>
  <c r="BC313" i="3"/>
  <c r="BB313" i="3"/>
  <c r="BA313" i="3"/>
  <c r="AZ313" i="3"/>
  <c r="AY313" i="3"/>
  <c r="AX313" i="3"/>
  <c r="AW313" i="3"/>
  <c r="AV313" i="3"/>
  <c r="AU313" i="3"/>
  <c r="AT313" i="3"/>
  <c r="AR313" i="3"/>
  <c r="AQ313" i="3"/>
  <c r="AP313" i="3"/>
  <c r="AO313" i="3"/>
  <c r="AN313" i="3"/>
  <c r="AM313" i="3"/>
  <c r="AL313" i="3"/>
  <c r="AK313" i="3"/>
  <c r="AJ313" i="3"/>
  <c r="AI313" i="3"/>
  <c r="AH313" i="3"/>
  <c r="AF313" i="3"/>
  <c r="AE313" i="3"/>
  <c r="AD313" i="3"/>
  <c r="AC313" i="3"/>
  <c r="AB313" i="3"/>
  <c r="AA313" i="3"/>
  <c r="Z313" i="3"/>
  <c r="Y313" i="3"/>
  <c r="X313" i="3"/>
  <c r="W313" i="3"/>
  <c r="V313" i="3"/>
  <c r="T313" i="3"/>
  <c r="S313" i="3"/>
  <c r="R313" i="3"/>
  <c r="Q313" i="3"/>
  <c r="P313" i="3"/>
  <c r="O313" i="3"/>
  <c r="N313" i="3"/>
  <c r="M313" i="3"/>
  <c r="L313" i="3"/>
  <c r="K313" i="3"/>
  <c r="J313" i="3"/>
  <c r="I313" i="3"/>
  <c r="H313" i="3"/>
  <c r="E313" i="3"/>
  <c r="CB312" i="3"/>
  <c r="CA312" i="3"/>
  <c r="BZ312" i="3"/>
  <c r="BY312" i="3"/>
  <c r="BX312" i="3"/>
  <c r="BW312" i="3"/>
  <c r="BV312" i="3"/>
  <c r="BU312" i="3"/>
  <c r="BT312" i="3"/>
  <c r="BS312" i="3"/>
  <c r="BR312" i="3"/>
  <c r="BP312" i="3"/>
  <c r="BO312" i="3"/>
  <c r="BN312" i="3"/>
  <c r="BM312" i="3"/>
  <c r="BL312" i="3"/>
  <c r="BK312" i="3"/>
  <c r="BJ312" i="3"/>
  <c r="BI312" i="3"/>
  <c r="BH312" i="3"/>
  <c r="BG312" i="3"/>
  <c r="BF312" i="3"/>
  <c r="BD312" i="3"/>
  <c r="BC312" i="3"/>
  <c r="BB312" i="3"/>
  <c r="BA312" i="3"/>
  <c r="AZ312" i="3"/>
  <c r="AY312" i="3"/>
  <c r="AX312" i="3"/>
  <c r="AW312" i="3"/>
  <c r="AV312" i="3"/>
  <c r="AU312" i="3"/>
  <c r="AT312" i="3"/>
  <c r="AR312" i="3"/>
  <c r="AQ312" i="3"/>
  <c r="AP312" i="3"/>
  <c r="AO312" i="3"/>
  <c r="AN312" i="3"/>
  <c r="AM312" i="3"/>
  <c r="AL312" i="3"/>
  <c r="AK312" i="3"/>
  <c r="AJ312" i="3"/>
  <c r="AI312" i="3"/>
  <c r="AH312" i="3"/>
  <c r="AF312" i="3"/>
  <c r="AE312" i="3"/>
  <c r="AD312" i="3"/>
  <c r="AC312" i="3"/>
  <c r="AB312" i="3"/>
  <c r="AA312" i="3"/>
  <c r="Z312" i="3"/>
  <c r="Y312" i="3"/>
  <c r="X312" i="3"/>
  <c r="W312" i="3"/>
  <c r="V312" i="3"/>
  <c r="T312" i="3"/>
  <c r="S312" i="3"/>
  <c r="R312" i="3"/>
  <c r="Q312" i="3"/>
  <c r="P312" i="3"/>
  <c r="O312" i="3"/>
  <c r="N312" i="3"/>
  <c r="M312" i="3"/>
  <c r="L312" i="3"/>
  <c r="K312" i="3"/>
  <c r="J312" i="3"/>
  <c r="I312" i="3"/>
  <c r="H312" i="3"/>
  <c r="E312" i="3"/>
  <c r="CC311" i="3"/>
  <c r="CB311" i="3"/>
  <c r="CA311" i="3"/>
  <c r="BZ311" i="3"/>
  <c r="BY311" i="3"/>
  <c r="BX311" i="3"/>
  <c r="BW311" i="3"/>
  <c r="BV311" i="3"/>
  <c r="BU311" i="3"/>
  <c r="BT311" i="3"/>
  <c r="BS311" i="3"/>
  <c r="BR311" i="3"/>
  <c r="BQ311" i="3"/>
  <c r="BP311" i="3"/>
  <c r="BO311" i="3"/>
  <c r="BN311" i="3"/>
  <c r="BM311" i="3"/>
  <c r="BL311" i="3"/>
  <c r="BK311" i="3"/>
  <c r="BJ311" i="3"/>
  <c r="BI311" i="3"/>
  <c r="BH311" i="3"/>
  <c r="BG311" i="3"/>
  <c r="BF311" i="3"/>
  <c r="BE311" i="3"/>
  <c r="BD311" i="3"/>
  <c r="BC311" i="3"/>
  <c r="BB311" i="3"/>
  <c r="BA311" i="3"/>
  <c r="AZ311" i="3"/>
  <c r="AY311" i="3"/>
  <c r="AX311" i="3"/>
  <c r="AW311" i="3"/>
  <c r="AV311" i="3"/>
  <c r="AU311" i="3"/>
  <c r="AT311" i="3"/>
  <c r="AS311" i="3"/>
  <c r="AR311" i="3"/>
  <c r="AQ311" i="3"/>
  <c r="AP311" i="3"/>
  <c r="AO311" i="3"/>
  <c r="AN311" i="3"/>
  <c r="AM311" i="3"/>
  <c r="AL311" i="3"/>
  <c r="AK311" i="3"/>
  <c r="AJ311" i="3"/>
  <c r="AI311" i="3"/>
  <c r="AH311" i="3"/>
  <c r="AG311" i="3"/>
  <c r="AF311" i="3"/>
  <c r="AE311" i="3"/>
  <c r="AD311" i="3"/>
  <c r="AC311" i="3"/>
  <c r="AB311" i="3"/>
  <c r="AA311" i="3"/>
  <c r="Z311" i="3"/>
  <c r="Y311" i="3"/>
  <c r="X311" i="3"/>
  <c r="W311" i="3"/>
  <c r="V311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H311" i="3"/>
  <c r="E311" i="3"/>
  <c r="CC310" i="3"/>
  <c r="CB310" i="3"/>
  <c r="CA310" i="3"/>
  <c r="BZ310" i="3"/>
  <c r="BY310" i="3"/>
  <c r="BX310" i="3"/>
  <c r="BW310" i="3"/>
  <c r="BV310" i="3"/>
  <c r="BU310" i="3"/>
  <c r="BT310" i="3"/>
  <c r="BS310" i="3"/>
  <c r="BR310" i="3"/>
  <c r="BQ310" i="3"/>
  <c r="BP310" i="3"/>
  <c r="BO310" i="3"/>
  <c r="BN310" i="3"/>
  <c r="BM310" i="3"/>
  <c r="BL310" i="3"/>
  <c r="BK310" i="3"/>
  <c r="BJ310" i="3"/>
  <c r="BI310" i="3"/>
  <c r="BH310" i="3"/>
  <c r="BG310" i="3"/>
  <c r="BF310" i="3"/>
  <c r="BE310" i="3"/>
  <c r="BD310" i="3"/>
  <c r="BC310" i="3"/>
  <c r="BB310" i="3"/>
  <c r="BA310" i="3"/>
  <c r="AZ310" i="3"/>
  <c r="AY310" i="3"/>
  <c r="AX310" i="3"/>
  <c r="AW310" i="3"/>
  <c r="AV310" i="3"/>
  <c r="AU310" i="3"/>
  <c r="AT310" i="3"/>
  <c r="AS310" i="3"/>
  <c r="AR310" i="3"/>
  <c r="AQ310" i="3"/>
  <c r="AP310" i="3"/>
  <c r="AO310" i="3"/>
  <c r="AN310" i="3"/>
  <c r="AM310" i="3"/>
  <c r="AL310" i="3"/>
  <c r="AK310" i="3"/>
  <c r="AJ310" i="3"/>
  <c r="AI310" i="3"/>
  <c r="AH310" i="3"/>
  <c r="AG310" i="3"/>
  <c r="AF310" i="3"/>
  <c r="AE310" i="3"/>
  <c r="AD310" i="3"/>
  <c r="AC310" i="3"/>
  <c r="AB310" i="3"/>
  <c r="AA310" i="3"/>
  <c r="Z310" i="3"/>
  <c r="Y310" i="3"/>
  <c r="X310" i="3"/>
  <c r="W310" i="3"/>
  <c r="V310" i="3"/>
  <c r="U310" i="3"/>
  <c r="T310" i="3"/>
  <c r="S310" i="3"/>
  <c r="R310" i="3"/>
  <c r="Q310" i="3"/>
  <c r="P310" i="3"/>
  <c r="O310" i="3"/>
  <c r="N310" i="3"/>
  <c r="M310" i="3"/>
  <c r="L310" i="3"/>
  <c r="K310" i="3"/>
  <c r="J310" i="3"/>
  <c r="I310" i="3"/>
  <c r="H310" i="3"/>
  <c r="E310" i="3"/>
  <c r="CC309" i="3"/>
  <c r="CB309" i="3"/>
  <c r="CA309" i="3"/>
  <c r="BZ309" i="3"/>
  <c r="BY309" i="3"/>
  <c r="BX309" i="3"/>
  <c r="BW309" i="3"/>
  <c r="BV309" i="3"/>
  <c r="BU309" i="3"/>
  <c r="BT309" i="3"/>
  <c r="BS309" i="3"/>
  <c r="BR309" i="3"/>
  <c r="BQ309" i="3"/>
  <c r="BP309" i="3"/>
  <c r="BO309" i="3"/>
  <c r="BN309" i="3"/>
  <c r="BM309" i="3"/>
  <c r="BL309" i="3"/>
  <c r="BK309" i="3"/>
  <c r="BJ309" i="3"/>
  <c r="BI309" i="3"/>
  <c r="BH309" i="3"/>
  <c r="BG309" i="3"/>
  <c r="BF309" i="3"/>
  <c r="BE309" i="3"/>
  <c r="BD309" i="3"/>
  <c r="BC309" i="3"/>
  <c r="BB309" i="3"/>
  <c r="BA309" i="3"/>
  <c r="AZ309" i="3"/>
  <c r="AY309" i="3"/>
  <c r="AX309" i="3"/>
  <c r="AW309" i="3"/>
  <c r="AV309" i="3"/>
  <c r="AU309" i="3"/>
  <c r="AT309" i="3"/>
  <c r="AS309" i="3"/>
  <c r="AR309" i="3"/>
  <c r="AQ309" i="3"/>
  <c r="AP309" i="3"/>
  <c r="AO309" i="3"/>
  <c r="AN309" i="3"/>
  <c r="AM309" i="3"/>
  <c r="AL309" i="3"/>
  <c r="AK309" i="3"/>
  <c r="AJ309" i="3"/>
  <c r="AI309" i="3"/>
  <c r="AH309" i="3"/>
  <c r="AG309" i="3"/>
  <c r="AF309" i="3"/>
  <c r="AE309" i="3"/>
  <c r="AD309" i="3"/>
  <c r="AC309" i="3"/>
  <c r="AB309" i="3"/>
  <c r="AA309" i="3"/>
  <c r="Z309" i="3"/>
  <c r="Y309" i="3"/>
  <c r="X309" i="3"/>
  <c r="W309" i="3"/>
  <c r="V309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I309" i="3"/>
  <c r="H309" i="3"/>
  <c r="E309" i="3"/>
  <c r="CC308" i="3"/>
  <c r="CB308" i="3"/>
  <c r="CA308" i="3"/>
  <c r="BZ308" i="3"/>
  <c r="BY308" i="3"/>
  <c r="BX308" i="3"/>
  <c r="BW308" i="3"/>
  <c r="BV308" i="3"/>
  <c r="BU308" i="3"/>
  <c r="BT308" i="3"/>
  <c r="BS308" i="3"/>
  <c r="BR308" i="3"/>
  <c r="BQ308" i="3"/>
  <c r="BP308" i="3"/>
  <c r="BO308" i="3"/>
  <c r="BN308" i="3"/>
  <c r="BM308" i="3"/>
  <c r="BL308" i="3"/>
  <c r="BK308" i="3"/>
  <c r="BJ308" i="3"/>
  <c r="BI308" i="3"/>
  <c r="BH308" i="3"/>
  <c r="BG308" i="3"/>
  <c r="BF308" i="3"/>
  <c r="BE308" i="3"/>
  <c r="BD308" i="3"/>
  <c r="BC308" i="3"/>
  <c r="BB308" i="3"/>
  <c r="BA308" i="3"/>
  <c r="AZ308" i="3"/>
  <c r="AY308" i="3"/>
  <c r="AX308" i="3"/>
  <c r="AW308" i="3"/>
  <c r="AV308" i="3"/>
  <c r="AU308" i="3"/>
  <c r="AT308" i="3"/>
  <c r="AS308" i="3"/>
  <c r="AR308" i="3"/>
  <c r="AQ308" i="3"/>
  <c r="AP308" i="3"/>
  <c r="AO308" i="3"/>
  <c r="AN308" i="3"/>
  <c r="AM308" i="3"/>
  <c r="AL308" i="3"/>
  <c r="AK308" i="3"/>
  <c r="AJ308" i="3"/>
  <c r="AI308" i="3"/>
  <c r="AH308" i="3"/>
  <c r="AG308" i="3"/>
  <c r="AF308" i="3"/>
  <c r="AE308" i="3"/>
  <c r="AD308" i="3"/>
  <c r="AC308" i="3"/>
  <c r="AB308" i="3"/>
  <c r="AA308" i="3"/>
  <c r="Z308" i="3"/>
  <c r="Y308" i="3"/>
  <c r="X308" i="3"/>
  <c r="W308" i="3"/>
  <c r="V308" i="3"/>
  <c r="U308" i="3"/>
  <c r="T308" i="3"/>
  <c r="S308" i="3"/>
  <c r="R308" i="3"/>
  <c r="Q308" i="3"/>
  <c r="P308" i="3"/>
  <c r="O308" i="3"/>
  <c r="N308" i="3"/>
  <c r="M308" i="3"/>
  <c r="L308" i="3"/>
  <c r="K308" i="3"/>
  <c r="J308" i="3"/>
  <c r="I308" i="3"/>
  <c r="H308" i="3"/>
  <c r="E308" i="3"/>
  <c r="CC307" i="3"/>
  <c r="CB307" i="3"/>
  <c r="CA307" i="3"/>
  <c r="BZ307" i="3"/>
  <c r="BY307" i="3"/>
  <c r="BX307" i="3"/>
  <c r="BW307" i="3"/>
  <c r="BV307" i="3"/>
  <c r="BU307" i="3"/>
  <c r="BT307" i="3"/>
  <c r="BS307" i="3"/>
  <c r="BR307" i="3"/>
  <c r="BQ307" i="3"/>
  <c r="BP307" i="3"/>
  <c r="BO307" i="3"/>
  <c r="BN307" i="3"/>
  <c r="BM307" i="3"/>
  <c r="BL307" i="3"/>
  <c r="BK307" i="3"/>
  <c r="BJ307" i="3"/>
  <c r="BI307" i="3"/>
  <c r="BH307" i="3"/>
  <c r="BG307" i="3"/>
  <c r="BF307" i="3"/>
  <c r="BE307" i="3"/>
  <c r="BD307" i="3"/>
  <c r="BC307" i="3"/>
  <c r="BB307" i="3"/>
  <c r="BA307" i="3"/>
  <c r="AZ307" i="3"/>
  <c r="AY307" i="3"/>
  <c r="AX307" i="3"/>
  <c r="AW307" i="3"/>
  <c r="AV307" i="3"/>
  <c r="AU307" i="3"/>
  <c r="AT307" i="3"/>
  <c r="AS307" i="3"/>
  <c r="AR307" i="3"/>
  <c r="AQ307" i="3"/>
  <c r="AP307" i="3"/>
  <c r="AO307" i="3"/>
  <c r="AN307" i="3"/>
  <c r="AM307" i="3"/>
  <c r="AL307" i="3"/>
  <c r="AK307" i="3"/>
  <c r="AJ307" i="3"/>
  <c r="AI307" i="3"/>
  <c r="AH307" i="3"/>
  <c r="AG307" i="3"/>
  <c r="AF307" i="3"/>
  <c r="AE307" i="3"/>
  <c r="AD307" i="3"/>
  <c r="AC307" i="3"/>
  <c r="AB307" i="3"/>
  <c r="AA307" i="3"/>
  <c r="Z307" i="3"/>
  <c r="Y307" i="3"/>
  <c r="X307" i="3"/>
  <c r="W307" i="3"/>
  <c r="V307" i="3"/>
  <c r="U307" i="3"/>
  <c r="T307" i="3"/>
  <c r="S307" i="3"/>
  <c r="R307" i="3"/>
  <c r="Q307" i="3"/>
  <c r="P307" i="3"/>
  <c r="O307" i="3"/>
  <c r="N307" i="3"/>
  <c r="M307" i="3"/>
  <c r="L307" i="3"/>
  <c r="K307" i="3"/>
  <c r="J307" i="3"/>
  <c r="I307" i="3"/>
  <c r="H307" i="3"/>
  <c r="E307" i="3"/>
  <c r="CB306" i="3"/>
  <c r="CA306" i="3"/>
  <c r="BZ306" i="3"/>
  <c r="BY306" i="3"/>
  <c r="BX306" i="3"/>
  <c r="BW306" i="3"/>
  <c r="BV306" i="3"/>
  <c r="BU306" i="3"/>
  <c r="BT306" i="3"/>
  <c r="BS306" i="3"/>
  <c r="BR306" i="3"/>
  <c r="BP306" i="3"/>
  <c r="BO306" i="3"/>
  <c r="BN306" i="3"/>
  <c r="BM306" i="3"/>
  <c r="BL306" i="3"/>
  <c r="BK306" i="3"/>
  <c r="BJ306" i="3"/>
  <c r="BI306" i="3"/>
  <c r="BH306" i="3"/>
  <c r="BG306" i="3"/>
  <c r="BF306" i="3"/>
  <c r="BD306" i="3"/>
  <c r="BC306" i="3"/>
  <c r="BB306" i="3"/>
  <c r="BA306" i="3"/>
  <c r="AZ306" i="3"/>
  <c r="AY306" i="3"/>
  <c r="AX306" i="3"/>
  <c r="AW306" i="3"/>
  <c r="AV306" i="3"/>
  <c r="AU306" i="3"/>
  <c r="AT306" i="3"/>
  <c r="AR306" i="3"/>
  <c r="AQ306" i="3"/>
  <c r="AP306" i="3"/>
  <c r="AO306" i="3"/>
  <c r="AN306" i="3"/>
  <c r="AM306" i="3"/>
  <c r="AL306" i="3"/>
  <c r="AK306" i="3"/>
  <c r="AJ306" i="3"/>
  <c r="AI306" i="3"/>
  <c r="AH306" i="3"/>
  <c r="AF306" i="3"/>
  <c r="AE306" i="3"/>
  <c r="AD306" i="3"/>
  <c r="AC306" i="3"/>
  <c r="AB306" i="3"/>
  <c r="AA306" i="3"/>
  <c r="Z306" i="3"/>
  <c r="Y306" i="3"/>
  <c r="X306" i="3"/>
  <c r="W306" i="3"/>
  <c r="V306" i="3"/>
  <c r="T306" i="3"/>
  <c r="S306" i="3"/>
  <c r="R306" i="3"/>
  <c r="Q306" i="3"/>
  <c r="P306" i="3"/>
  <c r="O306" i="3"/>
  <c r="N306" i="3"/>
  <c r="M306" i="3"/>
  <c r="L306" i="3"/>
  <c r="K306" i="3"/>
  <c r="J306" i="3"/>
  <c r="I306" i="3"/>
  <c r="H306" i="3"/>
  <c r="E306" i="3"/>
  <c r="CB305" i="3"/>
  <c r="CA305" i="3"/>
  <c r="BZ305" i="3"/>
  <c r="BY305" i="3"/>
  <c r="BX305" i="3"/>
  <c r="BW305" i="3"/>
  <c r="BV305" i="3"/>
  <c r="BU305" i="3"/>
  <c r="BT305" i="3"/>
  <c r="BS305" i="3"/>
  <c r="BR305" i="3"/>
  <c r="BP305" i="3"/>
  <c r="BO305" i="3"/>
  <c r="BN305" i="3"/>
  <c r="BM305" i="3"/>
  <c r="BL305" i="3"/>
  <c r="BK305" i="3"/>
  <c r="BJ305" i="3"/>
  <c r="BI305" i="3"/>
  <c r="BH305" i="3"/>
  <c r="BG305" i="3"/>
  <c r="BF305" i="3"/>
  <c r="BD305" i="3"/>
  <c r="BC305" i="3"/>
  <c r="BB305" i="3"/>
  <c r="BA305" i="3"/>
  <c r="AZ305" i="3"/>
  <c r="AY305" i="3"/>
  <c r="AX305" i="3"/>
  <c r="AW305" i="3"/>
  <c r="AV305" i="3"/>
  <c r="AU305" i="3"/>
  <c r="AT305" i="3"/>
  <c r="AR305" i="3"/>
  <c r="AQ305" i="3"/>
  <c r="AP305" i="3"/>
  <c r="AO305" i="3"/>
  <c r="AN305" i="3"/>
  <c r="AM305" i="3"/>
  <c r="AL305" i="3"/>
  <c r="AK305" i="3"/>
  <c r="AJ305" i="3"/>
  <c r="AI305" i="3"/>
  <c r="AH305" i="3"/>
  <c r="AF305" i="3"/>
  <c r="AE305" i="3"/>
  <c r="AD305" i="3"/>
  <c r="AC305" i="3"/>
  <c r="AB305" i="3"/>
  <c r="AA305" i="3"/>
  <c r="Z305" i="3"/>
  <c r="Y305" i="3"/>
  <c r="X305" i="3"/>
  <c r="W305" i="3"/>
  <c r="V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E305" i="3"/>
  <c r="CB304" i="3"/>
  <c r="CA304" i="3"/>
  <c r="BZ304" i="3"/>
  <c r="BY304" i="3"/>
  <c r="BX304" i="3"/>
  <c r="BW304" i="3"/>
  <c r="BV304" i="3"/>
  <c r="BU304" i="3"/>
  <c r="BT304" i="3"/>
  <c r="BS304" i="3"/>
  <c r="BR304" i="3"/>
  <c r="BP304" i="3"/>
  <c r="BO304" i="3"/>
  <c r="BN304" i="3"/>
  <c r="BM304" i="3"/>
  <c r="BL304" i="3"/>
  <c r="BK304" i="3"/>
  <c r="BJ304" i="3"/>
  <c r="BI304" i="3"/>
  <c r="BH304" i="3"/>
  <c r="BG304" i="3"/>
  <c r="BF304" i="3"/>
  <c r="BD304" i="3"/>
  <c r="BC304" i="3"/>
  <c r="BB304" i="3"/>
  <c r="BA304" i="3"/>
  <c r="AZ304" i="3"/>
  <c r="AY304" i="3"/>
  <c r="AX304" i="3"/>
  <c r="AW304" i="3"/>
  <c r="AV304" i="3"/>
  <c r="AU304" i="3"/>
  <c r="AT304" i="3"/>
  <c r="AR304" i="3"/>
  <c r="AQ304" i="3"/>
  <c r="AP304" i="3"/>
  <c r="AO304" i="3"/>
  <c r="AN304" i="3"/>
  <c r="AM304" i="3"/>
  <c r="AL304" i="3"/>
  <c r="AK304" i="3"/>
  <c r="AJ304" i="3"/>
  <c r="AI304" i="3"/>
  <c r="AH304" i="3"/>
  <c r="AF304" i="3"/>
  <c r="AE304" i="3"/>
  <c r="AD304" i="3"/>
  <c r="AC304" i="3"/>
  <c r="AB304" i="3"/>
  <c r="AA304" i="3"/>
  <c r="Z304" i="3"/>
  <c r="Y304" i="3"/>
  <c r="X304" i="3"/>
  <c r="W304" i="3"/>
  <c r="V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CB303" i="3"/>
  <c r="CA303" i="3"/>
  <c r="BZ303" i="3"/>
  <c r="BY303" i="3"/>
  <c r="BX303" i="3"/>
  <c r="BW303" i="3"/>
  <c r="BV303" i="3"/>
  <c r="BU303" i="3"/>
  <c r="BT303" i="3"/>
  <c r="BS303" i="3"/>
  <c r="BR303" i="3"/>
  <c r="BP303" i="3"/>
  <c r="BO303" i="3"/>
  <c r="BN303" i="3"/>
  <c r="BM303" i="3"/>
  <c r="BL303" i="3"/>
  <c r="BK303" i="3"/>
  <c r="BJ303" i="3"/>
  <c r="BI303" i="3"/>
  <c r="BH303" i="3"/>
  <c r="BG303" i="3"/>
  <c r="BF303" i="3"/>
  <c r="BD303" i="3"/>
  <c r="BC303" i="3"/>
  <c r="BB303" i="3"/>
  <c r="BA303" i="3"/>
  <c r="AZ303" i="3"/>
  <c r="AY303" i="3"/>
  <c r="AX303" i="3"/>
  <c r="AW303" i="3"/>
  <c r="AV303" i="3"/>
  <c r="AU303" i="3"/>
  <c r="AT303" i="3"/>
  <c r="AR303" i="3"/>
  <c r="AQ303" i="3"/>
  <c r="AP303" i="3"/>
  <c r="AO303" i="3"/>
  <c r="AN303" i="3"/>
  <c r="AM303" i="3"/>
  <c r="AL303" i="3"/>
  <c r="AK303" i="3"/>
  <c r="AJ303" i="3"/>
  <c r="AI303" i="3"/>
  <c r="AH303" i="3"/>
  <c r="AF303" i="3"/>
  <c r="AE303" i="3"/>
  <c r="AD303" i="3"/>
  <c r="AC303" i="3"/>
  <c r="AB303" i="3"/>
  <c r="AA303" i="3"/>
  <c r="Z303" i="3"/>
  <c r="Y303" i="3"/>
  <c r="X303" i="3"/>
  <c r="W303" i="3"/>
  <c r="V303" i="3"/>
  <c r="T303" i="3"/>
  <c r="S303" i="3"/>
  <c r="R303" i="3"/>
  <c r="Q303" i="3"/>
  <c r="P303" i="3"/>
  <c r="O303" i="3"/>
  <c r="N303" i="3"/>
  <c r="M303" i="3"/>
  <c r="L303" i="3"/>
  <c r="K303" i="3"/>
  <c r="J303" i="3"/>
  <c r="I303" i="3"/>
  <c r="H303" i="3"/>
  <c r="CB302" i="3"/>
  <c r="CA302" i="3"/>
  <c r="BZ302" i="3"/>
  <c r="BY302" i="3"/>
  <c r="BX302" i="3"/>
  <c r="BW302" i="3"/>
  <c r="BV302" i="3"/>
  <c r="BU302" i="3"/>
  <c r="BT302" i="3"/>
  <c r="BS302" i="3"/>
  <c r="BR302" i="3"/>
  <c r="BP302" i="3"/>
  <c r="BO302" i="3"/>
  <c r="BN302" i="3"/>
  <c r="BM302" i="3"/>
  <c r="BL302" i="3"/>
  <c r="BK302" i="3"/>
  <c r="BJ302" i="3"/>
  <c r="BI302" i="3"/>
  <c r="BH302" i="3"/>
  <c r="BG302" i="3"/>
  <c r="BF302" i="3"/>
  <c r="BD302" i="3"/>
  <c r="BC302" i="3"/>
  <c r="BB302" i="3"/>
  <c r="BA302" i="3"/>
  <c r="AZ302" i="3"/>
  <c r="AY302" i="3"/>
  <c r="AX302" i="3"/>
  <c r="AW302" i="3"/>
  <c r="AV302" i="3"/>
  <c r="AU302" i="3"/>
  <c r="AT302" i="3"/>
  <c r="AR302" i="3"/>
  <c r="AQ302" i="3"/>
  <c r="AP302" i="3"/>
  <c r="AO302" i="3"/>
  <c r="AN302" i="3"/>
  <c r="AM302" i="3"/>
  <c r="AL302" i="3"/>
  <c r="AK302" i="3"/>
  <c r="AJ302" i="3"/>
  <c r="AI302" i="3"/>
  <c r="AH302" i="3"/>
  <c r="AF302" i="3"/>
  <c r="AE302" i="3"/>
  <c r="AD302" i="3"/>
  <c r="AC302" i="3"/>
  <c r="AB302" i="3"/>
  <c r="AA302" i="3"/>
  <c r="Z302" i="3"/>
  <c r="Y302" i="3"/>
  <c r="X302" i="3"/>
  <c r="W302" i="3"/>
  <c r="V302" i="3"/>
  <c r="T302" i="3"/>
  <c r="S302" i="3"/>
  <c r="R302" i="3"/>
  <c r="Q302" i="3"/>
  <c r="P302" i="3"/>
  <c r="O302" i="3"/>
  <c r="N302" i="3"/>
  <c r="M302" i="3"/>
  <c r="L302" i="3"/>
  <c r="K302" i="3"/>
  <c r="J302" i="3"/>
  <c r="I302" i="3"/>
  <c r="H302" i="3"/>
  <c r="CB301" i="3"/>
  <c r="CA301" i="3"/>
  <c r="BZ301" i="3"/>
  <c r="BY301" i="3"/>
  <c r="BX301" i="3"/>
  <c r="BW301" i="3"/>
  <c r="BV301" i="3"/>
  <c r="BU301" i="3"/>
  <c r="BT301" i="3"/>
  <c r="BS301" i="3"/>
  <c r="BR301" i="3"/>
  <c r="BP301" i="3"/>
  <c r="BO301" i="3"/>
  <c r="BN301" i="3"/>
  <c r="BM301" i="3"/>
  <c r="BL301" i="3"/>
  <c r="BK301" i="3"/>
  <c r="BJ301" i="3"/>
  <c r="BI301" i="3"/>
  <c r="BH301" i="3"/>
  <c r="BG301" i="3"/>
  <c r="BF301" i="3"/>
  <c r="BD301" i="3"/>
  <c r="BC301" i="3"/>
  <c r="BB301" i="3"/>
  <c r="BA301" i="3"/>
  <c r="AZ301" i="3"/>
  <c r="AY301" i="3"/>
  <c r="AX301" i="3"/>
  <c r="AW301" i="3"/>
  <c r="AV301" i="3"/>
  <c r="AU301" i="3"/>
  <c r="AT301" i="3"/>
  <c r="AR301" i="3"/>
  <c r="AQ301" i="3"/>
  <c r="AP301" i="3"/>
  <c r="AO301" i="3"/>
  <c r="AN301" i="3"/>
  <c r="AM301" i="3"/>
  <c r="AL301" i="3"/>
  <c r="AK301" i="3"/>
  <c r="AJ301" i="3"/>
  <c r="AI301" i="3"/>
  <c r="AH301" i="3"/>
  <c r="AF301" i="3"/>
  <c r="AE301" i="3"/>
  <c r="AD301" i="3"/>
  <c r="AC301" i="3"/>
  <c r="AB301" i="3"/>
  <c r="AA301" i="3"/>
  <c r="Z301" i="3"/>
  <c r="Y301" i="3"/>
  <c r="X301" i="3"/>
  <c r="W301" i="3"/>
  <c r="V301" i="3"/>
  <c r="T301" i="3"/>
  <c r="S301" i="3"/>
  <c r="R301" i="3"/>
  <c r="Q301" i="3"/>
  <c r="P301" i="3"/>
  <c r="O301" i="3"/>
  <c r="N301" i="3"/>
  <c r="M301" i="3"/>
  <c r="L301" i="3"/>
  <c r="K301" i="3"/>
  <c r="J301" i="3"/>
  <c r="I301" i="3"/>
  <c r="H301" i="3"/>
  <c r="CB300" i="3"/>
  <c r="CA300" i="3"/>
  <c r="BZ300" i="3"/>
  <c r="BY300" i="3"/>
  <c r="BX300" i="3"/>
  <c r="BW300" i="3"/>
  <c r="BV300" i="3"/>
  <c r="BU300" i="3"/>
  <c r="BT300" i="3"/>
  <c r="BS300" i="3"/>
  <c r="BR300" i="3"/>
  <c r="BP300" i="3"/>
  <c r="BO300" i="3"/>
  <c r="BN300" i="3"/>
  <c r="BM300" i="3"/>
  <c r="BL300" i="3"/>
  <c r="BK300" i="3"/>
  <c r="BJ300" i="3"/>
  <c r="BI300" i="3"/>
  <c r="BH300" i="3"/>
  <c r="BG300" i="3"/>
  <c r="BF300" i="3"/>
  <c r="BD300" i="3"/>
  <c r="BC300" i="3"/>
  <c r="BB300" i="3"/>
  <c r="BA300" i="3"/>
  <c r="AZ300" i="3"/>
  <c r="AY300" i="3"/>
  <c r="AX300" i="3"/>
  <c r="AW300" i="3"/>
  <c r="AV300" i="3"/>
  <c r="AU300" i="3"/>
  <c r="AT300" i="3"/>
  <c r="AR300" i="3"/>
  <c r="AQ300" i="3"/>
  <c r="AP300" i="3"/>
  <c r="AO300" i="3"/>
  <c r="AN300" i="3"/>
  <c r="AM300" i="3"/>
  <c r="AL300" i="3"/>
  <c r="AK300" i="3"/>
  <c r="AJ300" i="3"/>
  <c r="AI300" i="3"/>
  <c r="AH300" i="3"/>
  <c r="AF300" i="3"/>
  <c r="AE300" i="3"/>
  <c r="AD300" i="3"/>
  <c r="AC300" i="3"/>
  <c r="AB300" i="3"/>
  <c r="AA300" i="3"/>
  <c r="Z300" i="3"/>
  <c r="Y300" i="3"/>
  <c r="X300" i="3"/>
  <c r="W300" i="3"/>
  <c r="V300" i="3"/>
  <c r="T300" i="3"/>
  <c r="S300" i="3"/>
  <c r="R300" i="3"/>
  <c r="Q300" i="3"/>
  <c r="P300" i="3"/>
  <c r="O300" i="3"/>
  <c r="N300" i="3"/>
  <c r="M300" i="3"/>
  <c r="L300" i="3"/>
  <c r="K300" i="3"/>
  <c r="J300" i="3"/>
  <c r="I300" i="3"/>
  <c r="H300" i="3"/>
  <c r="CB299" i="3"/>
  <c r="CA299" i="3"/>
  <c r="BZ299" i="3"/>
  <c r="BY299" i="3"/>
  <c r="BX299" i="3"/>
  <c r="BW299" i="3"/>
  <c r="BV299" i="3"/>
  <c r="BU299" i="3"/>
  <c r="BT299" i="3"/>
  <c r="BS299" i="3"/>
  <c r="BR299" i="3"/>
  <c r="BP299" i="3"/>
  <c r="BO299" i="3"/>
  <c r="BN299" i="3"/>
  <c r="BM299" i="3"/>
  <c r="BL299" i="3"/>
  <c r="BK299" i="3"/>
  <c r="BJ299" i="3"/>
  <c r="BI299" i="3"/>
  <c r="BH299" i="3"/>
  <c r="BG299" i="3"/>
  <c r="BF299" i="3"/>
  <c r="BD299" i="3"/>
  <c r="BC299" i="3"/>
  <c r="BB299" i="3"/>
  <c r="BA299" i="3"/>
  <c r="AZ299" i="3"/>
  <c r="AY299" i="3"/>
  <c r="AX299" i="3"/>
  <c r="AW299" i="3"/>
  <c r="AV299" i="3"/>
  <c r="AU299" i="3"/>
  <c r="AT299" i="3"/>
  <c r="AR299" i="3"/>
  <c r="AQ299" i="3"/>
  <c r="AP299" i="3"/>
  <c r="AO299" i="3"/>
  <c r="AN299" i="3"/>
  <c r="AM299" i="3"/>
  <c r="AL299" i="3"/>
  <c r="AK299" i="3"/>
  <c r="AJ299" i="3"/>
  <c r="AI299" i="3"/>
  <c r="AH299" i="3"/>
  <c r="AF299" i="3"/>
  <c r="AE299" i="3"/>
  <c r="AD299" i="3"/>
  <c r="AC299" i="3"/>
  <c r="AB299" i="3"/>
  <c r="AA299" i="3"/>
  <c r="Z299" i="3"/>
  <c r="Y299" i="3"/>
  <c r="X299" i="3"/>
  <c r="W299" i="3"/>
  <c r="V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E299" i="3"/>
  <c r="CB298" i="3"/>
  <c r="CA298" i="3"/>
  <c r="BZ298" i="3"/>
  <c r="BY298" i="3"/>
  <c r="BX298" i="3"/>
  <c r="BW298" i="3"/>
  <c r="BV298" i="3"/>
  <c r="BU298" i="3"/>
  <c r="BT298" i="3"/>
  <c r="BS298" i="3"/>
  <c r="BR298" i="3"/>
  <c r="BP298" i="3"/>
  <c r="BO298" i="3"/>
  <c r="BN298" i="3"/>
  <c r="BM298" i="3"/>
  <c r="BL298" i="3"/>
  <c r="BK298" i="3"/>
  <c r="BJ298" i="3"/>
  <c r="BI298" i="3"/>
  <c r="BH298" i="3"/>
  <c r="BG298" i="3"/>
  <c r="BF298" i="3"/>
  <c r="BD298" i="3"/>
  <c r="BC298" i="3"/>
  <c r="BB298" i="3"/>
  <c r="BA298" i="3"/>
  <c r="AZ298" i="3"/>
  <c r="AY298" i="3"/>
  <c r="AX298" i="3"/>
  <c r="AW298" i="3"/>
  <c r="AV298" i="3"/>
  <c r="AU298" i="3"/>
  <c r="AT298" i="3"/>
  <c r="AR298" i="3"/>
  <c r="AQ298" i="3"/>
  <c r="AP298" i="3"/>
  <c r="AO298" i="3"/>
  <c r="AN298" i="3"/>
  <c r="AM298" i="3"/>
  <c r="AL298" i="3"/>
  <c r="AK298" i="3"/>
  <c r="AJ298" i="3"/>
  <c r="AI298" i="3"/>
  <c r="AH298" i="3"/>
  <c r="AF298" i="3"/>
  <c r="AE298" i="3"/>
  <c r="AD298" i="3"/>
  <c r="AC298" i="3"/>
  <c r="AB298" i="3"/>
  <c r="AA298" i="3"/>
  <c r="Z298" i="3"/>
  <c r="Y298" i="3"/>
  <c r="X298" i="3"/>
  <c r="W298" i="3"/>
  <c r="V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H298" i="3"/>
  <c r="CB297" i="3"/>
  <c r="CA297" i="3"/>
  <c r="BZ297" i="3"/>
  <c r="BY297" i="3"/>
  <c r="BX297" i="3"/>
  <c r="BW297" i="3"/>
  <c r="BV297" i="3"/>
  <c r="BU297" i="3"/>
  <c r="BT297" i="3"/>
  <c r="BS297" i="3"/>
  <c r="BR297" i="3"/>
  <c r="BP297" i="3"/>
  <c r="BO297" i="3"/>
  <c r="BN297" i="3"/>
  <c r="BM297" i="3"/>
  <c r="BL297" i="3"/>
  <c r="BK297" i="3"/>
  <c r="BJ297" i="3"/>
  <c r="BI297" i="3"/>
  <c r="BH297" i="3"/>
  <c r="BG297" i="3"/>
  <c r="BF297" i="3"/>
  <c r="BD297" i="3"/>
  <c r="BC297" i="3"/>
  <c r="BB297" i="3"/>
  <c r="BA297" i="3"/>
  <c r="AZ297" i="3"/>
  <c r="AY297" i="3"/>
  <c r="AX297" i="3"/>
  <c r="AW297" i="3"/>
  <c r="AV297" i="3"/>
  <c r="AU297" i="3"/>
  <c r="AT297" i="3"/>
  <c r="AR297" i="3"/>
  <c r="AQ297" i="3"/>
  <c r="AP297" i="3"/>
  <c r="AO297" i="3"/>
  <c r="AN297" i="3"/>
  <c r="AM297" i="3"/>
  <c r="AL297" i="3"/>
  <c r="AK297" i="3"/>
  <c r="AJ297" i="3"/>
  <c r="AI297" i="3"/>
  <c r="AH297" i="3"/>
  <c r="AF297" i="3"/>
  <c r="AE297" i="3"/>
  <c r="AD297" i="3"/>
  <c r="AC297" i="3"/>
  <c r="AB297" i="3"/>
  <c r="AA297" i="3"/>
  <c r="Z297" i="3"/>
  <c r="Y297" i="3"/>
  <c r="X297" i="3"/>
  <c r="W297" i="3"/>
  <c r="V297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H297" i="3"/>
  <c r="CB296" i="3"/>
  <c r="CA296" i="3"/>
  <c r="BZ296" i="3"/>
  <c r="BY296" i="3"/>
  <c r="BX296" i="3"/>
  <c r="BW296" i="3"/>
  <c r="BV296" i="3"/>
  <c r="BU296" i="3"/>
  <c r="BT296" i="3"/>
  <c r="BS296" i="3"/>
  <c r="BR296" i="3"/>
  <c r="BP296" i="3"/>
  <c r="BO296" i="3"/>
  <c r="BN296" i="3"/>
  <c r="BM296" i="3"/>
  <c r="BL296" i="3"/>
  <c r="BK296" i="3"/>
  <c r="BJ296" i="3"/>
  <c r="BI296" i="3"/>
  <c r="BH296" i="3"/>
  <c r="BG296" i="3"/>
  <c r="BF296" i="3"/>
  <c r="BD296" i="3"/>
  <c r="BC296" i="3"/>
  <c r="BB296" i="3"/>
  <c r="BA296" i="3"/>
  <c r="AZ296" i="3"/>
  <c r="AY296" i="3"/>
  <c r="AX296" i="3"/>
  <c r="AW296" i="3"/>
  <c r="AV296" i="3"/>
  <c r="AU296" i="3"/>
  <c r="AT296" i="3"/>
  <c r="AR296" i="3"/>
  <c r="AQ296" i="3"/>
  <c r="AP296" i="3"/>
  <c r="AO296" i="3"/>
  <c r="AN296" i="3"/>
  <c r="AM296" i="3"/>
  <c r="AL296" i="3"/>
  <c r="AK296" i="3"/>
  <c r="AJ296" i="3"/>
  <c r="AI296" i="3"/>
  <c r="AH296" i="3"/>
  <c r="AF296" i="3"/>
  <c r="AE296" i="3"/>
  <c r="AD296" i="3"/>
  <c r="AC296" i="3"/>
  <c r="AB296" i="3"/>
  <c r="AA296" i="3"/>
  <c r="Z296" i="3"/>
  <c r="Y296" i="3"/>
  <c r="X296" i="3"/>
  <c r="W296" i="3"/>
  <c r="V296" i="3"/>
  <c r="T296" i="3"/>
  <c r="S296" i="3"/>
  <c r="R296" i="3"/>
  <c r="Q296" i="3"/>
  <c r="P296" i="3"/>
  <c r="O296" i="3"/>
  <c r="N296" i="3"/>
  <c r="M296" i="3"/>
  <c r="L296" i="3"/>
  <c r="K296" i="3"/>
  <c r="J296" i="3"/>
  <c r="I296" i="3"/>
  <c r="H296" i="3"/>
  <c r="E296" i="3"/>
  <c r="CB295" i="3"/>
  <c r="CA295" i="3"/>
  <c r="BZ295" i="3"/>
  <c r="BY295" i="3"/>
  <c r="BX295" i="3"/>
  <c r="BW295" i="3"/>
  <c r="BV295" i="3"/>
  <c r="BU295" i="3"/>
  <c r="BT295" i="3"/>
  <c r="BS295" i="3"/>
  <c r="BR295" i="3"/>
  <c r="BP295" i="3"/>
  <c r="BO295" i="3"/>
  <c r="BN295" i="3"/>
  <c r="BM295" i="3"/>
  <c r="BL295" i="3"/>
  <c r="BK295" i="3"/>
  <c r="BJ295" i="3"/>
  <c r="BI295" i="3"/>
  <c r="BH295" i="3"/>
  <c r="BG295" i="3"/>
  <c r="BF295" i="3"/>
  <c r="BD295" i="3"/>
  <c r="BC295" i="3"/>
  <c r="BB295" i="3"/>
  <c r="BA295" i="3"/>
  <c r="AZ295" i="3"/>
  <c r="AY295" i="3"/>
  <c r="AX295" i="3"/>
  <c r="AW295" i="3"/>
  <c r="AV295" i="3"/>
  <c r="AU295" i="3"/>
  <c r="AT295" i="3"/>
  <c r="AR295" i="3"/>
  <c r="AQ295" i="3"/>
  <c r="AP295" i="3"/>
  <c r="AO295" i="3"/>
  <c r="AN295" i="3"/>
  <c r="AM295" i="3"/>
  <c r="AL295" i="3"/>
  <c r="AK295" i="3"/>
  <c r="AJ295" i="3"/>
  <c r="AI295" i="3"/>
  <c r="AH295" i="3"/>
  <c r="AF295" i="3"/>
  <c r="AE295" i="3"/>
  <c r="AD295" i="3"/>
  <c r="AC295" i="3"/>
  <c r="AB295" i="3"/>
  <c r="AA295" i="3"/>
  <c r="Z295" i="3"/>
  <c r="Y295" i="3"/>
  <c r="X295" i="3"/>
  <c r="W295" i="3"/>
  <c r="V295" i="3"/>
  <c r="T295" i="3"/>
  <c r="S295" i="3"/>
  <c r="R295" i="3"/>
  <c r="Q295" i="3"/>
  <c r="P295" i="3"/>
  <c r="O295" i="3"/>
  <c r="N295" i="3"/>
  <c r="M295" i="3"/>
  <c r="L295" i="3"/>
  <c r="K295" i="3"/>
  <c r="J295" i="3"/>
  <c r="I295" i="3"/>
  <c r="H295" i="3"/>
  <c r="E295" i="3"/>
  <c r="CB294" i="3"/>
  <c r="CA294" i="3"/>
  <c r="BZ294" i="3"/>
  <c r="BY294" i="3"/>
  <c r="BX294" i="3"/>
  <c r="BW294" i="3"/>
  <c r="BV294" i="3"/>
  <c r="BU294" i="3"/>
  <c r="BT294" i="3"/>
  <c r="BS294" i="3"/>
  <c r="BR294" i="3"/>
  <c r="BP294" i="3"/>
  <c r="BO294" i="3"/>
  <c r="BN294" i="3"/>
  <c r="BM294" i="3"/>
  <c r="BL294" i="3"/>
  <c r="BK294" i="3"/>
  <c r="BJ294" i="3"/>
  <c r="BI294" i="3"/>
  <c r="BH294" i="3"/>
  <c r="BG294" i="3"/>
  <c r="BF294" i="3"/>
  <c r="BD294" i="3"/>
  <c r="BC294" i="3"/>
  <c r="BB294" i="3"/>
  <c r="BA294" i="3"/>
  <c r="AZ294" i="3"/>
  <c r="AY294" i="3"/>
  <c r="AX294" i="3"/>
  <c r="AW294" i="3"/>
  <c r="AV294" i="3"/>
  <c r="AU294" i="3"/>
  <c r="AT294" i="3"/>
  <c r="AR294" i="3"/>
  <c r="AQ294" i="3"/>
  <c r="AP294" i="3"/>
  <c r="AO294" i="3"/>
  <c r="AN294" i="3"/>
  <c r="AM294" i="3"/>
  <c r="AL294" i="3"/>
  <c r="AK294" i="3"/>
  <c r="AJ294" i="3"/>
  <c r="AI294" i="3"/>
  <c r="AH294" i="3"/>
  <c r="AF294" i="3"/>
  <c r="AE294" i="3"/>
  <c r="AD294" i="3"/>
  <c r="AC294" i="3"/>
  <c r="AB294" i="3"/>
  <c r="AA294" i="3"/>
  <c r="Z294" i="3"/>
  <c r="Y294" i="3"/>
  <c r="X294" i="3"/>
  <c r="W294" i="3"/>
  <c r="V294" i="3"/>
  <c r="T294" i="3"/>
  <c r="S294" i="3"/>
  <c r="R294" i="3"/>
  <c r="Q294" i="3"/>
  <c r="P294" i="3"/>
  <c r="O294" i="3"/>
  <c r="N294" i="3"/>
  <c r="M294" i="3"/>
  <c r="L294" i="3"/>
  <c r="K294" i="3"/>
  <c r="J294" i="3"/>
  <c r="I294" i="3"/>
  <c r="H294" i="3"/>
  <c r="E294" i="3"/>
  <c r="CB293" i="3"/>
  <c r="CA293" i="3"/>
  <c r="BZ293" i="3"/>
  <c r="BY293" i="3"/>
  <c r="BX293" i="3"/>
  <c r="BW293" i="3"/>
  <c r="BV293" i="3"/>
  <c r="BU293" i="3"/>
  <c r="BT293" i="3"/>
  <c r="BS293" i="3"/>
  <c r="BR293" i="3"/>
  <c r="BP293" i="3"/>
  <c r="BO293" i="3"/>
  <c r="BN293" i="3"/>
  <c r="BM293" i="3"/>
  <c r="BL293" i="3"/>
  <c r="BK293" i="3"/>
  <c r="BJ293" i="3"/>
  <c r="BI293" i="3"/>
  <c r="BH293" i="3"/>
  <c r="BG293" i="3"/>
  <c r="BF293" i="3"/>
  <c r="BD293" i="3"/>
  <c r="BC293" i="3"/>
  <c r="BB293" i="3"/>
  <c r="BA293" i="3"/>
  <c r="AZ293" i="3"/>
  <c r="AY293" i="3"/>
  <c r="AX293" i="3"/>
  <c r="AW293" i="3"/>
  <c r="AV293" i="3"/>
  <c r="AU293" i="3"/>
  <c r="AT293" i="3"/>
  <c r="AR293" i="3"/>
  <c r="AQ293" i="3"/>
  <c r="AP293" i="3"/>
  <c r="AO293" i="3"/>
  <c r="AN293" i="3"/>
  <c r="AM293" i="3"/>
  <c r="AL293" i="3"/>
  <c r="AK293" i="3"/>
  <c r="AJ293" i="3"/>
  <c r="AI293" i="3"/>
  <c r="AH293" i="3"/>
  <c r="AF293" i="3"/>
  <c r="AE293" i="3"/>
  <c r="AD293" i="3"/>
  <c r="AC293" i="3"/>
  <c r="AB293" i="3"/>
  <c r="AA293" i="3"/>
  <c r="Z293" i="3"/>
  <c r="Y293" i="3"/>
  <c r="X293" i="3"/>
  <c r="W293" i="3"/>
  <c r="V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E293" i="3"/>
  <c r="CB292" i="3"/>
  <c r="CA292" i="3"/>
  <c r="BZ292" i="3"/>
  <c r="BY292" i="3"/>
  <c r="BX292" i="3"/>
  <c r="BW292" i="3"/>
  <c r="BV292" i="3"/>
  <c r="BU292" i="3"/>
  <c r="BT292" i="3"/>
  <c r="BS292" i="3"/>
  <c r="BR292" i="3"/>
  <c r="BP292" i="3"/>
  <c r="BO292" i="3"/>
  <c r="BN292" i="3"/>
  <c r="BM292" i="3"/>
  <c r="BL292" i="3"/>
  <c r="BK292" i="3"/>
  <c r="BJ292" i="3"/>
  <c r="BI292" i="3"/>
  <c r="BH292" i="3"/>
  <c r="BG292" i="3"/>
  <c r="BF292" i="3"/>
  <c r="BD292" i="3"/>
  <c r="BC292" i="3"/>
  <c r="BB292" i="3"/>
  <c r="BA292" i="3"/>
  <c r="AZ292" i="3"/>
  <c r="AY292" i="3"/>
  <c r="AX292" i="3"/>
  <c r="AW292" i="3"/>
  <c r="AV292" i="3"/>
  <c r="AU292" i="3"/>
  <c r="AT292" i="3"/>
  <c r="AR292" i="3"/>
  <c r="AQ292" i="3"/>
  <c r="AP292" i="3"/>
  <c r="AO292" i="3"/>
  <c r="AN292" i="3"/>
  <c r="AM292" i="3"/>
  <c r="AL292" i="3"/>
  <c r="AK292" i="3"/>
  <c r="AJ292" i="3"/>
  <c r="AI292" i="3"/>
  <c r="AH292" i="3"/>
  <c r="AF292" i="3"/>
  <c r="AE292" i="3"/>
  <c r="AD292" i="3"/>
  <c r="AC292" i="3"/>
  <c r="AB292" i="3"/>
  <c r="AA292" i="3"/>
  <c r="Z292" i="3"/>
  <c r="Y292" i="3"/>
  <c r="X292" i="3"/>
  <c r="W292" i="3"/>
  <c r="V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E292" i="3"/>
  <c r="CC291" i="3"/>
  <c r="CB291" i="3"/>
  <c r="CA291" i="3"/>
  <c r="BZ291" i="3"/>
  <c r="BY291" i="3"/>
  <c r="BX291" i="3"/>
  <c r="BW291" i="3"/>
  <c r="BV291" i="3"/>
  <c r="BU291" i="3"/>
  <c r="BT291" i="3"/>
  <c r="BS291" i="3"/>
  <c r="BR291" i="3"/>
  <c r="BQ291" i="3"/>
  <c r="BP291" i="3"/>
  <c r="BO291" i="3"/>
  <c r="BN291" i="3"/>
  <c r="BM291" i="3"/>
  <c r="BL291" i="3"/>
  <c r="BK291" i="3"/>
  <c r="BJ291" i="3"/>
  <c r="BI291" i="3"/>
  <c r="BH291" i="3"/>
  <c r="BG291" i="3"/>
  <c r="BF291" i="3"/>
  <c r="BE291" i="3"/>
  <c r="BD291" i="3"/>
  <c r="BC291" i="3"/>
  <c r="BB291" i="3"/>
  <c r="BA291" i="3"/>
  <c r="AZ291" i="3"/>
  <c r="AY291" i="3"/>
  <c r="AX291" i="3"/>
  <c r="AW291" i="3"/>
  <c r="AV291" i="3"/>
  <c r="AU291" i="3"/>
  <c r="AT291" i="3"/>
  <c r="AS291" i="3"/>
  <c r="AR291" i="3"/>
  <c r="AQ291" i="3"/>
  <c r="AP291" i="3"/>
  <c r="AO291" i="3"/>
  <c r="AN291" i="3"/>
  <c r="AM291" i="3"/>
  <c r="AL291" i="3"/>
  <c r="AK291" i="3"/>
  <c r="AJ291" i="3"/>
  <c r="AI291" i="3"/>
  <c r="AH291" i="3"/>
  <c r="AG291" i="3"/>
  <c r="AF291" i="3"/>
  <c r="AE291" i="3"/>
  <c r="AD291" i="3"/>
  <c r="AC291" i="3"/>
  <c r="AB291" i="3"/>
  <c r="AA291" i="3"/>
  <c r="Z291" i="3"/>
  <c r="Y291" i="3"/>
  <c r="X291" i="3"/>
  <c r="W291" i="3"/>
  <c r="V291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E291" i="3"/>
  <c r="CC290" i="3"/>
  <c r="CB290" i="3"/>
  <c r="CA290" i="3"/>
  <c r="BZ290" i="3"/>
  <c r="BY290" i="3"/>
  <c r="BX290" i="3"/>
  <c r="BW290" i="3"/>
  <c r="BV290" i="3"/>
  <c r="BU290" i="3"/>
  <c r="BT290" i="3"/>
  <c r="BS290" i="3"/>
  <c r="BR290" i="3"/>
  <c r="BQ290" i="3"/>
  <c r="BP290" i="3"/>
  <c r="BO290" i="3"/>
  <c r="BN290" i="3"/>
  <c r="BM290" i="3"/>
  <c r="BL290" i="3"/>
  <c r="BK290" i="3"/>
  <c r="BJ290" i="3"/>
  <c r="BI290" i="3"/>
  <c r="BH290" i="3"/>
  <c r="BG290" i="3"/>
  <c r="BF290" i="3"/>
  <c r="BE290" i="3"/>
  <c r="BD290" i="3"/>
  <c r="BC290" i="3"/>
  <c r="BB290" i="3"/>
  <c r="BA290" i="3"/>
  <c r="AZ290" i="3"/>
  <c r="AY290" i="3"/>
  <c r="AX290" i="3"/>
  <c r="AW290" i="3"/>
  <c r="AV290" i="3"/>
  <c r="AU290" i="3"/>
  <c r="AT290" i="3"/>
  <c r="AS290" i="3"/>
  <c r="AR290" i="3"/>
  <c r="AQ290" i="3"/>
  <c r="AP290" i="3"/>
  <c r="AO290" i="3"/>
  <c r="AN290" i="3"/>
  <c r="AM290" i="3"/>
  <c r="AL290" i="3"/>
  <c r="AK290" i="3"/>
  <c r="AJ290" i="3"/>
  <c r="AI290" i="3"/>
  <c r="AH290" i="3"/>
  <c r="AG290" i="3"/>
  <c r="AF290" i="3"/>
  <c r="AE290" i="3"/>
  <c r="AD290" i="3"/>
  <c r="AC290" i="3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E290" i="3"/>
  <c r="CC289" i="3"/>
  <c r="CB289" i="3"/>
  <c r="CA289" i="3"/>
  <c r="BZ289" i="3"/>
  <c r="BY289" i="3"/>
  <c r="BX289" i="3"/>
  <c r="BW289" i="3"/>
  <c r="BV289" i="3"/>
  <c r="BU289" i="3"/>
  <c r="BT289" i="3"/>
  <c r="BS289" i="3"/>
  <c r="BR289" i="3"/>
  <c r="BQ289" i="3"/>
  <c r="BP289" i="3"/>
  <c r="BO289" i="3"/>
  <c r="BN289" i="3"/>
  <c r="BM289" i="3"/>
  <c r="BL289" i="3"/>
  <c r="BK289" i="3"/>
  <c r="BJ289" i="3"/>
  <c r="BI289" i="3"/>
  <c r="BH289" i="3"/>
  <c r="BG289" i="3"/>
  <c r="BF289" i="3"/>
  <c r="BE289" i="3"/>
  <c r="BD289" i="3"/>
  <c r="BC289" i="3"/>
  <c r="BB289" i="3"/>
  <c r="BA289" i="3"/>
  <c r="AZ289" i="3"/>
  <c r="AY289" i="3"/>
  <c r="AX289" i="3"/>
  <c r="AW289" i="3"/>
  <c r="AV289" i="3"/>
  <c r="AU289" i="3"/>
  <c r="AT289" i="3"/>
  <c r="AS289" i="3"/>
  <c r="AR289" i="3"/>
  <c r="AQ289" i="3"/>
  <c r="AP289" i="3"/>
  <c r="AO289" i="3"/>
  <c r="AN289" i="3"/>
  <c r="AM289" i="3"/>
  <c r="AL289" i="3"/>
  <c r="AK289" i="3"/>
  <c r="AJ289" i="3"/>
  <c r="AI289" i="3"/>
  <c r="AH289" i="3"/>
  <c r="AG289" i="3"/>
  <c r="AF289" i="3"/>
  <c r="AE289" i="3"/>
  <c r="AD289" i="3"/>
  <c r="AC289" i="3"/>
  <c r="AB289" i="3"/>
  <c r="AA289" i="3"/>
  <c r="Z289" i="3"/>
  <c r="Y289" i="3"/>
  <c r="X289" i="3"/>
  <c r="W289" i="3"/>
  <c r="V289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H289" i="3"/>
  <c r="E289" i="3"/>
  <c r="CC288" i="3"/>
  <c r="CB288" i="3"/>
  <c r="CA288" i="3"/>
  <c r="BZ288" i="3"/>
  <c r="BY288" i="3"/>
  <c r="BX288" i="3"/>
  <c r="BW288" i="3"/>
  <c r="BV288" i="3"/>
  <c r="BU288" i="3"/>
  <c r="BT288" i="3"/>
  <c r="BS288" i="3"/>
  <c r="BR288" i="3"/>
  <c r="BQ288" i="3"/>
  <c r="BP288" i="3"/>
  <c r="BO288" i="3"/>
  <c r="BN288" i="3"/>
  <c r="BM288" i="3"/>
  <c r="BL288" i="3"/>
  <c r="BK288" i="3"/>
  <c r="BJ288" i="3"/>
  <c r="BI288" i="3"/>
  <c r="BH288" i="3"/>
  <c r="BG288" i="3"/>
  <c r="BF288" i="3"/>
  <c r="BE288" i="3"/>
  <c r="BD288" i="3"/>
  <c r="BC288" i="3"/>
  <c r="BB288" i="3"/>
  <c r="BA288" i="3"/>
  <c r="AZ288" i="3"/>
  <c r="AY288" i="3"/>
  <c r="AX288" i="3"/>
  <c r="AW288" i="3"/>
  <c r="AV288" i="3"/>
  <c r="AU288" i="3"/>
  <c r="AT288" i="3"/>
  <c r="AS288" i="3"/>
  <c r="AR288" i="3"/>
  <c r="AQ288" i="3"/>
  <c r="AP288" i="3"/>
  <c r="AO288" i="3"/>
  <c r="AN288" i="3"/>
  <c r="AM288" i="3"/>
  <c r="AL288" i="3"/>
  <c r="AK288" i="3"/>
  <c r="AJ288" i="3"/>
  <c r="AI288" i="3"/>
  <c r="AH288" i="3"/>
  <c r="AG288" i="3"/>
  <c r="AF288" i="3"/>
  <c r="AE288" i="3"/>
  <c r="AD288" i="3"/>
  <c r="AC288" i="3"/>
  <c r="AB288" i="3"/>
  <c r="AA288" i="3"/>
  <c r="Z288" i="3"/>
  <c r="Y288" i="3"/>
  <c r="X288" i="3"/>
  <c r="W288" i="3"/>
  <c r="V288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I288" i="3"/>
  <c r="H288" i="3"/>
  <c r="E288" i="3"/>
  <c r="CC287" i="3"/>
  <c r="CB287" i="3"/>
  <c r="CA287" i="3"/>
  <c r="BZ287" i="3"/>
  <c r="BY287" i="3"/>
  <c r="BX287" i="3"/>
  <c r="BW287" i="3"/>
  <c r="BV287" i="3"/>
  <c r="BU287" i="3"/>
  <c r="BT287" i="3"/>
  <c r="BS287" i="3"/>
  <c r="BR287" i="3"/>
  <c r="BQ287" i="3"/>
  <c r="BP287" i="3"/>
  <c r="BO287" i="3"/>
  <c r="BN287" i="3"/>
  <c r="BM287" i="3"/>
  <c r="BL287" i="3"/>
  <c r="BK287" i="3"/>
  <c r="BJ287" i="3"/>
  <c r="BI287" i="3"/>
  <c r="BH287" i="3"/>
  <c r="BG287" i="3"/>
  <c r="BF287" i="3"/>
  <c r="BE287" i="3"/>
  <c r="BD287" i="3"/>
  <c r="BC287" i="3"/>
  <c r="BB287" i="3"/>
  <c r="BA287" i="3"/>
  <c r="AZ287" i="3"/>
  <c r="AY287" i="3"/>
  <c r="AX287" i="3"/>
  <c r="AW287" i="3"/>
  <c r="AV287" i="3"/>
  <c r="AU287" i="3"/>
  <c r="AT287" i="3"/>
  <c r="AS287" i="3"/>
  <c r="AR287" i="3"/>
  <c r="AQ287" i="3"/>
  <c r="AP287" i="3"/>
  <c r="AO287" i="3"/>
  <c r="AN287" i="3"/>
  <c r="AM287" i="3"/>
  <c r="AL287" i="3"/>
  <c r="AK287" i="3"/>
  <c r="AJ287" i="3"/>
  <c r="AI287" i="3"/>
  <c r="AH287" i="3"/>
  <c r="AG287" i="3"/>
  <c r="AF287" i="3"/>
  <c r="AE287" i="3"/>
  <c r="AD287" i="3"/>
  <c r="AC287" i="3"/>
  <c r="AB287" i="3"/>
  <c r="AA287" i="3"/>
  <c r="Z287" i="3"/>
  <c r="Y287" i="3"/>
  <c r="X287" i="3"/>
  <c r="W287" i="3"/>
  <c r="V287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E287" i="3"/>
  <c r="CC286" i="3"/>
  <c r="CB286" i="3"/>
  <c r="CA286" i="3"/>
  <c r="BZ286" i="3"/>
  <c r="BY286" i="3"/>
  <c r="BX286" i="3"/>
  <c r="BW286" i="3"/>
  <c r="BV286" i="3"/>
  <c r="BU286" i="3"/>
  <c r="BT286" i="3"/>
  <c r="BS286" i="3"/>
  <c r="BR286" i="3"/>
  <c r="BQ286" i="3"/>
  <c r="BP286" i="3"/>
  <c r="BO286" i="3"/>
  <c r="BN286" i="3"/>
  <c r="BM286" i="3"/>
  <c r="BL286" i="3"/>
  <c r="BK286" i="3"/>
  <c r="BJ286" i="3"/>
  <c r="BI286" i="3"/>
  <c r="BH286" i="3"/>
  <c r="BG286" i="3"/>
  <c r="BF286" i="3"/>
  <c r="BE286" i="3"/>
  <c r="BD286" i="3"/>
  <c r="BC286" i="3"/>
  <c r="BB286" i="3"/>
  <c r="BA286" i="3"/>
  <c r="AZ286" i="3"/>
  <c r="AY286" i="3"/>
  <c r="AX286" i="3"/>
  <c r="AW286" i="3"/>
  <c r="AV286" i="3"/>
  <c r="AU286" i="3"/>
  <c r="AT286" i="3"/>
  <c r="AS286" i="3"/>
  <c r="AR286" i="3"/>
  <c r="AQ286" i="3"/>
  <c r="AP286" i="3"/>
  <c r="AO286" i="3"/>
  <c r="AN286" i="3"/>
  <c r="AM286" i="3"/>
  <c r="AL286" i="3"/>
  <c r="AK286" i="3"/>
  <c r="AJ286" i="3"/>
  <c r="AI286" i="3"/>
  <c r="AH286" i="3"/>
  <c r="AG286" i="3"/>
  <c r="AF286" i="3"/>
  <c r="AE286" i="3"/>
  <c r="AD286" i="3"/>
  <c r="AC286" i="3"/>
  <c r="AB286" i="3"/>
  <c r="AA286" i="3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E286" i="3"/>
  <c r="CB285" i="3"/>
  <c r="CA285" i="3"/>
  <c r="BZ285" i="3"/>
  <c r="BY285" i="3"/>
  <c r="BX285" i="3"/>
  <c r="BW285" i="3"/>
  <c r="BV285" i="3"/>
  <c r="BU285" i="3"/>
  <c r="BT285" i="3"/>
  <c r="BS285" i="3"/>
  <c r="BR285" i="3"/>
  <c r="BP285" i="3"/>
  <c r="BO285" i="3"/>
  <c r="BN285" i="3"/>
  <c r="BM285" i="3"/>
  <c r="BL285" i="3"/>
  <c r="BK285" i="3"/>
  <c r="BJ285" i="3"/>
  <c r="BI285" i="3"/>
  <c r="BH285" i="3"/>
  <c r="BG285" i="3"/>
  <c r="BF285" i="3"/>
  <c r="BD285" i="3"/>
  <c r="BC285" i="3"/>
  <c r="BB285" i="3"/>
  <c r="BA285" i="3"/>
  <c r="AZ285" i="3"/>
  <c r="AY285" i="3"/>
  <c r="AX285" i="3"/>
  <c r="AW285" i="3"/>
  <c r="AV285" i="3"/>
  <c r="AU285" i="3"/>
  <c r="AT285" i="3"/>
  <c r="AR285" i="3"/>
  <c r="AQ285" i="3"/>
  <c r="AP285" i="3"/>
  <c r="AO285" i="3"/>
  <c r="AN285" i="3"/>
  <c r="AM285" i="3"/>
  <c r="AL285" i="3"/>
  <c r="AK285" i="3"/>
  <c r="AJ285" i="3"/>
  <c r="AI285" i="3"/>
  <c r="AH285" i="3"/>
  <c r="AF285" i="3"/>
  <c r="AE285" i="3"/>
  <c r="AD285" i="3"/>
  <c r="AC285" i="3"/>
  <c r="AB285" i="3"/>
  <c r="AA285" i="3"/>
  <c r="Z285" i="3"/>
  <c r="Y285" i="3"/>
  <c r="X285" i="3"/>
  <c r="W285" i="3"/>
  <c r="V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CB284" i="3"/>
  <c r="CA284" i="3"/>
  <c r="BZ284" i="3"/>
  <c r="BY284" i="3"/>
  <c r="BX284" i="3"/>
  <c r="BW284" i="3"/>
  <c r="BV284" i="3"/>
  <c r="BU284" i="3"/>
  <c r="BT284" i="3"/>
  <c r="BS284" i="3"/>
  <c r="BR284" i="3"/>
  <c r="BQ284" i="3"/>
  <c r="BP284" i="3"/>
  <c r="BO284" i="3"/>
  <c r="BN284" i="3"/>
  <c r="BM284" i="3"/>
  <c r="BL284" i="3"/>
  <c r="BK284" i="3"/>
  <c r="BJ284" i="3"/>
  <c r="BI284" i="3"/>
  <c r="BH284" i="3"/>
  <c r="BG284" i="3"/>
  <c r="BF284" i="3"/>
  <c r="BE284" i="3"/>
  <c r="BD284" i="3"/>
  <c r="BC284" i="3"/>
  <c r="BB284" i="3"/>
  <c r="BA284" i="3"/>
  <c r="AZ284" i="3"/>
  <c r="AY284" i="3"/>
  <c r="AX284" i="3"/>
  <c r="AW284" i="3"/>
  <c r="AV284" i="3"/>
  <c r="AU284" i="3"/>
  <c r="AT284" i="3"/>
  <c r="AS284" i="3"/>
  <c r="AR284" i="3"/>
  <c r="AQ284" i="3"/>
  <c r="AP284" i="3"/>
  <c r="AO284" i="3"/>
  <c r="AN284" i="3"/>
  <c r="AM284" i="3"/>
  <c r="AL284" i="3"/>
  <c r="AK284" i="3"/>
  <c r="AJ284" i="3"/>
  <c r="AI284" i="3"/>
  <c r="AH284" i="3"/>
  <c r="AF284" i="3"/>
  <c r="AE284" i="3"/>
  <c r="AD284" i="3"/>
  <c r="AC284" i="3"/>
  <c r="AB284" i="3"/>
  <c r="AA284" i="3"/>
  <c r="Z284" i="3"/>
  <c r="Y284" i="3"/>
  <c r="X284" i="3"/>
  <c r="W284" i="3"/>
  <c r="V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H284" i="3"/>
  <c r="E284" i="3"/>
  <c r="CC283" i="3"/>
  <c r="CB283" i="3"/>
  <c r="CA283" i="3"/>
  <c r="BZ283" i="3"/>
  <c r="BY283" i="3"/>
  <c r="BX283" i="3"/>
  <c r="BW283" i="3"/>
  <c r="BV283" i="3"/>
  <c r="BU283" i="3"/>
  <c r="BT283" i="3"/>
  <c r="BS283" i="3"/>
  <c r="BR283" i="3"/>
  <c r="BQ283" i="3"/>
  <c r="BP283" i="3"/>
  <c r="BO283" i="3"/>
  <c r="BN283" i="3"/>
  <c r="BM283" i="3"/>
  <c r="BL283" i="3"/>
  <c r="BK283" i="3"/>
  <c r="BJ283" i="3"/>
  <c r="BI283" i="3"/>
  <c r="BH283" i="3"/>
  <c r="BG283" i="3"/>
  <c r="BF283" i="3"/>
  <c r="BE283" i="3"/>
  <c r="BD283" i="3"/>
  <c r="BC283" i="3"/>
  <c r="BB283" i="3"/>
  <c r="BA283" i="3"/>
  <c r="AZ283" i="3"/>
  <c r="AY283" i="3"/>
  <c r="AX283" i="3"/>
  <c r="AW283" i="3"/>
  <c r="AV283" i="3"/>
  <c r="AU283" i="3"/>
  <c r="AT283" i="3"/>
  <c r="AS283" i="3"/>
  <c r="AR283" i="3"/>
  <c r="AQ283" i="3"/>
  <c r="AP283" i="3"/>
  <c r="AO283" i="3"/>
  <c r="AN283" i="3"/>
  <c r="AM283" i="3"/>
  <c r="AL283" i="3"/>
  <c r="AK283" i="3"/>
  <c r="AJ283" i="3"/>
  <c r="AI283" i="3"/>
  <c r="AH283" i="3"/>
  <c r="AG283" i="3"/>
  <c r="AF283" i="3"/>
  <c r="AE283" i="3"/>
  <c r="AD283" i="3"/>
  <c r="AC283" i="3"/>
  <c r="AB283" i="3"/>
  <c r="AA283" i="3"/>
  <c r="Z283" i="3"/>
  <c r="Y283" i="3"/>
  <c r="X283" i="3"/>
  <c r="W283" i="3"/>
  <c r="V283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H283" i="3"/>
  <c r="E283" i="3"/>
  <c r="CB282" i="3"/>
  <c r="CA282" i="3"/>
  <c r="BZ282" i="3"/>
  <c r="BY282" i="3"/>
  <c r="BX282" i="3"/>
  <c r="BW282" i="3"/>
  <c r="BV282" i="3"/>
  <c r="BU282" i="3"/>
  <c r="BT282" i="3"/>
  <c r="BS282" i="3"/>
  <c r="BR282" i="3"/>
  <c r="BP282" i="3"/>
  <c r="BO282" i="3"/>
  <c r="BN282" i="3"/>
  <c r="BM282" i="3"/>
  <c r="BL282" i="3"/>
  <c r="BK282" i="3"/>
  <c r="BJ282" i="3"/>
  <c r="BI282" i="3"/>
  <c r="BH282" i="3"/>
  <c r="BG282" i="3"/>
  <c r="BF282" i="3"/>
  <c r="BD282" i="3"/>
  <c r="BC282" i="3"/>
  <c r="BB282" i="3"/>
  <c r="BA282" i="3"/>
  <c r="AZ282" i="3"/>
  <c r="AY282" i="3"/>
  <c r="AX282" i="3"/>
  <c r="AW282" i="3"/>
  <c r="AV282" i="3"/>
  <c r="AU282" i="3"/>
  <c r="AT282" i="3"/>
  <c r="AR282" i="3"/>
  <c r="AQ282" i="3"/>
  <c r="AP282" i="3"/>
  <c r="AO282" i="3"/>
  <c r="AN282" i="3"/>
  <c r="AM282" i="3"/>
  <c r="AL282" i="3"/>
  <c r="AK282" i="3"/>
  <c r="AJ282" i="3"/>
  <c r="AI282" i="3"/>
  <c r="AH282" i="3"/>
  <c r="AF282" i="3"/>
  <c r="AE282" i="3"/>
  <c r="AD282" i="3"/>
  <c r="AC282" i="3"/>
  <c r="AB282" i="3"/>
  <c r="AA282" i="3"/>
  <c r="Z282" i="3"/>
  <c r="Y282" i="3"/>
  <c r="X282" i="3"/>
  <c r="W282" i="3"/>
  <c r="V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H282" i="3"/>
  <c r="E282" i="3"/>
  <c r="CB281" i="3"/>
  <c r="CA281" i="3"/>
  <c r="BZ281" i="3"/>
  <c r="BY281" i="3"/>
  <c r="BX281" i="3"/>
  <c r="BW281" i="3"/>
  <c r="BV281" i="3"/>
  <c r="BU281" i="3"/>
  <c r="BT281" i="3"/>
  <c r="BS281" i="3"/>
  <c r="BR281" i="3"/>
  <c r="BP281" i="3"/>
  <c r="BO281" i="3"/>
  <c r="BN281" i="3"/>
  <c r="BM281" i="3"/>
  <c r="BL281" i="3"/>
  <c r="BK281" i="3"/>
  <c r="BJ281" i="3"/>
  <c r="BI281" i="3"/>
  <c r="BH281" i="3"/>
  <c r="BG281" i="3"/>
  <c r="BF281" i="3"/>
  <c r="BD281" i="3"/>
  <c r="BC281" i="3"/>
  <c r="BB281" i="3"/>
  <c r="BA281" i="3"/>
  <c r="AZ281" i="3"/>
  <c r="AY281" i="3"/>
  <c r="AX281" i="3"/>
  <c r="AW281" i="3"/>
  <c r="AV281" i="3"/>
  <c r="AU281" i="3"/>
  <c r="AT281" i="3"/>
  <c r="AR281" i="3"/>
  <c r="AQ281" i="3"/>
  <c r="AP281" i="3"/>
  <c r="AO281" i="3"/>
  <c r="AN281" i="3"/>
  <c r="AM281" i="3"/>
  <c r="AL281" i="3"/>
  <c r="AK281" i="3"/>
  <c r="AJ281" i="3"/>
  <c r="AI281" i="3"/>
  <c r="AH281" i="3"/>
  <c r="AF281" i="3"/>
  <c r="AE281" i="3"/>
  <c r="AD281" i="3"/>
  <c r="AC281" i="3"/>
  <c r="AB281" i="3"/>
  <c r="AA281" i="3"/>
  <c r="Z281" i="3"/>
  <c r="Y281" i="3"/>
  <c r="X281" i="3"/>
  <c r="W281" i="3"/>
  <c r="V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E281" i="3"/>
  <c r="CB280" i="3"/>
  <c r="CA280" i="3"/>
  <c r="BZ280" i="3"/>
  <c r="BY280" i="3"/>
  <c r="BX280" i="3"/>
  <c r="BW280" i="3"/>
  <c r="BV280" i="3"/>
  <c r="BU280" i="3"/>
  <c r="BT280" i="3"/>
  <c r="BS280" i="3"/>
  <c r="BR280" i="3"/>
  <c r="BP280" i="3"/>
  <c r="BO280" i="3"/>
  <c r="BN280" i="3"/>
  <c r="BM280" i="3"/>
  <c r="BL280" i="3"/>
  <c r="BK280" i="3"/>
  <c r="BJ280" i="3"/>
  <c r="BI280" i="3"/>
  <c r="BH280" i="3"/>
  <c r="BG280" i="3"/>
  <c r="BF280" i="3"/>
  <c r="BD280" i="3"/>
  <c r="BC280" i="3"/>
  <c r="BB280" i="3"/>
  <c r="BA280" i="3"/>
  <c r="AZ280" i="3"/>
  <c r="AY280" i="3"/>
  <c r="AX280" i="3"/>
  <c r="AW280" i="3"/>
  <c r="AV280" i="3"/>
  <c r="AU280" i="3"/>
  <c r="AT280" i="3"/>
  <c r="AR280" i="3"/>
  <c r="AQ280" i="3"/>
  <c r="AP280" i="3"/>
  <c r="AO280" i="3"/>
  <c r="AN280" i="3"/>
  <c r="AM280" i="3"/>
  <c r="AL280" i="3"/>
  <c r="AK280" i="3"/>
  <c r="AJ280" i="3"/>
  <c r="AI280" i="3"/>
  <c r="AH280" i="3"/>
  <c r="AF280" i="3"/>
  <c r="AE280" i="3"/>
  <c r="AD280" i="3"/>
  <c r="AC280" i="3"/>
  <c r="AB280" i="3"/>
  <c r="AA280" i="3"/>
  <c r="Z280" i="3"/>
  <c r="Y280" i="3"/>
  <c r="X280" i="3"/>
  <c r="W280" i="3"/>
  <c r="V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E280" i="3"/>
  <c r="CB279" i="3"/>
  <c r="CA279" i="3"/>
  <c r="BZ279" i="3"/>
  <c r="BY279" i="3"/>
  <c r="BX279" i="3"/>
  <c r="BW279" i="3"/>
  <c r="BV279" i="3"/>
  <c r="BU279" i="3"/>
  <c r="BT279" i="3"/>
  <c r="BS279" i="3"/>
  <c r="BR279" i="3"/>
  <c r="BP279" i="3"/>
  <c r="BO279" i="3"/>
  <c r="BN279" i="3"/>
  <c r="BM279" i="3"/>
  <c r="BL279" i="3"/>
  <c r="BK279" i="3"/>
  <c r="BJ279" i="3"/>
  <c r="BI279" i="3"/>
  <c r="BH279" i="3"/>
  <c r="BG279" i="3"/>
  <c r="BF279" i="3"/>
  <c r="BD279" i="3"/>
  <c r="BC279" i="3"/>
  <c r="BB279" i="3"/>
  <c r="BA279" i="3"/>
  <c r="AZ279" i="3"/>
  <c r="AY279" i="3"/>
  <c r="AX279" i="3"/>
  <c r="AW279" i="3"/>
  <c r="AV279" i="3"/>
  <c r="AU279" i="3"/>
  <c r="AT279" i="3"/>
  <c r="AR279" i="3"/>
  <c r="AQ279" i="3"/>
  <c r="AP279" i="3"/>
  <c r="AO279" i="3"/>
  <c r="AN279" i="3"/>
  <c r="AM279" i="3"/>
  <c r="AL279" i="3"/>
  <c r="AK279" i="3"/>
  <c r="AJ279" i="3"/>
  <c r="AI279" i="3"/>
  <c r="AH279" i="3"/>
  <c r="AF279" i="3"/>
  <c r="AE279" i="3"/>
  <c r="AD279" i="3"/>
  <c r="AC279" i="3"/>
  <c r="AB279" i="3"/>
  <c r="AA279" i="3"/>
  <c r="Z279" i="3"/>
  <c r="Y279" i="3"/>
  <c r="X279" i="3"/>
  <c r="W279" i="3"/>
  <c r="V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E279" i="3"/>
  <c r="CB278" i="3"/>
  <c r="CA278" i="3"/>
  <c r="BZ278" i="3"/>
  <c r="BY278" i="3"/>
  <c r="BX278" i="3"/>
  <c r="BW278" i="3"/>
  <c r="BV278" i="3"/>
  <c r="BU278" i="3"/>
  <c r="BT278" i="3"/>
  <c r="BS278" i="3"/>
  <c r="BR278" i="3"/>
  <c r="BP278" i="3"/>
  <c r="BO278" i="3"/>
  <c r="BN278" i="3"/>
  <c r="BM278" i="3"/>
  <c r="BL278" i="3"/>
  <c r="BK278" i="3"/>
  <c r="BJ278" i="3"/>
  <c r="BI278" i="3"/>
  <c r="BH278" i="3"/>
  <c r="BG278" i="3"/>
  <c r="BF278" i="3"/>
  <c r="BD278" i="3"/>
  <c r="BC278" i="3"/>
  <c r="BB278" i="3"/>
  <c r="BA278" i="3"/>
  <c r="AZ278" i="3"/>
  <c r="AY278" i="3"/>
  <c r="AX278" i="3"/>
  <c r="AW278" i="3"/>
  <c r="AV278" i="3"/>
  <c r="AU278" i="3"/>
  <c r="AT278" i="3"/>
  <c r="AR278" i="3"/>
  <c r="AQ278" i="3"/>
  <c r="AP278" i="3"/>
  <c r="AO278" i="3"/>
  <c r="AN278" i="3"/>
  <c r="AM278" i="3"/>
  <c r="AL278" i="3"/>
  <c r="AK278" i="3"/>
  <c r="AJ278" i="3"/>
  <c r="AI278" i="3"/>
  <c r="AH278" i="3"/>
  <c r="AF278" i="3"/>
  <c r="AE278" i="3"/>
  <c r="AD278" i="3"/>
  <c r="AC278" i="3"/>
  <c r="AB278" i="3"/>
  <c r="AA278" i="3"/>
  <c r="Z278" i="3"/>
  <c r="Y278" i="3"/>
  <c r="X278" i="3"/>
  <c r="W278" i="3"/>
  <c r="V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H278" i="3"/>
  <c r="E278" i="3"/>
  <c r="CC277" i="3"/>
  <c r="CB277" i="3"/>
  <c r="CA277" i="3"/>
  <c r="BZ277" i="3"/>
  <c r="BY277" i="3"/>
  <c r="BX277" i="3"/>
  <c r="BW277" i="3"/>
  <c r="BV277" i="3"/>
  <c r="BU277" i="3"/>
  <c r="BT277" i="3"/>
  <c r="BS277" i="3"/>
  <c r="BR277" i="3"/>
  <c r="BQ277" i="3"/>
  <c r="BP277" i="3"/>
  <c r="BO277" i="3"/>
  <c r="BN277" i="3"/>
  <c r="BM277" i="3"/>
  <c r="BL277" i="3"/>
  <c r="BK277" i="3"/>
  <c r="BJ277" i="3"/>
  <c r="BI277" i="3"/>
  <c r="BH277" i="3"/>
  <c r="BG277" i="3"/>
  <c r="BF277" i="3"/>
  <c r="BE277" i="3"/>
  <c r="BD277" i="3"/>
  <c r="BC277" i="3"/>
  <c r="BB277" i="3"/>
  <c r="BA277" i="3"/>
  <c r="AZ277" i="3"/>
  <c r="AY277" i="3"/>
  <c r="AX277" i="3"/>
  <c r="AW277" i="3"/>
  <c r="AV277" i="3"/>
  <c r="AU277" i="3"/>
  <c r="AT277" i="3"/>
  <c r="AS277" i="3"/>
  <c r="AR277" i="3"/>
  <c r="AQ277" i="3"/>
  <c r="AP277" i="3"/>
  <c r="AO277" i="3"/>
  <c r="AN277" i="3"/>
  <c r="AM277" i="3"/>
  <c r="AL277" i="3"/>
  <c r="AK277" i="3"/>
  <c r="AJ277" i="3"/>
  <c r="AI277" i="3"/>
  <c r="AH277" i="3"/>
  <c r="AG277" i="3"/>
  <c r="AF277" i="3"/>
  <c r="AE277" i="3"/>
  <c r="AD277" i="3"/>
  <c r="AC277" i="3"/>
  <c r="AB277" i="3"/>
  <c r="AA277" i="3"/>
  <c r="Z277" i="3"/>
  <c r="Y277" i="3"/>
  <c r="X277" i="3"/>
  <c r="W277" i="3"/>
  <c r="V277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E277" i="3"/>
  <c r="CC276" i="3"/>
  <c r="CB276" i="3"/>
  <c r="CA276" i="3"/>
  <c r="BZ276" i="3"/>
  <c r="BY276" i="3"/>
  <c r="BX276" i="3"/>
  <c r="BW276" i="3"/>
  <c r="BV276" i="3"/>
  <c r="BU276" i="3"/>
  <c r="BT276" i="3"/>
  <c r="BS276" i="3"/>
  <c r="BR276" i="3"/>
  <c r="BQ276" i="3"/>
  <c r="BP276" i="3"/>
  <c r="BO276" i="3"/>
  <c r="BN276" i="3"/>
  <c r="BM276" i="3"/>
  <c r="BL276" i="3"/>
  <c r="BK276" i="3"/>
  <c r="BJ276" i="3"/>
  <c r="BI276" i="3"/>
  <c r="BH276" i="3"/>
  <c r="BG276" i="3"/>
  <c r="BF276" i="3"/>
  <c r="BE276" i="3"/>
  <c r="BD276" i="3"/>
  <c r="BC276" i="3"/>
  <c r="BB276" i="3"/>
  <c r="BA276" i="3"/>
  <c r="AZ276" i="3"/>
  <c r="AY276" i="3"/>
  <c r="AX276" i="3"/>
  <c r="AW276" i="3"/>
  <c r="AV276" i="3"/>
  <c r="AU276" i="3"/>
  <c r="AT276" i="3"/>
  <c r="AS276" i="3"/>
  <c r="AR276" i="3"/>
  <c r="AQ276" i="3"/>
  <c r="AP276" i="3"/>
  <c r="AO276" i="3"/>
  <c r="AN276" i="3"/>
  <c r="AM276" i="3"/>
  <c r="AL276" i="3"/>
  <c r="AK276" i="3"/>
  <c r="AJ276" i="3"/>
  <c r="AI276" i="3"/>
  <c r="AH276" i="3"/>
  <c r="AG276" i="3"/>
  <c r="AF276" i="3"/>
  <c r="AE276" i="3"/>
  <c r="AD276" i="3"/>
  <c r="AC276" i="3"/>
  <c r="AB276" i="3"/>
  <c r="AA276" i="3"/>
  <c r="Z276" i="3"/>
  <c r="Y276" i="3"/>
  <c r="X276" i="3"/>
  <c r="W276" i="3"/>
  <c r="V276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H276" i="3"/>
  <c r="E276" i="3"/>
  <c r="CB275" i="3"/>
  <c r="CA275" i="3"/>
  <c r="BZ275" i="3"/>
  <c r="BY275" i="3"/>
  <c r="BX275" i="3"/>
  <c r="BW275" i="3"/>
  <c r="BV275" i="3"/>
  <c r="BU275" i="3"/>
  <c r="BT275" i="3"/>
  <c r="BS275" i="3"/>
  <c r="BR275" i="3"/>
  <c r="BQ275" i="3"/>
  <c r="BP275" i="3"/>
  <c r="BO275" i="3"/>
  <c r="BN275" i="3"/>
  <c r="BM275" i="3"/>
  <c r="BL275" i="3"/>
  <c r="BK275" i="3"/>
  <c r="BJ275" i="3"/>
  <c r="BI275" i="3"/>
  <c r="BH275" i="3"/>
  <c r="BG275" i="3"/>
  <c r="BF275" i="3"/>
  <c r="BE275" i="3"/>
  <c r="BD275" i="3"/>
  <c r="BC275" i="3"/>
  <c r="BB275" i="3"/>
  <c r="BA275" i="3"/>
  <c r="AZ275" i="3"/>
  <c r="AY275" i="3"/>
  <c r="AX275" i="3"/>
  <c r="AW275" i="3"/>
  <c r="AV275" i="3"/>
  <c r="AU275" i="3"/>
  <c r="AT275" i="3"/>
  <c r="AS275" i="3"/>
  <c r="AR275" i="3"/>
  <c r="AQ275" i="3"/>
  <c r="AP275" i="3"/>
  <c r="AO275" i="3"/>
  <c r="AN275" i="3"/>
  <c r="AL275" i="3"/>
  <c r="AK275" i="3"/>
  <c r="AJ275" i="3"/>
  <c r="AI275" i="3"/>
  <c r="AH275" i="3"/>
  <c r="AF275" i="3"/>
  <c r="AE275" i="3"/>
  <c r="AD275" i="3"/>
  <c r="AC275" i="3"/>
  <c r="AB275" i="3"/>
  <c r="AA275" i="3"/>
  <c r="Z275" i="3"/>
  <c r="Y275" i="3"/>
  <c r="X275" i="3"/>
  <c r="W275" i="3"/>
  <c r="V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CB274" i="3"/>
  <c r="CA274" i="3"/>
  <c r="BZ274" i="3"/>
  <c r="BY274" i="3"/>
  <c r="BX274" i="3"/>
  <c r="BW274" i="3"/>
  <c r="BV274" i="3"/>
  <c r="BU274" i="3"/>
  <c r="BT274" i="3"/>
  <c r="BS274" i="3"/>
  <c r="BR274" i="3"/>
  <c r="BP274" i="3"/>
  <c r="BO274" i="3"/>
  <c r="BN274" i="3"/>
  <c r="BM274" i="3"/>
  <c r="BL274" i="3"/>
  <c r="BK274" i="3"/>
  <c r="BJ274" i="3"/>
  <c r="BI274" i="3"/>
  <c r="BH274" i="3"/>
  <c r="BG274" i="3"/>
  <c r="BF274" i="3"/>
  <c r="BD274" i="3"/>
  <c r="BC274" i="3"/>
  <c r="BB274" i="3"/>
  <c r="BA274" i="3"/>
  <c r="AZ274" i="3"/>
  <c r="AY274" i="3"/>
  <c r="AX274" i="3"/>
  <c r="AW274" i="3"/>
  <c r="AV274" i="3"/>
  <c r="AU274" i="3"/>
  <c r="AT274" i="3"/>
  <c r="AR274" i="3"/>
  <c r="AQ274" i="3"/>
  <c r="AP274" i="3"/>
  <c r="AO274" i="3"/>
  <c r="AN274" i="3"/>
  <c r="AM274" i="3"/>
  <c r="AL274" i="3"/>
  <c r="AK274" i="3"/>
  <c r="AJ274" i="3"/>
  <c r="AI274" i="3"/>
  <c r="AH274" i="3"/>
  <c r="AF274" i="3"/>
  <c r="AE274" i="3"/>
  <c r="AD274" i="3"/>
  <c r="AC274" i="3"/>
  <c r="AB274" i="3"/>
  <c r="AA274" i="3"/>
  <c r="Z274" i="3"/>
  <c r="Y274" i="3"/>
  <c r="X274" i="3"/>
  <c r="W274" i="3"/>
  <c r="V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H274" i="3"/>
  <c r="CB273" i="3"/>
  <c r="CA273" i="3"/>
  <c r="BZ273" i="3"/>
  <c r="BY273" i="3"/>
  <c r="BX273" i="3"/>
  <c r="BW273" i="3"/>
  <c r="BV273" i="3"/>
  <c r="BU273" i="3"/>
  <c r="BT273" i="3"/>
  <c r="BS273" i="3"/>
  <c r="BR273" i="3"/>
  <c r="BP273" i="3"/>
  <c r="BO273" i="3"/>
  <c r="BN273" i="3"/>
  <c r="BM273" i="3"/>
  <c r="BL273" i="3"/>
  <c r="BK273" i="3"/>
  <c r="BJ273" i="3"/>
  <c r="BI273" i="3"/>
  <c r="BH273" i="3"/>
  <c r="BG273" i="3"/>
  <c r="BF273" i="3"/>
  <c r="BD273" i="3"/>
  <c r="BC273" i="3"/>
  <c r="BB273" i="3"/>
  <c r="BA273" i="3"/>
  <c r="AZ273" i="3"/>
  <c r="AY273" i="3"/>
  <c r="AX273" i="3"/>
  <c r="AW273" i="3"/>
  <c r="AV273" i="3"/>
  <c r="AU273" i="3"/>
  <c r="AT273" i="3"/>
  <c r="AR273" i="3"/>
  <c r="AQ273" i="3"/>
  <c r="AP273" i="3"/>
  <c r="AO273" i="3"/>
  <c r="AN273" i="3"/>
  <c r="AM273" i="3"/>
  <c r="AL273" i="3"/>
  <c r="AK273" i="3"/>
  <c r="AJ273" i="3"/>
  <c r="AI273" i="3"/>
  <c r="AH273" i="3"/>
  <c r="AF273" i="3"/>
  <c r="AE273" i="3"/>
  <c r="AD273" i="3"/>
  <c r="AC273" i="3"/>
  <c r="AB273" i="3"/>
  <c r="AA273" i="3"/>
  <c r="Z273" i="3"/>
  <c r="Y273" i="3"/>
  <c r="X273" i="3"/>
  <c r="W273" i="3"/>
  <c r="V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CC272" i="3"/>
  <c r="CB272" i="3"/>
  <c r="CA272" i="3"/>
  <c r="BZ272" i="3"/>
  <c r="BY272" i="3"/>
  <c r="BX272" i="3"/>
  <c r="BW272" i="3"/>
  <c r="BV272" i="3"/>
  <c r="BU272" i="3"/>
  <c r="BT272" i="3"/>
  <c r="BS272" i="3"/>
  <c r="BR272" i="3"/>
  <c r="BQ272" i="3"/>
  <c r="BP272" i="3"/>
  <c r="BO272" i="3"/>
  <c r="BN272" i="3"/>
  <c r="BM272" i="3"/>
  <c r="BL272" i="3"/>
  <c r="BK272" i="3"/>
  <c r="BJ272" i="3"/>
  <c r="BI272" i="3"/>
  <c r="BH272" i="3"/>
  <c r="BG272" i="3"/>
  <c r="BF272" i="3"/>
  <c r="BE272" i="3"/>
  <c r="BD272" i="3"/>
  <c r="BC272" i="3"/>
  <c r="BB272" i="3"/>
  <c r="BA272" i="3"/>
  <c r="AZ272" i="3"/>
  <c r="AY272" i="3"/>
  <c r="AX272" i="3"/>
  <c r="AW272" i="3"/>
  <c r="AV272" i="3"/>
  <c r="AU272" i="3"/>
  <c r="AT272" i="3"/>
  <c r="AS272" i="3"/>
  <c r="AR272" i="3"/>
  <c r="AQ272" i="3"/>
  <c r="AP272" i="3"/>
  <c r="AO272" i="3"/>
  <c r="AN272" i="3"/>
  <c r="AM272" i="3"/>
  <c r="AL272" i="3"/>
  <c r="AK272" i="3"/>
  <c r="AJ272" i="3"/>
  <c r="AI272" i="3"/>
  <c r="AH272" i="3"/>
  <c r="AG272" i="3"/>
  <c r="AF272" i="3"/>
  <c r="AE272" i="3"/>
  <c r="AD272" i="3"/>
  <c r="AC272" i="3"/>
  <c r="AB272" i="3"/>
  <c r="AA272" i="3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E272" i="3"/>
  <c r="CB267" i="3"/>
  <c r="CA267" i="3"/>
  <c r="BZ267" i="3"/>
  <c r="BY267" i="3"/>
  <c r="BX267" i="3"/>
  <c r="BW267" i="3"/>
  <c r="BV267" i="3"/>
  <c r="BU267" i="3"/>
  <c r="BT267" i="3"/>
  <c r="BS267" i="3"/>
  <c r="BR267" i="3"/>
  <c r="BQ267" i="3"/>
  <c r="BP267" i="3"/>
  <c r="BO267" i="3"/>
  <c r="BN267" i="3"/>
  <c r="BM267" i="3"/>
  <c r="BL267" i="3"/>
  <c r="BK267" i="3"/>
  <c r="BJ267" i="3"/>
  <c r="BI267" i="3"/>
  <c r="BH267" i="3"/>
  <c r="BG267" i="3"/>
  <c r="BF267" i="3"/>
  <c r="BE267" i="3"/>
  <c r="BD267" i="3"/>
  <c r="BC267" i="3"/>
  <c r="BB267" i="3"/>
  <c r="BA267" i="3"/>
  <c r="AZ267" i="3"/>
  <c r="AY267" i="3"/>
  <c r="AX267" i="3"/>
  <c r="AW267" i="3"/>
  <c r="AV267" i="3"/>
  <c r="AU267" i="3"/>
  <c r="AT267" i="3"/>
  <c r="AS267" i="3"/>
  <c r="AR267" i="3"/>
  <c r="AQ267" i="3"/>
  <c r="AP267" i="3"/>
  <c r="AO267" i="3"/>
  <c r="AN267" i="3"/>
  <c r="AL267" i="3"/>
  <c r="AK267" i="3"/>
  <c r="AJ267" i="3"/>
  <c r="AI267" i="3"/>
  <c r="AH267" i="3"/>
  <c r="AF267" i="3"/>
  <c r="AE267" i="3"/>
  <c r="AD267" i="3"/>
  <c r="AC267" i="3"/>
  <c r="AB267" i="3"/>
  <c r="AA267" i="3"/>
  <c r="Z267" i="3"/>
  <c r="Y267" i="3"/>
  <c r="X267" i="3"/>
  <c r="W267" i="3"/>
  <c r="V267" i="3"/>
  <c r="T267" i="3"/>
  <c r="S267" i="3"/>
  <c r="R267" i="3"/>
  <c r="Q267" i="3"/>
  <c r="P267" i="3"/>
  <c r="O267" i="3"/>
  <c r="N267" i="3"/>
  <c r="M267" i="3"/>
  <c r="L267" i="3"/>
  <c r="K267" i="3"/>
  <c r="J267" i="3"/>
  <c r="I267" i="3"/>
  <c r="H267" i="3"/>
  <c r="E267" i="3"/>
  <c r="CB266" i="3"/>
  <c r="CA266" i="3"/>
  <c r="BZ266" i="3"/>
  <c r="BY266" i="3"/>
  <c r="BX266" i="3"/>
  <c r="BW266" i="3"/>
  <c r="BV266" i="3"/>
  <c r="BU266" i="3"/>
  <c r="BT266" i="3"/>
  <c r="BS266" i="3"/>
  <c r="BR266" i="3"/>
  <c r="BQ266" i="3"/>
  <c r="BP266" i="3"/>
  <c r="BO266" i="3"/>
  <c r="BN266" i="3"/>
  <c r="BM266" i="3"/>
  <c r="BL266" i="3"/>
  <c r="BK266" i="3"/>
  <c r="BJ266" i="3"/>
  <c r="BI266" i="3"/>
  <c r="BH266" i="3"/>
  <c r="BG266" i="3"/>
  <c r="BF266" i="3"/>
  <c r="BE266" i="3"/>
  <c r="BD266" i="3"/>
  <c r="BC266" i="3"/>
  <c r="BB266" i="3"/>
  <c r="BA266" i="3"/>
  <c r="AZ266" i="3"/>
  <c r="AY266" i="3"/>
  <c r="AX266" i="3"/>
  <c r="AW266" i="3"/>
  <c r="AV266" i="3"/>
  <c r="AU266" i="3"/>
  <c r="AT266" i="3"/>
  <c r="AS266" i="3"/>
  <c r="AR266" i="3"/>
  <c r="AQ266" i="3"/>
  <c r="AP266" i="3"/>
  <c r="AO266" i="3"/>
  <c r="AN266" i="3"/>
  <c r="AL266" i="3"/>
  <c r="AK266" i="3"/>
  <c r="AJ266" i="3"/>
  <c r="AI266" i="3"/>
  <c r="AH266" i="3"/>
  <c r="AF266" i="3"/>
  <c r="AE266" i="3"/>
  <c r="AD266" i="3"/>
  <c r="AC266" i="3"/>
  <c r="AB266" i="3"/>
  <c r="AA266" i="3"/>
  <c r="Z266" i="3"/>
  <c r="Y266" i="3"/>
  <c r="X266" i="3"/>
  <c r="W266" i="3"/>
  <c r="V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E266" i="3"/>
  <c r="CB265" i="3"/>
  <c r="CA265" i="3"/>
  <c r="BZ265" i="3"/>
  <c r="BY265" i="3"/>
  <c r="BX265" i="3"/>
  <c r="BW265" i="3"/>
  <c r="BV265" i="3"/>
  <c r="BU265" i="3"/>
  <c r="BT265" i="3"/>
  <c r="BS265" i="3"/>
  <c r="BR265" i="3"/>
  <c r="BQ265" i="3"/>
  <c r="BP265" i="3"/>
  <c r="BO265" i="3"/>
  <c r="BN265" i="3"/>
  <c r="BM265" i="3"/>
  <c r="BL265" i="3"/>
  <c r="BK265" i="3"/>
  <c r="BJ265" i="3"/>
  <c r="BI265" i="3"/>
  <c r="BH265" i="3"/>
  <c r="BG265" i="3"/>
  <c r="BF265" i="3"/>
  <c r="BE265" i="3"/>
  <c r="BD265" i="3"/>
  <c r="BC265" i="3"/>
  <c r="BB265" i="3"/>
  <c r="BA265" i="3"/>
  <c r="AZ265" i="3"/>
  <c r="AY265" i="3"/>
  <c r="AX265" i="3"/>
  <c r="AW265" i="3"/>
  <c r="AV265" i="3"/>
  <c r="AU265" i="3"/>
  <c r="AT265" i="3"/>
  <c r="AS265" i="3"/>
  <c r="AR265" i="3"/>
  <c r="AQ265" i="3"/>
  <c r="AP265" i="3"/>
  <c r="AO265" i="3"/>
  <c r="AN265" i="3"/>
  <c r="AM265" i="3"/>
  <c r="AL265" i="3"/>
  <c r="AK265" i="3"/>
  <c r="AJ265" i="3"/>
  <c r="AI265" i="3"/>
  <c r="AH265" i="3"/>
  <c r="AG265" i="3"/>
  <c r="AF265" i="3"/>
  <c r="AE265" i="3"/>
  <c r="AD265" i="3"/>
  <c r="AC265" i="3"/>
  <c r="AB265" i="3"/>
  <c r="AA265" i="3"/>
  <c r="Z265" i="3"/>
  <c r="Y265" i="3"/>
  <c r="X265" i="3"/>
  <c r="W265" i="3"/>
  <c r="V265" i="3"/>
  <c r="U265" i="3"/>
  <c r="T265" i="3"/>
  <c r="S265" i="3"/>
  <c r="R265" i="3"/>
  <c r="Q265" i="3"/>
  <c r="P265" i="3"/>
  <c r="O265" i="3"/>
  <c r="N265" i="3"/>
  <c r="M265" i="3"/>
  <c r="L265" i="3"/>
  <c r="K265" i="3"/>
  <c r="J265" i="3"/>
  <c r="I265" i="3"/>
  <c r="H265" i="3"/>
  <c r="E265" i="3"/>
  <c r="CB264" i="3"/>
  <c r="CA264" i="3"/>
  <c r="BZ264" i="3"/>
  <c r="BY264" i="3"/>
  <c r="BX264" i="3"/>
  <c r="BW264" i="3"/>
  <c r="BV264" i="3"/>
  <c r="BU264" i="3"/>
  <c r="BT264" i="3"/>
  <c r="BS264" i="3"/>
  <c r="BR264" i="3"/>
  <c r="BQ264" i="3"/>
  <c r="BP264" i="3"/>
  <c r="BO264" i="3"/>
  <c r="BN264" i="3"/>
  <c r="BM264" i="3"/>
  <c r="BL264" i="3"/>
  <c r="BK264" i="3"/>
  <c r="BJ264" i="3"/>
  <c r="BI264" i="3"/>
  <c r="BH264" i="3"/>
  <c r="BG264" i="3"/>
  <c r="BF264" i="3"/>
  <c r="BE264" i="3"/>
  <c r="BD264" i="3"/>
  <c r="BC264" i="3"/>
  <c r="BB264" i="3"/>
  <c r="BA264" i="3"/>
  <c r="AZ264" i="3"/>
  <c r="AY264" i="3"/>
  <c r="AX264" i="3"/>
  <c r="AW264" i="3"/>
  <c r="AV264" i="3"/>
  <c r="AU264" i="3"/>
  <c r="AT264" i="3"/>
  <c r="AS264" i="3"/>
  <c r="AR264" i="3"/>
  <c r="AQ264" i="3"/>
  <c r="AP264" i="3"/>
  <c r="AO264" i="3"/>
  <c r="AN264" i="3"/>
  <c r="AM264" i="3"/>
  <c r="AL264" i="3"/>
  <c r="AK264" i="3"/>
  <c r="AJ264" i="3"/>
  <c r="AI264" i="3"/>
  <c r="AH264" i="3"/>
  <c r="AG264" i="3"/>
  <c r="AF264" i="3"/>
  <c r="AE264" i="3"/>
  <c r="AD264" i="3"/>
  <c r="AC264" i="3"/>
  <c r="AB264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H264" i="3"/>
  <c r="E264" i="3"/>
  <c r="CB263" i="3"/>
  <c r="CA263" i="3"/>
  <c r="BZ263" i="3"/>
  <c r="BY263" i="3"/>
  <c r="BX263" i="3"/>
  <c r="BW263" i="3"/>
  <c r="BV263" i="3"/>
  <c r="BU263" i="3"/>
  <c r="BT263" i="3"/>
  <c r="BS263" i="3"/>
  <c r="BR263" i="3"/>
  <c r="BQ263" i="3"/>
  <c r="BP263" i="3"/>
  <c r="BO263" i="3"/>
  <c r="BN263" i="3"/>
  <c r="BM263" i="3"/>
  <c r="BL263" i="3"/>
  <c r="BK263" i="3"/>
  <c r="BJ263" i="3"/>
  <c r="BI263" i="3"/>
  <c r="BH263" i="3"/>
  <c r="BG263" i="3"/>
  <c r="BF263" i="3"/>
  <c r="BE263" i="3"/>
  <c r="BD263" i="3"/>
  <c r="BC263" i="3"/>
  <c r="BB263" i="3"/>
  <c r="BA263" i="3"/>
  <c r="AZ263" i="3"/>
  <c r="AY263" i="3"/>
  <c r="AX263" i="3"/>
  <c r="AW263" i="3"/>
  <c r="AV263" i="3"/>
  <c r="AU263" i="3"/>
  <c r="AT263" i="3"/>
  <c r="AS263" i="3"/>
  <c r="AR263" i="3"/>
  <c r="AQ263" i="3"/>
  <c r="AP263" i="3"/>
  <c r="AO263" i="3"/>
  <c r="AN263" i="3"/>
  <c r="AM263" i="3"/>
  <c r="AL263" i="3"/>
  <c r="AK263" i="3"/>
  <c r="AJ263" i="3"/>
  <c r="AI263" i="3"/>
  <c r="AH263" i="3"/>
  <c r="AG263" i="3"/>
  <c r="AF263" i="3"/>
  <c r="AE263" i="3"/>
  <c r="AD263" i="3"/>
  <c r="AC263" i="3"/>
  <c r="AB263" i="3"/>
  <c r="AA263" i="3"/>
  <c r="Z263" i="3"/>
  <c r="Y263" i="3"/>
  <c r="X263" i="3"/>
  <c r="W263" i="3"/>
  <c r="V263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E263" i="3"/>
  <c r="CB262" i="3"/>
  <c r="CA262" i="3"/>
  <c r="BZ262" i="3"/>
  <c r="BY262" i="3"/>
  <c r="BX262" i="3"/>
  <c r="BW262" i="3"/>
  <c r="BV262" i="3"/>
  <c r="BU262" i="3"/>
  <c r="BT262" i="3"/>
  <c r="BS262" i="3"/>
  <c r="BR262" i="3"/>
  <c r="BQ262" i="3"/>
  <c r="BP262" i="3"/>
  <c r="BO262" i="3"/>
  <c r="BN262" i="3"/>
  <c r="BM262" i="3"/>
  <c r="BL262" i="3"/>
  <c r="BK262" i="3"/>
  <c r="BJ262" i="3"/>
  <c r="BI262" i="3"/>
  <c r="BH262" i="3"/>
  <c r="BG262" i="3"/>
  <c r="BF262" i="3"/>
  <c r="BE262" i="3"/>
  <c r="BD262" i="3"/>
  <c r="BC262" i="3"/>
  <c r="BB262" i="3"/>
  <c r="BA262" i="3"/>
  <c r="AZ262" i="3"/>
  <c r="AY262" i="3"/>
  <c r="AX262" i="3"/>
  <c r="AW262" i="3"/>
  <c r="AV262" i="3"/>
  <c r="AU262" i="3"/>
  <c r="AT262" i="3"/>
  <c r="AS262" i="3"/>
  <c r="AR262" i="3"/>
  <c r="AQ262" i="3"/>
  <c r="AP262" i="3"/>
  <c r="AO262" i="3"/>
  <c r="AN262" i="3"/>
  <c r="AM262" i="3"/>
  <c r="AL262" i="3"/>
  <c r="AK262" i="3"/>
  <c r="AJ262" i="3"/>
  <c r="AI262" i="3"/>
  <c r="AH262" i="3"/>
  <c r="AG262" i="3"/>
  <c r="AF262" i="3"/>
  <c r="AE262" i="3"/>
  <c r="AD262" i="3"/>
  <c r="AC262" i="3"/>
  <c r="AB262" i="3"/>
  <c r="AA262" i="3"/>
  <c r="Z262" i="3"/>
  <c r="Y262" i="3"/>
  <c r="X262" i="3"/>
  <c r="W262" i="3"/>
  <c r="V262" i="3"/>
  <c r="U262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H262" i="3"/>
  <c r="E262" i="3"/>
  <c r="CB261" i="3"/>
  <c r="CA261" i="3"/>
  <c r="BZ261" i="3"/>
  <c r="BY261" i="3"/>
  <c r="BX261" i="3"/>
  <c r="BW261" i="3"/>
  <c r="BV261" i="3"/>
  <c r="BU261" i="3"/>
  <c r="BT261" i="3"/>
  <c r="BS261" i="3"/>
  <c r="BR261" i="3"/>
  <c r="BQ261" i="3"/>
  <c r="BP261" i="3"/>
  <c r="BO261" i="3"/>
  <c r="BN261" i="3"/>
  <c r="BM261" i="3"/>
  <c r="BL261" i="3"/>
  <c r="BK261" i="3"/>
  <c r="BJ261" i="3"/>
  <c r="BI261" i="3"/>
  <c r="BH261" i="3"/>
  <c r="BG261" i="3"/>
  <c r="BF261" i="3"/>
  <c r="BE261" i="3"/>
  <c r="BD261" i="3"/>
  <c r="BC261" i="3"/>
  <c r="BB261" i="3"/>
  <c r="BA261" i="3"/>
  <c r="AZ261" i="3"/>
  <c r="AY261" i="3"/>
  <c r="AX261" i="3"/>
  <c r="AW261" i="3"/>
  <c r="AV261" i="3"/>
  <c r="AU261" i="3"/>
  <c r="AT261" i="3"/>
  <c r="AS261" i="3"/>
  <c r="AR261" i="3"/>
  <c r="AQ261" i="3"/>
  <c r="AP261" i="3"/>
  <c r="AO261" i="3"/>
  <c r="AN261" i="3"/>
  <c r="AM261" i="3"/>
  <c r="AL261" i="3"/>
  <c r="AK261" i="3"/>
  <c r="AJ261" i="3"/>
  <c r="AI261" i="3"/>
  <c r="AH261" i="3"/>
  <c r="AG261" i="3"/>
  <c r="AF261" i="3"/>
  <c r="AE261" i="3"/>
  <c r="AD261" i="3"/>
  <c r="AC261" i="3"/>
  <c r="AB261" i="3"/>
  <c r="AA261" i="3"/>
  <c r="Z261" i="3"/>
  <c r="Y261" i="3"/>
  <c r="X261" i="3"/>
  <c r="W261" i="3"/>
  <c r="V261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E261" i="3"/>
  <c r="CB260" i="3"/>
  <c r="CA260" i="3"/>
  <c r="BZ260" i="3"/>
  <c r="BY260" i="3"/>
  <c r="BX260" i="3"/>
  <c r="BW260" i="3"/>
  <c r="BV260" i="3"/>
  <c r="BU260" i="3"/>
  <c r="BT260" i="3"/>
  <c r="BS260" i="3"/>
  <c r="BR260" i="3"/>
  <c r="BQ260" i="3"/>
  <c r="BP260" i="3"/>
  <c r="BO260" i="3"/>
  <c r="BN260" i="3"/>
  <c r="BM260" i="3"/>
  <c r="BL260" i="3"/>
  <c r="BK260" i="3"/>
  <c r="BJ260" i="3"/>
  <c r="BI260" i="3"/>
  <c r="BH260" i="3"/>
  <c r="BG260" i="3"/>
  <c r="BF260" i="3"/>
  <c r="BE260" i="3"/>
  <c r="BD260" i="3"/>
  <c r="BC260" i="3"/>
  <c r="BB260" i="3"/>
  <c r="BA260" i="3"/>
  <c r="AZ260" i="3"/>
  <c r="AY260" i="3"/>
  <c r="AX260" i="3"/>
  <c r="AW260" i="3"/>
  <c r="AV260" i="3"/>
  <c r="AU260" i="3"/>
  <c r="AT260" i="3"/>
  <c r="AS260" i="3"/>
  <c r="AR260" i="3"/>
  <c r="AQ260" i="3"/>
  <c r="AP260" i="3"/>
  <c r="AO260" i="3"/>
  <c r="AN260" i="3"/>
  <c r="AL260" i="3"/>
  <c r="AK260" i="3"/>
  <c r="AJ260" i="3"/>
  <c r="AI260" i="3"/>
  <c r="AH260" i="3"/>
  <c r="AF260" i="3"/>
  <c r="AE260" i="3"/>
  <c r="AD260" i="3"/>
  <c r="AC260" i="3"/>
  <c r="AB260" i="3"/>
  <c r="AA260" i="3"/>
  <c r="Z260" i="3"/>
  <c r="Y260" i="3"/>
  <c r="X260" i="3"/>
  <c r="W260" i="3"/>
  <c r="V260" i="3"/>
  <c r="T260" i="3"/>
  <c r="S260" i="3"/>
  <c r="R260" i="3"/>
  <c r="Q260" i="3"/>
  <c r="P260" i="3"/>
  <c r="O260" i="3"/>
  <c r="N260" i="3"/>
  <c r="M260" i="3"/>
  <c r="L260" i="3"/>
  <c r="K260" i="3"/>
  <c r="J260" i="3"/>
  <c r="I260" i="3"/>
  <c r="H260" i="3"/>
  <c r="E260" i="3"/>
  <c r="CB259" i="3"/>
  <c r="CA259" i="3"/>
  <c r="BZ259" i="3"/>
  <c r="BY259" i="3"/>
  <c r="BX259" i="3"/>
  <c r="BW259" i="3"/>
  <c r="BV259" i="3"/>
  <c r="BU259" i="3"/>
  <c r="BT259" i="3"/>
  <c r="BS259" i="3"/>
  <c r="BR259" i="3"/>
  <c r="BQ259" i="3"/>
  <c r="BP259" i="3"/>
  <c r="BO259" i="3"/>
  <c r="BN259" i="3"/>
  <c r="BM259" i="3"/>
  <c r="BL259" i="3"/>
  <c r="BK259" i="3"/>
  <c r="BJ259" i="3"/>
  <c r="BI259" i="3"/>
  <c r="BH259" i="3"/>
  <c r="BG259" i="3"/>
  <c r="BF259" i="3"/>
  <c r="BE259" i="3"/>
  <c r="BD259" i="3"/>
  <c r="BC259" i="3"/>
  <c r="BB259" i="3"/>
  <c r="BA259" i="3"/>
  <c r="AZ259" i="3"/>
  <c r="AY259" i="3"/>
  <c r="AX259" i="3"/>
  <c r="AW259" i="3"/>
  <c r="AV259" i="3"/>
  <c r="AU259" i="3"/>
  <c r="AT259" i="3"/>
  <c r="AS259" i="3"/>
  <c r="AR259" i="3"/>
  <c r="AQ259" i="3"/>
  <c r="AP259" i="3"/>
  <c r="AO259" i="3"/>
  <c r="AN259" i="3"/>
  <c r="AL259" i="3"/>
  <c r="AK259" i="3"/>
  <c r="AJ259" i="3"/>
  <c r="AI259" i="3"/>
  <c r="AH259" i="3"/>
  <c r="AF259" i="3"/>
  <c r="AE259" i="3"/>
  <c r="AD259" i="3"/>
  <c r="AC259" i="3"/>
  <c r="AB259" i="3"/>
  <c r="AA259" i="3"/>
  <c r="Z259" i="3"/>
  <c r="Y259" i="3"/>
  <c r="X259" i="3"/>
  <c r="W259" i="3"/>
  <c r="V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E259" i="3"/>
  <c r="CB258" i="3"/>
  <c r="CA258" i="3"/>
  <c r="BZ258" i="3"/>
  <c r="BY258" i="3"/>
  <c r="BX258" i="3"/>
  <c r="BW258" i="3"/>
  <c r="BV258" i="3"/>
  <c r="BU258" i="3"/>
  <c r="BT258" i="3"/>
  <c r="BS258" i="3"/>
  <c r="BR258" i="3"/>
  <c r="BQ258" i="3"/>
  <c r="BP258" i="3"/>
  <c r="BO258" i="3"/>
  <c r="BN258" i="3"/>
  <c r="BM258" i="3"/>
  <c r="BL258" i="3"/>
  <c r="BK258" i="3"/>
  <c r="BJ258" i="3"/>
  <c r="BI258" i="3"/>
  <c r="BH258" i="3"/>
  <c r="BG258" i="3"/>
  <c r="BF258" i="3"/>
  <c r="BE258" i="3"/>
  <c r="BD258" i="3"/>
  <c r="BC258" i="3"/>
  <c r="BB258" i="3"/>
  <c r="BA258" i="3"/>
  <c r="AZ258" i="3"/>
  <c r="AY258" i="3"/>
  <c r="AX258" i="3"/>
  <c r="AW258" i="3"/>
  <c r="AV258" i="3"/>
  <c r="AU258" i="3"/>
  <c r="AT258" i="3"/>
  <c r="AS258" i="3"/>
  <c r="AR258" i="3"/>
  <c r="AQ258" i="3"/>
  <c r="AP258" i="3"/>
  <c r="AO258" i="3"/>
  <c r="AN258" i="3"/>
  <c r="AL258" i="3"/>
  <c r="AK258" i="3"/>
  <c r="AJ258" i="3"/>
  <c r="AI258" i="3"/>
  <c r="AH258" i="3"/>
  <c r="AF258" i="3"/>
  <c r="AE258" i="3"/>
  <c r="AD258" i="3"/>
  <c r="AC258" i="3"/>
  <c r="AB258" i="3"/>
  <c r="AA258" i="3"/>
  <c r="Z258" i="3"/>
  <c r="Y258" i="3"/>
  <c r="X258" i="3"/>
  <c r="W258" i="3"/>
  <c r="V258" i="3"/>
  <c r="T258" i="3"/>
  <c r="S258" i="3"/>
  <c r="R258" i="3"/>
  <c r="Q258" i="3"/>
  <c r="P258" i="3"/>
  <c r="O258" i="3"/>
  <c r="N258" i="3"/>
  <c r="M258" i="3"/>
  <c r="L258" i="3"/>
  <c r="K258" i="3"/>
  <c r="J258" i="3"/>
  <c r="I258" i="3"/>
  <c r="H258" i="3"/>
  <c r="E258" i="3"/>
  <c r="CB257" i="3"/>
  <c r="CA257" i="3"/>
  <c r="BZ257" i="3"/>
  <c r="BY257" i="3"/>
  <c r="BX257" i="3"/>
  <c r="BW257" i="3"/>
  <c r="BV257" i="3"/>
  <c r="BU257" i="3"/>
  <c r="BT257" i="3"/>
  <c r="BS257" i="3"/>
  <c r="BR257" i="3"/>
  <c r="BQ257" i="3"/>
  <c r="BP257" i="3"/>
  <c r="BO257" i="3"/>
  <c r="BN257" i="3"/>
  <c r="BM257" i="3"/>
  <c r="BL257" i="3"/>
  <c r="BK257" i="3"/>
  <c r="BJ257" i="3"/>
  <c r="BI257" i="3"/>
  <c r="BH257" i="3"/>
  <c r="BG257" i="3"/>
  <c r="BF257" i="3"/>
  <c r="BE257" i="3"/>
  <c r="BD257" i="3"/>
  <c r="BC257" i="3"/>
  <c r="BB257" i="3"/>
  <c r="BA257" i="3"/>
  <c r="AZ257" i="3"/>
  <c r="AY257" i="3"/>
  <c r="AX257" i="3"/>
  <c r="AW257" i="3"/>
  <c r="AV257" i="3"/>
  <c r="AU257" i="3"/>
  <c r="AT257" i="3"/>
  <c r="AS257" i="3"/>
  <c r="AR257" i="3"/>
  <c r="AQ257" i="3"/>
  <c r="AP257" i="3"/>
  <c r="AO257" i="3"/>
  <c r="AN257" i="3"/>
  <c r="AM257" i="3"/>
  <c r="AL257" i="3"/>
  <c r="AK257" i="3"/>
  <c r="AJ257" i="3"/>
  <c r="AI257" i="3"/>
  <c r="AH257" i="3"/>
  <c r="AG257" i="3"/>
  <c r="AF257" i="3"/>
  <c r="AE257" i="3"/>
  <c r="AD257" i="3"/>
  <c r="AC257" i="3"/>
  <c r="AB257" i="3"/>
  <c r="AA257" i="3"/>
  <c r="Z257" i="3"/>
  <c r="Y257" i="3"/>
  <c r="X257" i="3"/>
  <c r="W257" i="3"/>
  <c r="V257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E257" i="3"/>
  <c r="CB256" i="3"/>
  <c r="CA256" i="3"/>
  <c r="BZ256" i="3"/>
  <c r="BY256" i="3"/>
  <c r="BX256" i="3"/>
  <c r="BW256" i="3"/>
  <c r="BV256" i="3"/>
  <c r="BU256" i="3"/>
  <c r="BT256" i="3"/>
  <c r="BS256" i="3"/>
  <c r="BR256" i="3"/>
  <c r="BQ256" i="3"/>
  <c r="BP256" i="3"/>
  <c r="BO256" i="3"/>
  <c r="BN256" i="3"/>
  <c r="BM256" i="3"/>
  <c r="BL256" i="3"/>
  <c r="BK256" i="3"/>
  <c r="BJ256" i="3"/>
  <c r="BI256" i="3"/>
  <c r="BH256" i="3"/>
  <c r="BG256" i="3"/>
  <c r="BF256" i="3"/>
  <c r="BE256" i="3"/>
  <c r="BD256" i="3"/>
  <c r="BC256" i="3"/>
  <c r="BB256" i="3"/>
  <c r="BA256" i="3"/>
  <c r="AZ256" i="3"/>
  <c r="AY256" i="3"/>
  <c r="AX256" i="3"/>
  <c r="AW256" i="3"/>
  <c r="AV256" i="3"/>
  <c r="AU256" i="3"/>
  <c r="AT256" i="3"/>
  <c r="AS256" i="3"/>
  <c r="AR256" i="3"/>
  <c r="AQ256" i="3"/>
  <c r="AP256" i="3"/>
  <c r="AO256" i="3"/>
  <c r="AN256" i="3"/>
  <c r="AM256" i="3"/>
  <c r="AL256" i="3"/>
  <c r="AK256" i="3"/>
  <c r="AJ256" i="3"/>
  <c r="AI256" i="3"/>
  <c r="AH256" i="3"/>
  <c r="AG256" i="3"/>
  <c r="AF256" i="3"/>
  <c r="AE256" i="3"/>
  <c r="AD256" i="3"/>
  <c r="AC256" i="3"/>
  <c r="AB256" i="3"/>
  <c r="AA256" i="3"/>
  <c r="Z256" i="3"/>
  <c r="Y256" i="3"/>
  <c r="X256" i="3"/>
  <c r="W256" i="3"/>
  <c r="V256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E256" i="3"/>
  <c r="CB255" i="3"/>
  <c r="CA255" i="3"/>
  <c r="BZ255" i="3"/>
  <c r="BY255" i="3"/>
  <c r="BX255" i="3"/>
  <c r="BW255" i="3"/>
  <c r="BV255" i="3"/>
  <c r="BU255" i="3"/>
  <c r="BT255" i="3"/>
  <c r="BS255" i="3"/>
  <c r="BR255" i="3"/>
  <c r="BQ255" i="3"/>
  <c r="BP255" i="3"/>
  <c r="BO255" i="3"/>
  <c r="BN255" i="3"/>
  <c r="BM255" i="3"/>
  <c r="BL255" i="3"/>
  <c r="BK255" i="3"/>
  <c r="BJ255" i="3"/>
  <c r="BI255" i="3"/>
  <c r="BH255" i="3"/>
  <c r="BG255" i="3"/>
  <c r="BF255" i="3"/>
  <c r="BE255" i="3"/>
  <c r="BD255" i="3"/>
  <c r="BC255" i="3"/>
  <c r="BB255" i="3"/>
  <c r="BA255" i="3"/>
  <c r="AZ255" i="3"/>
  <c r="AY255" i="3"/>
  <c r="AX255" i="3"/>
  <c r="AW255" i="3"/>
  <c r="AV255" i="3"/>
  <c r="AU255" i="3"/>
  <c r="AT255" i="3"/>
  <c r="AS255" i="3"/>
  <c r="AR255" i="3"/>
  <c r="AQ255" i="3"/>
  <c r="AP255" i="3"/>
  <c r="AO255" i="3"/>
  <c r="AN255" i="3"/>
  <c r="AM255" i="3"/>
  <c r="AL255" i="3"/>
  <c r="AK255" i="3"/>
  <c r="AJ255" i="3"/>
  <c r="AI255" i="3"/>
  <c r="AH255" i="3"/>
  <c r="AG255" i="3"/>
  <c r="AF255" i="3"/>
  <c r="AE255" i="3"/>
  <c r="AD255" i="3"/>
  <c r="AC255" i="3"/>
  <c r="AB255" i="3"/>
  <c r="AA255" i="3"/>
  <c r="Z255" i="3"/>
  <c r="Y255" i="3"/>
  <c r="X255" i="3"/>
  <c r="W255" i="3"/>
  <c r="V255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H255" i="3"/>
  <c r="E255" i="3"/>
  <c r="CB254" i="3"/>
  <c r="CA254" i="3"/>
  <c r="BZ254" i="3"/>
  <c r="BY254" i="3"/>
  <c r="BX254" i="3"/>
  <c r="BW254" i="3"/>
  <c r="BV254" i="3"/>
  <c r="BU254" i="3"/>
  <c r="BT254" i="3"/>
  <c r="BS254" i="3"/>
  <c r="BR254" i="3"/>
  <c r="BQ254" i="3"/>
  <c r="BP254" i="3"/>
  <c r="BO254" i="3"/>
  <c r="BN254" i="3"/>
  <c r="BM254" i="3"/>
  <c r="BL254" i="3"/>
  <c r="BK254" i="3"/>
  <c r="BJ254" i="3"/>
  <c r="BI254" i="3"/>
  <c r="BH254" i="3"/>
  <c r="BG254" i="3"/>
  <c r="BF254" i="3"/>
  <c r="BE254" i="3"/>
  <c r="BD254" i="3"/>
  <c r="BC254" i="3"/>
  <c r="BB254" i="3"/>
  <c r="BA254" i="3"/>
  <c r="AZ254" i="3"/>
  <c r="AY254" i="3"/>
  <c r="AX254" i="3"/>
  <c r="AW254" i="3"/>
  <c r="AV254" i="3"/>
  <c r="AU254" i="3"/>
  <c r="AT254" i="3"/>
  <c r="AS254" i="3"/>
  <c r="AR254" i="3"/>
  <c r="AQ254" i="3"/>
  <c r="AP254" i="3"/>
  <c r="AO254" i="3"/>
  <c r="AN254" i="3"/>
  <c r="AM254" i="3"/>
  <c r="AL254" i="3"/>
  <c r="AK254" i="3"/>
  <c r="AJ254" i="3"/>
  <c r="AI254" i="3"/>
  <c r="AH254" i="3"/>
  <c r="AG254" i="3"/>
  <c r="AF254" i="3"/>
  <c r="AE254" i="3"/>
  <c r="AD254" i="3"/>
  <c r="AC254" i="3"/>
  <c r="AB254" i="3"/>
  <c r="AA254" i="3"/>
  <c r="Z254" i="3"/>
  <c r="Y254" i="3"/>
  <c r="X254" i="3"/>
  <c r="W254" i="3"/>
  <c r="V254" i="3"/>
  <c r="U254" i="3"/>
  <c r="T254" i="3"/>
  <c r="S254" i="3"/>
  <c r="R254" i="3"/>
  <c r="Q254" i="3"/>
  <c r="P254" i="3"/>
  <c r="O254" i="3"/>
  <c r="N254" i="3"/>
  <c r="M254" i="3"/>
  <c r="L254" i="3"/>
  <c r="K254" i="3"/>
  <c r="J254" i="3"/>
  <c r="I254" i="3"/>
  <c r="H254" i="3"/>
  <c r="E254" i="3"/>
  <c r="CB253" i="3"/>
  <c r="CA253" i="3"/>
  <c r="BZ253" i="3"/>
  <c r="BY253" i="3"/>
  <c r="BX253" i="3"/>
  <c r="BW253" i="3"/>
  <c r="BV253" i="3"/>
  <c r="BU253" i="3"/>
  <c r="BT253" i="3"/>
  <c r="BS253" i="3"/>
  <c r="BR253" i="3"/>
  <c r="BQ253" i="3"/>
  <c r="BP253" i="3"/>
  <c r="BO253" i="3"/>
  <c r="BN253" i="3"/>
  <c r="BM253" i="3"/>
  <c r="BL253" i="3"/>
  <c r="BK253" i="3"/>
  <c r="BJ253" i="3"/>
  <c r="BI253" i="3"/>
  <c r="BH253" i="3"/>
  <c r="BG253" i="3"/>
  <c r="BF253" i="3"/>
  <c r="BE253" i="3"/>
  <c r="BD253" i="3"/>
  <c r="BC253" i="3"/>
  <c r="BB253" i="3"/>
  <c r="BA253" i="3"/>
  <c r="AZ253" i="3"/>
  <c r="AY253" i="3"/>
  <c r="AX253" i="3"/>
  <c r="AW253" i="3"/>
  <c r="AV253" i="3"/>
  <c r="AU253" i="3"/>
  <c r="AT253" i="3"/>
  <c r="AS253" i="3"/>
  <c r="AR253" i="3"/>
  <c r="AQ253" i="3"/>
  <c r="AP253" i="3"/>
  <c r="AO253" i="3"/>
  <c r="AN253" i="3"/>
  <c r="AM253" i="3"/>
  <c r="AL253" i="3"/>
  <c r="AK253" i="3"/>
  <c r="AJ253" i="3"/>
  <c r="AI253" i="3"/>
  <c r="AH253" i="3"/>
  <c r="AG253" i="3"/>
  <c r="AF253" i="3"/>
  <c r="AE253" i="3"/>
  <c r="AD253" i="3"/>
  <c r="AC253" i="3"/>
  <c r="AB253" i="3"/>
  <c r="AA253" i="3"/>
  <c r="Z253" i="3"/>
  <c r="Y253" i="3"/>
  <c r="X253" i="3"/>
  <c r="W253" i="3"/>
  <c r="V253" i="3"/>
  <c r="U253" i="3"/>
  <c r="T253" i="3"/>
  <c r="S253" i="3"/>
  <c r="R253" i="3"/>
  <c r="Q253" i="3"/>
  <c r="P253" i="3"/>
  <c r="O253" i="3"/>
  <c r="N253" i="3"/>
  <c r="M253" i="3"/>
  <c r="L253" i="3"/>
  <c r="K253" i="3"/>
  <c r="J253" i="3"/>
  <c r="I253" i="3"/>
  <c r="H253" i="3"/>
  <c r="E253" i="3"/>
  <c r="CB251" i="3"/>
  <c r="CA251" i="3"/>
  <c r="BZ251" i="3"/>
  <c r="BY251" i="3"/>
  <c r="BX251" i="3"/>
  <c r="BW251" i="3"/>
  <c r="BV251" i="3"/>
  <c r="BU251" i="3"/>
  <c r="BT251" i="3"/>
  <c r="BS251" i="3"/>
  <c r="BR251" i="3"/>
  <c r="BP251" i="3"/>
  <c r="BO251" i="3"/>
  <c r="BN251" i="3"/>
  <c r="BM251" i="3"/>
  <c r="BL251" i="3"/>
  <c r="BK251" i="3"/>
  <c r="BJ251" i="3"/>
  <c r="BI251" i="3"/>
  <c r="BH251" i="3"/>
  <c r="BG251" i="3"/>
  <c r="BF251" i="3"/>
  <c r="BD251" i="3"/>
  <c r="BC251" i="3"/>
  <c r="BB251" i="3"/>
  <c r="BA251" i="3"/>
  <c r="AZ251" i="3"/>
  <c r="AY251" i="3"/>
  <c r="AX251" i="3"/>
  <c r="AW251" i="3"/>
  <c r="AV251" i="3"/>
  <c r="AU251" i="3"/>
  <c r="AT251" i="3"/>
  <c r="AR251" i="3"/>
  <c r="AQ251" i="3"/>
  <c r="AP251" i="3"/>
  <c r="AO251" i="3"/>
  <c r="AN251" i="3"/>
  <c r="AM251" i="3"/>
  <c r="AL251" i="3"/>
  <c r="AK251" i="3"/>
  <c r="AJ251" i="3"/>
  <c r="AI251" i="3"/>
  <c r="AH251" i="3"/>
  <c r="AF251" i="3"/>
  <c r="AE251" i="3"/>
  <c r="AD251" i="3"/>
  <c r="AC251" i="3"/>
  <c r="AB251" i="3"/>
  <c r="AA251" i="3"/>
  <c r="Z251" i="3"/>
  <c r="Y251" i="3"/>
  <c r="X251" i="3"/>
  <c r="W251" i="3"/>
  <c r="V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E251" i="3"/>
  <c r="CB250" i="3"/>
  <c r="CA250" i="3"/>
  <c r="BZ250" i="3"/>
  <c r="BY250" i="3"/>
  <c r="BX250" i="3"/>
  <c r="BW250" i="3"/>
  <c r="BV250" i="3"/>
  <c r="BU250" i="3"/>
  <c r="BT250" i="3"/>
  <c r="BS250" i="3"/>
  <c r="BR250" i="3"/>
  <c r="BP250" i="3"/>
  <c r="BO250" i="3"/>
  <c r="BN250" i="3"/>
  <c r="BM250" i="3"/>
  <c r="BL250" i="3"/>
  <c r="BK250" i="3"/>
  <c r="BJ250" i="3"/>
  <c r="BI250" i="3"/>
  <c r="BH250" i="3"/>
  <c r="BG250" i="3"/>
  <c r="BF250" i="3"/>
  <c r="BD250" i="3"/>
  <c r="BC250" i="3"/>
  <c r="BB250" i="3"/>
  <c r="BA250" i="3"/>
  <c r="AZ250" i="3"/>
  <c r="AY250" i="3"/>
  <c r="AX250" i="3"/>
  <c r="AW250" i="3"/>
  <c r="AV250" i="3"/>
  <c r="AU250" i="3"/>
  <c r="AT250" i="3"/>
  <c r="AR250" i="3"/>
  <c r="AQ250" i="3"/>
  <c r="AP250" i="3"/>
  <c r="AO250" i="3"/>
  <c r="AN250" i="3"/>
  <c r="AM250" i="3"/>
  <c r="AL250" i="3"/>
  <c r="AK250" i="3"/>
  <c r="AJ250" i="3"/>
  <c r="AI250" i="3"/>
  <c r="AH250" i="3"/>
  <c r="AF250" i="3"/>
  <c r="AE250" i="3"/>
  <c r="AD250" i="3"/>
  <c r="AC250" i="3"/>
  <c r="AB250" i="3"/>
  <c r="AA250" i="3"/>
  <c r="Z250" i="3"/>
  <c r="Y250" i="3"/>
  <c r="X250" i="3"/>
  <c r="W250" i="3"/>
  <c r="V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E250" i="3"/>
  <c r="CB249" i="3"/>
  <c r="CA249" i="3"/>
  <c r="BZ249" i="3"/>
  <c r="BY249" i="3"/>
  <c r="BX249" i="3"/>
  <c r="BW249" i="3"/>
  <c r="BV249" i="3"/>
  <c r="BU249" i="3"/>
  <c r="BT249" i="3"/>
  <c r="BS249" i="3"/>
  <c r="BR249" i="3"/>
  <c r="BQ249" i="3"/>
  <c r="BP249" i="3"/>
  <c r="BO249" i="3"/>
  <c r="BN249" i="3"/>
  <c r="BM249" i="3"/>
  <c r="BL249" i="3"/>
  <c r="BK249" i="3"/>
  <c r="BJ249" i="3"/>
  <c r="BI249" i="3"/>
  <c r="BH249" i="3"/>
  <c r="BG249" i="3"/>
  <c r="BF249" i="3"/>
  <c r="BE249" i="3"/>
  <c r="BD249" i="3"/>
  <c r="BC249" i="3"/>
  <c r="BB249" i="3"/>
  <c r="BA249" i="3"/>
  <c r="AZ249" i="3"/>
  <c r="AY249" i="3"/>
  <c r="AX249" i="3"/>
  <c r="AW249" i="3"/>
  <c r="AV249" i="3"/>
  <c r="AU249" i="3"/>
  <c r="AT249" i="3"/>
  <c r="AS249" i="3"/>
  <c r="AR249" i="3"/>
  <c r="AQ249" i="3"/>
  <c r="AP249" i="3"/>
  <c r="AO249" i="3"/>
  <c r="AN249" i="3"/>
  <c r="AL249" i="3"/>
  <c r="AK249" i="3"/>
  <c r="AJ249" i="3"/>
  <c r="AI249" i="3"/>
  <c r="AH249" i="3"/>
  <c r="AF249" i="3"/>
  <c r="AE249" i="3"/>
  <c r="AD249" i="3"/>
  <c r="AC249" i="3"/>
  <c r="AB249" i="3"/>
  <c r="AA249" i="3"/>
  <c r="Z249" i="3"/>
  <c r="Y249" i="3"/>
  <c r="X249" i="3"/>
  <c r="W249" i="3"/>
  <c r="V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E249" i="3"/>
  <c r="CB248" i="3"/>
  <c r="CA248" i="3"/>
  <c r="BZ248" i="3"/>
  <c r="BY248" i="3"/>
  <c r="BX248" i="3"/>
  <c r="BW248" i="3"/>
  <c r="BV248" i="3"/>
  <c r="BU248" i="3"/>
  <c r="BT248" i="3"/>
  <c r="BS248" i="3"/>
  <c r="BR248" i="3"/>
  <c r="BP248" i="3"/>
  <c r="BO248" i="3"/>
  <c r="BN248" i="3"/>
  <c r="BM248" i="3"/>
  <c r="BL248" i="3"/>
  <c r="BK248" i="3"/>
  <c r="BJ248" i="3"/>
  <c r="BI248" i="3"/>
  <c r="BH248" i="3"/>
  <c r="BG248" i="3"/>
  <c r="BF248" i="3"/>
  <c r="BD248" i="3"/>
  <c r="BC248" i="3"/>
  <c r="BB248" i="3"/>
  <c r="BA248" i="3"/>
  <c r="AZ248" i="3"/>
  <c r="AY248" i="3"/>
  <c r="AX248" i="3"/>
  <c r="AW248" i="3"/>
  <c r="AV248" i="3"/>
  <c r="AU248" i="3"/>
  <c r="AT248" i="3"/>
  <c r="AR248" i="3"/>
  <c r="AQ248" i="3"/>
  <c r="AP248" i="3"/>
  <c r="AO248" i="3"/>
  <c r="AN248" i="3"/>
  <c r="AM248" i="3"/>
  <c r="AL248" i="3"/>
  <c r="AK248" i="3"/>
  <c r="AJ248" i="3"/>
  <c r="AI248" i="3"/>
  <c r="AH248" i="3"/>
  <c r="AF248" i="3"/>
  <c r="AE248" i="3"/>
  <c r="AD248" i="3"/>
  <c r="AC248" i="3"/>
  <c r="AB248" i="3"/>
  <c r="AA248" i="3"/>
  <c r="Z248" i="3"/>
  <c r="Y248" i="3"/>
  <c r="X248" i="3"/>
  <c r="W248" i="3"/>
  <c r="V248" i="3"/>
  <c r="T248" i="3"/>
  <c r="S248" i="3"/>
  <c r="R248" i="3"/>
  <c r="Q248" i="3"/>
  <c r="P248" i="3"/>
  <c r="O248" i="3"/>
  <c r="N248" i="3"/>
  <c r="M248" i="3"/>
  <c r="L248" i="3"/>
  <c r="K248" i="3"/>
  <c r="J248" i="3"/>
  <c r="I248" i="3"/>
  <c r="H248" i="3"/>
  <c r="E248" i="3"/>
  <c r="CB247" i="3"/>
  <c r="CA247" i="3"/>
  <c r="BZ247" i="3"/>
  <c r="BY247" i="3"/>
  <c r="BX247" i="3"/>
  <c r="BW247" i="3"/>
  <c r="BV247" i="3"/>
  <c r="BU247" i="3"/>
  <c r="BT247" i="3"/>
  <c r="BS247" i="3"/>
  <c r="BR247" i="3"/>
  <c r="BP247" i="3"/>
  <c r="BO247" i="3"/>
  <c r="BN247" i="3"/>
  <c r="BM247" i="3"/>
  <c r="BL247" i="3"/>
  <c r="BK247" i="3"/>
  <c r="BJ247" i="3"/>
  <c r="BI247" i="3"/>
  <c r="BH247" i="3"/>
  <c r="BG247" i="3"/>
  <c r="BF247" i="3"/>
  <c r="BD247" i="3"/>
  <c r="BC247" i="3"/>
  <c r="BB247" i="3"/>
  <c r="BA247" i="3"/>
  <c r="AZ247" i="3"/>
  <c r="AY247" i="3"/>
  <c r="AX247" i="3"/>
  <c r="AW247" i="3"/>
  <c r="AV247" i="3"/>
  <c r="AU247" i="3"/>
  <c r="AT247" i="3"/>
  <c r="AR247" i="3"/>
  <c r="AQ247" i="3"/>
  <c r="AP247" i="3"/>
  <c r="AO247" i="3"/>
  <c r="AN247" i="3"/>
  <c r="AM247" i="3"/>
  <c r="AL247" i="3"/>
  <c r="AK247" i="3"/>
  <c r="AJ247" i="3"/>
  <c r="AI247" i="3"/>
  <c r="AH247" i="3"/>
  <c r="AF247" i="3"/>
  <c r="AE247" i="3"/>
  <c r="AD247" i="3"/>
  <c r="AC247" i="3"/>
  <c r="AB247" i="3"/>
  <c r="AA247" i="3"/>
  <c r="Z247" i="3"/>
  <c r="Y247" i="3"/>
  <c r="X247" i="3"/>
  <c r="W247" i="3"/>
  <c r="V247" i="3"/>
  <c r="T247" i="3"/>
  <c r="S247" i="3"/>
  <c r="R247" i="3"/>
  <c r="Q247" i="3"/>
  <c r="P247" i="3"/>
  <c r="O247" i="3"/>
  <c r="N247" i="3"/>
  <c r="M247" i="3"/>
  <c r="L247" i="3"/>
  <c r="K247" i="3"/>
  <c r="J247" i="3"/>
  <c r="I247" i="3"/>
  <c r="H247" i="3"/>
  <c r="E247" i="3"/>
  <c r="CB246" i="3"/>
  <c r="CA246" i="3"/>
  <c r="BZ246" i="3"/>
  <c r="BY246" i="3"/>
  <c r="BX246" i="3"/>
  <c r="BW246" i="3"/>
  <c r="BV246" i="3"/>
  <c r="BU246" i="3"/>
  <c r="BT246" i="3"/>
  <c r="BS246" i="3"/>
  <c r="BR246" i="3"/>
  <c r="BQ246" i="3"/>
  <c r="BP246" i="3"/>
  <c r="BO246" i="3"/>
  <c r="BN246" i="3"/>
  <c r="BM246" i="3"/>
  <c r="BL246" i="3"/>
  <c r="BK246" i="3"/>
  <c r="BJ246" i="3"/>
  <c r="BI246" i="3"/>
  <c r="BH246" i="3"/>
  <c r="BG246" i="3"/>
  <c r="BF246" i="3"/>
  <c r="BE246" i="3"/>
  <c r="BD246" i="3"/>
  <c r="BC246" i="3"/>
  <c r="BB246" i="3"/>
  <c r="BA246" i="3"/>
  <c r="AZ246" i="3"/>
  <c r="AY246" i="3"/>
  <c r="AX246" i="3"/>
  <c r="AW246" i="3"/>
  <c r="AV246" i="3"/>
  <c r="AU246" i="3"/>
  <c r="AT246" i="3"/>
  <c r="AS246" i="3"/>
  <c r="AR246" i="3"/>
  <c r="AQ246" i="3"/>
  <c r="AP246" i="3"/>
  <c r="AO246" i="3"/>
  <c r="AN246" i="3"/>
  <c r="AL246" i="3"/>
  <c r="AK246" i="3"/>
  <c r="AJ246" i="3"/>
  <c r="AI246" i="3"/>
  <c r="AH246" i="3"/>
  <c r="AF246" i="3"/>
  <c r="AE246" i="3"/>
  <c r="AD246" i="3"/>
  <c r="AC246" i="3"/>
  <c r="AB246" i="3"/>
  <c r="AA246" i="3"/>
  <c r="Z246" i="3"/>
  <c r="Y246" i="3"/>
  <c r="X246" i="3"/>
  <c r="W246" i="3"/>
  <c r="V246" i="3"/>
  <c r="T246" i="3"/>
  <c r="S246" i="3"/>
  <c r="R246" i="3"/>
  <c r="Q246" i="3"/>
  <c r="P246" i="3"/>
  <c r="O246" i="3"/>
  <c r="N246" i="3"/>
  <c r="M246" i="3"/>
  <c r="L246" i="3"/>
  <c r="K246" i="3"/>
  <c r="J246" i="3"/>
  <c r="I246" i="3"/>
  <c r="H246" i="3"/>
  <c r="E246" i="3"/>
  <c r="CB245" i="3"/>
  <c r="CA245" i="3"/>
  <c r="BZ245" i="3"/>
  <c r="BY245" i="3"/>
  <c r="BX245" i="3"/>
  <c r="BW245" i="3"/>
  <c r="BV245" i="3"/>
  <c r="BU245" i="3"/>
  <c r="BT245" i="3"/>
  <c r="BS245" i="3"/>
  <c r="BR245" i="3"/>
  <c r="BQ245" i="3"/>
  <c r="BP245" i="3"/>
  <c r="BO245" i="3"/>
  <c r="BN245" i="3"/>
  <c r="BM245" i="3"/>
  <c r="BL245" i="3"/>
  <c r="BK245" i="3"/>
  <c r="BJ245" i="3"/>
  <c r="BI245" i="3"/>
  <c r="BH245" i="3"/>
  <c r="BG245" i="3"/>
  <c r="BF245" i="3"/>
  <c r="BE245" i="3"/>
  <c r="BD245" i="3"/>
  <c r="BC245" i="3"/>
  <c r="BB245" i="3"/>
  <c r="BA245" i="3"/>
  <c r="AZ245" i="3"/>
  <c r="AY245" i="3"/>
  <c r="AX245" i="3"/>
  <c r="AW245" i="3"/>
  <c r="AV245" i="3"/>
  <c r="AU245" i="3"/>
  <c r="AT245" i="3"/>
  <c r="AS245" i="3"/>
  <c r="AR245" i="3"/>
  <c r="AQ245" i="3"/>
  <c r="AP245" i="3"/>
  <c r="AO245" i="3"/>
  <c r="AN245" i="3"/>
  <c r="AL245" i="3"/>
  <c r="AK245" i="3"/>
  <c r="AJ245" i="3"/>
  <c r="AI245" i="3"/>
  <c r="AH245" i="3"/>
  <c r="AF245" i="3"/>
  <c r="AE245" i="3"/>
  <c r="AD245" i="3"/>
  <c r="AC245" i="3"/>
  <c r="AB245" i="3"/>
  <c r="AA245" i="3"/>
  <c r="Z245" i="3"/>
  <c r="Y245" i="3"/>
  <c r="X245" i="3"/>
  <c r="W245" i="3"/>
  <c r="V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E245" i="3"/>
  <c r="CB244" i="3"/>
  <c r="CA244" i="3"/>
  <c r="BZ244" i="3"/>
  <c r="BY244" i="3"/>
  <c r="BX244" i="3"/>
  <c r="BW244" i="3"/>
  <c r="BV244" i="3"/>
  <c r="BU244" i="3"/>
  <c r="BT244" i="3"/>
  <c r="BS244" i="3"/>
  <c r="BR244" i="3"/>
  <c r="BQ244" i="3"/>
  <c r="BP244" i="3"/>
  <c r="BO244" i="3"/>
  <c r="BN244" i="3"/>
  <c r="BM244" i="3"/>
  <c r="BL244" i="3"/>
  <c r="BK244" i="3"/>
  <c r="BJ244" i="3"/>
  <c r="BI244" i="3"/>
  <c r="BH244" i="3"/>
  <c r="BG244" i="3"/>
  <c r="BF244" i="3"/>
  <c r="BE244" i="3"/>
  <c r="BD244" i="3"/>
  <c r="BC244" i="3"/>
  <c r="BB244" i="3"/>
  <c r="BA244" i="3"/>
  <c r="AZ244" i="3"/>
  <c r="AY244" i="3"/>
  <c r="AX244" i="3"/>
  <c r="AW244" i="3"/>
  <c r="AV244" i="3"/>
  <c r="AU244" i="3"/>
  <c r="AT244" i="3"/>
  <c r="AS244" i="3"/>
  <c r="AR244" i="3"/>
  <c r="AQ244" i="3"/>
  <c r="AP244" i="3"/>
  <c r="AO244" i="3"/>
  <c r="AN244" i="3"/>
  <c r="AL244" i="3"/>
  <c r="AK244" i="3"/>
  <c r="AJ244" i="3"/>
  <c r="AI244" i="3"/>
  <c r="AH244" i="3"/>
  <c r="AF244" i="3"/>
  <c r="AE244" i="3"/>
  <c r="AD244" i="3"/>
  <c r="AC244" i="3"/>
  <c r="AB244" i="3"/>
  <c r="AA244" i="3"/>
  <c r="Z244" i="3"/>
  <c r="Y244" i="3"/>
  <c r="X244" i="3"/>
  <c r="W244" i="3"/>
  <c r="V244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H244" i="3"/>
  <c r="E244" i="3"/>
  <c r="CB243" i="3"/>
  <c r="CA243" i="3"/>
  <c r="BZ243" i="3"/>
  <c r="BY243" i="3"/>
  <c r="BX243" i="3"/>
  <c r="BW243" i="3"/>
  <c r="BV243" i="3"/>
  <c r="BU243" i="3"/>
  <c r="BT243" i="3"/>
  <c r="BS243" i="3"/>
  <c r="BR243" i="3"/>
  <c r="BQ243" i="3"/>
  <c r="BP243" i="3"/>
  <c r="BO243" i="3"/>
  <c r="BN243" i="3"/>
  <c r="BM243" i="3"/>
  <c r="BL243" i="3"/>
  <c r="BK243" i="3"/>
  <c r="BJ243" i="3"/>
  <c r="BI243" i="3"/>
  <c r="BH243" i="3"/>
  <c r="BG243" i="3"/>
  <c r="BF243" i="3"/>
  <c r="BE243" i="3"/>
  <c r="BD243" i="3"/>
  <c r="BC243" i="3"/>
  <c r="BB243" i="3"/>
  <c r="BA243" i="3"/>
  <c r="AZ243" i="3"/>
  <c r="AY243" i="3"/>
  <c r="AX243" i="3"/>
  <c r="AW243" i="3"/>
  <c r="AV243" i="3"/>
  <c r="AU243" i="3"/>
  <c r="AT243" i="3"/>
  <c r="AS243" i="3"/>
  <c r="AR243" i="3"/>
  <c r="AQ243" i="3"/>
  <c r="AP243" i="3"/>
  <c r="AO243" i="3"/>
  <c r="AN243" i="3"/>
  <c r="AL243" i="3"/>
  <c r="AK243" i="3"/>
  <c r="AJ243" i="3"/>
  <c r="AI243" i="3"/>
  <c r="AH243" i="3"/>
  <c r="AF243" i="3"/>
  <c r="AE243" i="3"/>
  <c r="AD243" i="3"/>
  <c r="AC243" i="3"/>
  <c r="AB243" i="3"/>
  <c r="AA243" i="3"/>
  <c r="Z243" i="3"/>
  <c r="Y243" i="3"/>
  <c r="X243" i="3"/>
  <c r="W243" i="3"/>
  <c r="V243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E243" i="3"/>
  <c r="CB242" i="3"/>
  <c r="CA242" i="3"/>
  <c r="BZ242" i="3"/>
  <c r="BY242" i="3"/>
  <c r="BX242" i="3"/>
  <c r="BW242" i="3"/>
  <c r="BV242" i="3"/>
  <c r="BU242" i="3"/>
  <c r="BT242" i="3"/>
  <c r="BS242" i="3"/>
  <c r="BR242" i="3"/>
  <c r="BQ242" i="3"/>
  <c r="BP242" i="3"/>
  <c r="BO242" i="3"/>
  <c r="BN242" i="3"/>
  <c r="BM242" i="3"/>
  <c r="BL242" i="3"/>
  <c r="BK242" i="3"/>
  <c r="BJ242" i="3"/>
  <c r="BI242" i="3"/>
  <c r="BH242" i="3"/>
  <c r="BG242" i="3"/>
  <c r="BF242" i="3"/>
  <c r="BE242" i="3"/>
  <c r="BD242" i="3"/>
  <c r="BC242" i="3"/>
  <c r="BB242" i="3"/>
  <c r="BA242" i="3"/>
  <c r="AZ242" i="3"/>
  <c r="AY242" i="3"/>
  <c r="AX242" i="3"/>
  <c r="AW242" i="3"/>
  <c r="AV242" i="3"/>
  <c r="AU242" i="3"/>
  <c r="AT242" i="3"/>
  <c r="AS242" i="3"/>
  <c r="AR242" i="3"/>
  <c r="AQ242" i="3"/>
  <c r="AP242" i="3"/>
  <c r="AO242" i="3"/>
  <c r="AN242" i="3"/>
  <c r="AL242" i="3"/>
  <c r="AK242" i="3"/>
  <c r="AJ242" i="3"/>
  <c r="AI242" i="3"/>
  <c r="AH242" i="3"/>
  <c r="AF242" i="3"/>
  <c r="AE242" i="3"/>
  <c r="AD242" i="3"/>
  <c r="AC242" i="3"/>
  <c r="AB242" i="3"/>
  <c r="AA242" i="3"/>
  <c r="Z242" i="3"/>
  <c r="Y242" i="3"/>
  <c r="X242" i="3"/>
  <c r="W242" i="3"/>
  <c r="V242" i="3"/>
  <c r="T242" i="3"/>
  <c r="S242" i="3"/>
  <c r="R242" i="3"/>
  <c r="Q242" i="3"/>
  <c r="P242" i="3"/>
  <c r="O242" i="3"/>
  <c r="N242" i="3"/>
  <c r="M242" i="3"/>
  <c r="L242" i="3"/>
  <c r="K242" i="3"/>
  <c r="J242" i="3"/>
  <c r="I242" i="3"/>
  <c r="H242" i="3"/>
  <c r="E242" i="3"/>
  <c r="CB241" i="3"/>
  <c r="CA241" i="3"/>
  <c r="BZ241" i="3"/>
  <c r="BY241" i="3"/>
  <c r="BX241" i="3"/>
  <c r="BW241" i="3"/>
  <c r="BV241" i="3"/>
  <c r="BU241" i="3"/>
  <c r="BT241" i="3"/>
  <c r="BS241" i="3"/>
  <c r="BR241" i="3"/>
  <c r="BQ241" i="3"/>
  <c r="BP241" i="3"/>
  <c r="BO241" i="3"/>
  <c r="BN241" i="3"/>
  <c r="BM241" i="3"/>
  <c r="BL241" i="3"/>
  <c r="BK241" i="3"/>
  <c r="BJ241" i="3"/>
  <c r="BI241" i="3"/>
  <c r="BH241" i="3"/>
  <c r="BG241" i="3"/>
  <c r="BF241" i="3"/>
  <c r="BE241" i="3"/>
  <c r="BD241" i="3"/>
  <c r="BC241" i="3"/>
  <c r="BB241" i="3"/>
  <c r="BA241" i="3"/>
  <c r="AZ241" i="3"/>
  <c r="AY241" i="3"/>
  <c r="AX241" i="3"/>
  <c r="AW241" i="3"/>
  <c r="AV241" i="3"/>
  <c r="AU241" i="3"/>
  <c r="AT241" i="3"/>
  <c r="AS241" i="3"/>
  <c r="AR241" i="3"/>
  <c r="AQ241" i="3"/>
  <c r="AP241" i="3"/>
  <c r="AO241" i="3"/>
  <c r="AN241" i="3"/>
  <c r="AL241" i="3"/>
  <c r="AK241" i="3"/>
  <c r="AJ241" i="3"/>
  <c r="AI241" i="3"/>
  <c r="AH241" i="3"/>
  <c r="AF241" i="3"/>
  <c r="AE241" i="3"/>
  <c r="AD241" i="3"/>
  <c r="AC241" i="3"/>
  <c r="AB241" i="3"/>
  <c r="AA241" i="3"/>
  <c r="Z241" i="3"/>
  <c r="Y241" i="3"/>
  <c r="X241" i="3"/>
  <c r="W241" i="3"/>
  <c r="V241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H241" i="3"/>
  <c r="E241" i="3"/>
  <c r="CB240" i="3"/>
  <c r="CA240" i="3"/>
  <c r="BZ240" i="3"/>
  <c r="BY240" i="3"/>
  <c r="BX240" i="3"/>
  <c r="BW240" i="3"/>
  <c r="BV240" i="3"/>
  <c r="BU240" i="3"/>
  <c r="BT240" i="3"/>
  <c r="BS240" i="3"/>
  <c r="BR240" i="3"/>
  <c r="BQ240" i="3"/>
  <c r="BP240" i="3"/>
  <c r="BO240" i="3"/>
  <c r="BN240" i="3"/>
  <c r="BM240" i="3"/>
  <c r="BL240" i="3"/>
  <c r="BK240" i="3"/>
  <c r="BJ240" i="3"/>
  <c r="BI240" i="3"/>
  <c r="BH240" i="3"/>
  <c r="BG240" i="3"/>
  <c r="BF240" i="3"/>
  <c r="BE240" i="3"/>
  <c r="BD240" i="3"/>
  <c r="BC240" i="3"/>
  <c r="BB240" i="3"/>
  <c r="BA240" i="3"/>
  <c r="AZ240" i="3"/>
  <c r="AY240" i="3"/>
  <c r="AX240" i="3"/>
  <c r="AW240" i="3"/>
  <c r="AV240" i="3"/>
  <c r="AU240" i="3"/>
  <c r="AT240" i="3"/>
  <c r="AS240" i="3"/>
  <c r="AR240" i="3"/>
  <c r="AQ240" i="3"/>
  <c r="AP240" i="3"/>
  <c r="AO240" i="3"/>
  <c r="AN240" i="3"/>
  <c r="AL240" i="3"/>
  <c r="AK240" i="3"/>
  <c r="AJ240" i="3"/>
  <c r="AI240" i="3"/>
  <c r="AH240" i="3"/>
  <c r="AF240" i="3"/>
  <c r="AE240" i="3"/>
  <c r="AD240" i="3"/>
  <c r="AC240" i="3"/>
  <c r="AB240" i="3"/>
  <c r="AA240" i="3"/>
  <c r="Z240" i="3"/>
  <c r="Y240" i="3"/>
  <c r="X240" i="3"/>
  <c r="W240" i="3"/>
  <c r="V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E240" i="3"/>
  <c r="CB239" i="3"/>
  <c r="CA239" i="3"/>
  <c r="BZ239" i="3"/>
  <c r="BY239" i="3"/>
  <c r="BX239" i="3"/>
  <c r="BW239" i="3"/>
  <c r="BV239" i="3"/>
  <c r="BU239" i="3"/>
  <c r="BT239" i="3"/>
  <c r="BS239" i="3"/>
  <c r="BR239" i="3"/>
  <c r="BP239" i="3"/>
  <c r="BO239" i="3"/>
  <c r="BN239" i="3"/>
  <c r="BM239" i="3"/>
  <c r="BL239" i="3"/>
  <c r="BK239" i="3"/>
  <c r="BJ239" i="3"/>
  <c r="BI239" i="3"/>
  <c r="BH239" i="3"/>
  <c r="BG239" i="3"/>
  <c r="BF239" i="3"/>
  <c r="BD239" i="3"/>
  <c r="BC239" i="3"/>
  <c r="BB239" i="3"/>
  <c r="BA239" i="3"/>
  <c r="AZ239" i="3"/>
  <c r="AY239" i="3"/>
  <c r="AX239" i="3"/>
  <c r="AW239" i="3"/>
  <c r="AV239" i="3"/>
  <c r="AU239" i="3"/>
  <c r="AT239" i="3"/>
  <c r="AR239" i="3"/>
  <c r="AQ239" i="3"/>
  <c r="AP239" i="3"/>
  <c r="AO239" i="3"/>
  <c r="AN239" i="3"/>
  <c r="AM239" i="3"/>
  <c r="AL239" i="3"/>
  <c r="AK239" i="3"/>
  <c r="AJ239" i="3"/>
  <c r="AI239" i="3"/>
  <c r="AH239" i="3"/>
  <c r="AF239" i="3"/>
  <c r="AE239" i="3"/>
  <c r="AD239" i="3"/>
  <c r="AC239" i="3"/>
  <c r="AB239" i="3"/>
  <c r="AA239" i="3"/>
  <c r="Z239" i="3"/>
  <c r="Y239" i="3"/>
  <c r="X239" i="3"/>
  <c r="W239" i="3"/>
  <c r="V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E239" i="3"/>
  <c r="CB238" i="3"/>
  <c r="CA238" i="3"/>
  <c r="BZ238" i="3"/>
  <c r="BY238" i="3"/>
  <c r="BX238" i="3"/>
  <c r="BW238" i="3"/>
  <c r="BV238" i="3"/>
  <c r="BU238" i="3"/>
  <c r="BT238" i="3"/>
  <c r="BS238" i="3"/>
  <c r="BR238" i="3"/>
  <c r="BQ238" i="3"/>
  <c r="BP238" i="3"/>
  <c r="BO238" i="3"/>
  <c r="BN238" i="3"/>
  <c r="BM238" i="3"/>
  <c r="BL238" i="3"/>
  <c r="BK238" i="3"/>
  <c r="BJ238" i="3"/>
  <c r="BI238" i="3"/>
  <c r="BH238" i="3"/>
  <c r="BG238" i="3"/>
  <c r="BF238" i="3"/>
  <c r="BE238" i="3"/>
  <c r="BD238" i="3"/>
  <c r="BC238" i="3"/>
  <c r="BB238" i="3"/>
  <c r="BA238" i="3"/>
  <c r="AZ238" i="3"/>
  <c r="AY238" i="3"/>
  <c r="AX238" i="3"/>
  <c r="AW238" i="3"/>
  <c r="AV238" i="3"/>
  <c r="AU238" i="3"/>
  <c r="AT238" i="3"/>
  <c r="AS238" i="3"/>
  <c r="AR238" i="3"/>
  <c r="AQ238" i="3"/>
  <c r="AP238" i="3"/>
  <c r="AO238" i="3"/>
  <c r="AN238" i="3"/>
  <c r="AL238" i="3"/>
  <c r="AK238" i="3"/>
  <c r="AJ238" i="3"/>
  <c r="AI238" i="3"/>
  <c r="AH238" i="3"/>
  <c r="AF238" i="3"/>
  <c r="AE238" i="3"/>
  <c r="AD238" i="3"/>
  <c r="AC238" i="3"/>
  <c r="AB238" i="3"/>
  <c r="AA238" i="3"/>
  <c r="Z238" i="3"/>
  <c r="Y238" i="3"/>
  <c r="X238" i="3"/>
  <c r="W238" i="3"/>
  <c r="V238" i="3"/>
  <c r="T238" i="3"/>
  <c r="S238" i="3"/>
  <c r="R238" i="3"/>
  <c r="Q238" i="3"/>
  <c r="P238" i="3"/>
  <c r="O238" i="3"/>
  <c r="N238" i="3"/>
  <c r="M238" i="3"/>
  <c r="L238" i="3"/>
  <c r="K238" i="3"/>
  <c r="J238" i="3"/>
  <c r="I238" i="3"/>
  <c r="H238" i="3"/>
  <c r="E238" i="3"/>
  <c r="CB237" i="3"/>
  <c r="CA237" i="3"/>
  <c r="BZ237" i="3"/>
  <c r="BY237" i="3"/>
  <c r="BX237" i="3"/>
  <c r="BW237" i="3"/>
  <c r="BV237" i="3"/>
  <c r="BU237" i="3"/>
  <c r="BT237" i="3"/>
  <c r="BS237" i="3"/>
  <c r="BR237" i="3"/>
  <c r="BQ237" i="3"/>
  <c r="BP237" i="3"/>
  <c r="BO237" i="3"/>
  <c r="BN237" i="3"/>
  <c r="BM237" i="3"/>
  <c r="BL237" i="3"/>
  <c r="BK237" i="3"/>
  <c r="BJ237" i="3"/>
  <c r="BI237" i="3"/>
  <c r="BH237" i="3"/>
  <c r="BG237" i="3"/>
  <c r="BF237" i="3"/>
  <c r="BE237" i="3"/>
  <c r="BD237" i="3"/>
  <c r="BC237" i="3"/>
  <c r="BB237" i="3"/>
  <c r="BA237" i="3"/>
  <c r="AZ237" i="3"/>
  <c r="AY237" i="3"/>
  <c r="AX237" i="3"/>
  <c r="AW237" i="3"/>
  <c r="AV237" i="3"/>
  <c r="AU237" i="3"/>
  <c r="AT237" i="3"/>
  <c r="AS237" i="3"/>
  <c r="AR237" i="3"/>
  <c r="AQ237" i="3"/>
  <c r="AP237" i="3"/>
  <c r="AO237" i="3"/>
  <c r="AN237" i="3"/>
  <c r="AL237" i="3"/>
  <c r="AK237" i="3"/>
  <c r="AJ237" i="3"/>
  <c r="AI237" i="3"/>
  <c r="AH237" i="3"/>
  <c r="AF237" i="3"/>
  <c r="AE237" i="3"/>
  <c r="AD237" i="3"/>
  <c r="AC237" i="3"/>
  <c r="AB237" i="3"/>
  <c r="AA237" i="3"/>
  <c r="Z237" i="3"/>
  <c r="Y237" i="3"/>
  <c r="X237" i="3"/>
  <c r="W237" i="3"/>
  <c r="V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E237" i="3"/>
  <c r="CB236" i="3"/>
  <c r="CA236" i="3"/>
  <c r="BZ236" i="3"/>
  <c r="BY236" i="3"/>
  <c r="BX236" i="3"/>
  <c r="BW236" i="3"/>
  <c r="BV236" i="3"/>
  <c r="BU236" i="3"/>
  <c r="BT236" i="3"/>
  <c r="BS236" i="3"/>
  <c r="BR236" i="3"/>
  <c r="BQ236" i="3"/>
  <c r="BP236" i="3"/>
  <c r="BO236" i="3"/>
  <c r="BN236" i="3"/>
  <c r="BM236" i="3"/>
  <c r="BL236" i="3"/>
  <c r="BK236" i="3"/>
  <c r="BJ236" i="3"/>
  <c r="BI236" i="3"/>
  <c r="BH236" i="3"/>
  <c r="BG236" i="3"/>
  <c r="BF236" i="3"/>
  <c r="BE236" i="3"/>
  <c r="BD236" i="3"/>
  <c r="BC236" i="3"/>
  <c r="BB236" i="3"/>
  <c r="BA236" i="3"/>
  <c r="AZ236" i="3"/>
  <c r="AY236" i="3"/>
  <c r="AX236" i="3"/>
  <c r="AW236" i="3"/>
  <c r="AV236" i="3"/>
  <c r="AU236" i="3"/>
  <c r="AT236" i="3"/>
  <c r="AS236" i="3"/>
  <c r="AR236" i="3"/>
  <c r="AQ236" i="3"/>
  <c r="AP236" i="3"/>
  <c r="AO236" i="3"/>
  <c r="AN236" i="3"/>
  <c r="AL236" i="3"/>
  <c r="AK236" i="3"/>
  <c r="AJ236" i="3"/>
  <c r="AI236" i="3"/>
  <c r="AH236" i="3"/>
  <c r="AF236" i="3"/>
  <c r="AE236" i="3"/>
  <c r="AD236" i="3"/>
  <c r="AC236" i="3"/>
  <c r="AB236" i="3"/>
  <c r="AA236" i="3"/>
  <c r="Z236" i="3"/>
  <c r="Y236" i="3"/>
  <c r="X236" i="3"/>
  <c r="W236" i="3"/>
  <c r="V236" i="3"/>
  <c r="T236" i="3"/>
  <c r="S236" i="3"/>
  <c r="R236" i="3"/>
  <c r="Q236" i="3"/>
  <c r="P236" i="3"/>
  <c r="O236" i="3"/>
  <c r="N236" i="3"/>
  <c r="M236" i="3"/>
  <c r="L236" i="3"/>
  <c r="K236" i="3"/>
  <c r="J236" i="3"/>
  <c r="I236" i="3"/>
  <c r="H236" i="3"/>
  <c r="E236" i="3"/>
  <c r="CB235" i="3"/>
  <c r="CA235" i="3"/>
  <c r="BZ235" i="3"/>
  <c r="BY235" i="3"/>
  <c r="BX235" i="3"/>
  <c r="BW235" i="3"/>
  <c r="BV235" i="3"/>
  <c r="BU235" i="3"/>
  <c r="BT235" i="3"/>
  <c r="BS235" i="3"/>
  <c r="BR235" i="3"/>
  <c r="BQ235" i="3"/>
  <c r="BP235" i="3"/>
  <c r="BO235" i="3"/>
  <c r="BN235" i="3"/>
  <c r="BM235" i="3"/>
  <c r="BL235" i="3"/>
  <c r="BK235" i="3"/>
  <c r="BJ235" i="3"/>
  <c r="BI235" i="3"/>
  <c r="BH235" i="3"/>
  <c r="BG235" i="3"/>
  <c r="BF235" i="3"/>
  <c r="BE235" i="3"/>
  <c r="BD235" i="3"/>
  <c r="BC235" i="3"/>
  <c r="BB235" i="3"/>
  <c r="BA235" i="3"/>
  <c r="AZ235" i="3"/>
  <c r="AY235" i="3"/>
  <c r="AX235" i="3"/>
  <c r="AW235" i="3"/>
  <c r="AV235" i="3"/>
  <c r="AU235" i="3"/>
  <c r="AT235" i="3"/>
  <c r="AS235" i="3"/>
  <c r="AR235" i="3"/>
  <c r="AQ235" i="3"/>
  <c r="AP235" i="3"/>
  <c r="AO235" i="3"/>
  <c r="AN235" i="3"/>
  <c r="AL235" i="3"/>
  <c r="AK235" i="3"/>
  <c r="AJ235" i="3"/>
  <c r="AI235" i="3"/>
  <c r="AH235" i="3"/>
  <c r="AF235" i="3"/>
  <c r="AE235" i="3"/>
  <c r="AD235" i="3"/>
  <c r="AC235" i="3"/>
  <c r="AB235" i="3"/>
  <c r="AA235" i="3"/>
  <c r="Z235" i="3"/>
  <c r="Y235" i="3"/>
  <c r="X235" i="3"/>
  <c r="W235" i="3"/>
  <c r="V235" i="3"/>
  <c r="T235" i="3"/>
  <c r="S235" i="3"/>
  <c r="R235" i="3"/>
  <c r="Q235" i="3"/>
  <c r="P235" i="3"/>
  <c r="O235" i="3"/>
  <c r="N235" i="3"/>
  <c r="M235" i="3"/>
  <c r="L235" i="3"/>
  <c r="K235" i="3"/>
  <c r="J235" i="3"/>
  <c r="I235" i="3"/>
  <c r="H235" i="3"/>
  <c r="E235" i="3"/>
  <c r="CB234" i="3"/>
  <c r="CA234" i="3"/>
  <c r="BZ234" i="3"/>
  <c r="BY234" i="3"/>
  <c r="BX234" i="3"/>
  <c r="BW234" i="3"/>
  <c r="BV234" i="3"/>
  <c r="BU234" i="3"/>
  <c r="BT234" i="3"/>
  <c r="BS234" i="3"/>
  <c r="BR234" i="3"/>
  <c r="BQ234" i="3"/>
  <c r="BP234" i="3"/>
  <c r="BO234" i="3"/>
  <c r="BN234" i="3"/>
  <c r="BM234" i="3"/>
  <c r="BL234" i="3"/>
  <c r="BK234" i="3"/>
  <c r="BJ234" i="3"/>
  <c r="BI234" i="3"/>
  <c r="BH234" i="3"/>
  <c r="BG234" i="3"/>
  <c r="BF234" i="3"/>
  <c r="BE234" i="3"/>
  <c r="BD234" i="3"/>
  <c r="BC234" i="3"/>
  <c r="BB234" i="3"/>
  <c r="BA234" i="3"/>
  <c r="AZ234" i="3"/>
  <c r="AY234" i="3"/>
  <c r="AX234" i="3"/>
  <c r="AW234" i="3"/>
  <c r="AV234" i="3"/>
  <c r="AU234" i="3"/>
  <c r="AT234" i="3"/>
  <c r="AS234" i="3"/>
  <c r="AR234" i="3"/>
  <c r="AQ234" i="3"/>
  <c r="AP234" i="3"/>
  <c r="AO234" i="3"/>
  <c r="AN234" i="3"/>
  <c r="AL234" i="3"/>
  <c r="AK234" i="3"/>
  <c r="AJ234" i="3"/>
  <c r="AI234" i="3"/>
  <c r="AH234" i="3"/>
  <c r="AF234" i="3"/>
  <c r="AE234" i="3"/>
  <c r="AD234" i="3"/>
  <c r="AC234" i="3"/>
  <c r="AB234" i="3"/>
  <c r="AA234" i="3"/>
  <c r="Z234" i="3"/>
  <c r="Y234" i="3"/>
  <c r="X234" i="3"/>
  <c r="W234" i="3"/>
  <c r="V234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H234" i="3"/>
  <c r="E234" i="3"/>
  <c r="CB233" i="3"/>
  <c r="CA233" i="3"/>
  <c r="BZ233" i="3"/>
  <c r="BY233" i="3"/>
  <c r="BX233" i="3"/>
  <c r="BW233" i="3"/>
  <c r="BV233" i="3"/>
  <c r="BU233" i="3"/>
  <c r="BT233" i="3"/>
  <c r="BS233" i="3"/>
  <c r="BR233" i="3"/>
  <c r="BQ233" i="3"/>
  <c r="BP233" i="3"/>
  <c r="BO233" i="3"/>
  <c r="BN233" i="3"/>
  <c r="BM233" i="3"/>
  <c r="BL233" i="3"/>
  <c r="BK233" i="3"/>
  <c r="BJ233" i="3"/>
  <c r="BI233" i="3"/>
  <c r="BH233" i="3"/>
  <c r="BG233" i="3"/>
  <c r="BF233" i="3"/>
  <c r="BE233" i="3"/>
  <c r="BD233" i="3"/>
  <c r="BC233" i="3"/>
  <c r="BB233" i="3"/>
  <c r="BA233" i="3"/>
  <c r="AZ233" i="3"/>
  <c r="AY233" i="3"/>
  <c r="AX233" i="3"/>
  <c r="AW233" i="3"/>
  <c r="AV233" i="3"/>
  <c r="AU233" i="3"/>
  <c r="AT233" i="3"/>
  <c r="AS233" i="3"/>
  <c r="AR233" i="3"/>
  <c r="AQ233" i="3"/>
  <c r="AP233" i="3"/>
  <c r="AO233" i="3"/>
  <c r="AN233" i="3"/>
  <c r="AL233" i="3"/>
  <c r="AK233" i="3"/>
  <c r="AJ233" i="3"/>
  <c r="AI233" i="3"/>
  <c r="AH233" i="3"/>
  <c r="AF233" i="3"/>
  <c r="AE233" i="3"/>
  <c r="AD233" i="3"/>
  <c r="AC233" i="3"/>
  <c r="AB233" i="3"/>
  <c r="AA233" i="3"/>
  <c r="Z233" i="3"/>
  <c r="Y233" i="3"/>
  <c r="X233" i="3"/>
  <c r="W233" i="3"/>
  <c r="V233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H233" i="3"/>
  <c r="E233" i="3"/>
  <c r="CB232" i="3"/>
  <c r="CA232" i="3"/>
  <c r="BZ232" i="3"/>
  <c r="BY232" i="3"/>
  <c r="BX232" i="3"/>
  <c r="BW232" i="3"/>
  <c r="BV232" i="3"/>
  <c r="BU232" i="3"/>
  <c r="BT232" i="3"/>
  <c r="BS232" i="3"/>
  <c r="BR232" i="3"/>
  <c r="BP232" i="3"/>
  <c r="BO232" i="3"/>
  <c r="BN232" i="3"/>
  <c r="BM232" i="3"/>
  <c r="BL232" i="3"/>
  <c r="BK232" i="3"/>
  <c r="BJ232" i="3"/>
  <c r="BI232" i="3"/>
  <c r="BH232" i="3"/>
  <c r="BG232" i="3"/>
  <c r="BF232" i="3"/>
  <c r="BD232" i="3"/>
  <c r="BC232" i="3"/>
  <c r="BB232" i="3"/>
  <c r="BA232" i="3"/>
  <c r="AZ232" i="3"/>
  <c r="AY232" i="3"/>
  <c r="AX232" i="3"/>
  <c r="AW232" i="3"/>
  <c r="AV232" i="3"/>
  <c r="AU232" i="3"/>
  <c r="AT232" i="3"/>
  <c r="AR232" i="3"/>
  <c r="AQ232" i="3"/>
  <c r="AP232" i="3"/>
  <c r="AO232" i="3"/>
  <c r="AN232" i="3"/>
  <c r="AM232" i="3"/>
  <c r="AL232" i="3"/>
  <c r="AK232" i="3"/>
  <c r="AJ232" i="3"/>
  <c r="AI232" i="3"/>
  <c r="AH232" i="3"/>
  <c r="AF232" i="3"/>
  <c r="AE232" i="3"/>
  <c r="AD232" i="3"/>
  <c r="AC232" i="3"/>
  <c r="AB232" i="3"/>
  <c r="AA232" i="3"/>
  <c r="Z232" i="3"/>
  <c r="Y232" i="3"/>
  <c r="X232" i="3"/>
  <c r="W232" i="3"/>
  <c r="V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E232" i="3"/>
  <c r="CB231" i="3"/>
  <c r="CA231" i="3"/>
  <c r="BZ231" i="3"/>
  <c r="BY231" i="3"/>
  <c r="BX231" i="3"/>
  <c r="BW231" i="3"/>
  <c r="BV231" i="3"/>
  <c r="BU231" i="3"/>
  <c r="BT231" i="3"/>
  <c r="BS231" i="3"/>
  <c r="BR231" i="3"/>
  <c r="BQ231" i="3"/>
  <c r="BP231" i="3"/>
  <c r="BO231" i="3"/>
  <c r="BN231" i="3"/>
  <c r="BM231" i="3"/>
  <c r="BL231" i="3"/>
  <c r="BK231" i="3"/>
  <c r="BJ231" i="3"/>
  <c r="BI231" i="3"/>
  <c r="BH231" i="3"/>
  <c r="BG231" i="3"/>
  <c r="BF231" i="3"/>
  <c r="BE231" i="3"/>
  <c r="BD231" i="3"/>
  <c r="BC231" i="3"/>
  <c r="BB231" i="3"/>
  <c r="BA231" i="3"/>
  <c r="AZ231" i="3"/>
  <c r="AY231" i="3"/>
  <c r="AX231" i="3"/>
  <c r="AW231" i="3"/>
  <c r="AV231" i="3"/>
  <c r="AU231" i="3"/>
  <c r="AT231" i="3"/>
  <c r="AS231" i="3"/>
  <c r="AR231" i="3"/>
  <c r="AQ231" i="3"/>
  <c r="AP231" i="3"/>
  <c r="AO231" i="3"/>
  <c r="AN231" i="3"/>
  <c r="AL231" i="3"/>
  <c r="AK231" i="3"/>
  <c r="AJ231" i="3"/>
  <c r="AI231" i="3"/>
  <c r="AH231" i="3"/>
  <c r="AF231" i="3"/>
  <c r="AE231" i="3"/>
  <c r="AD231" i="3"/>
  <c r="AC231" i="3"/>
  <c r="AB231" i="3"/>
  <c r="AA231" i="3"/>
  <c r="Z231" i="3"/>
  <c r="Y231" i="3"/>
  <c r="X231" i="3"/>
  <c r="W231" i="3"/>
  <c r="V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E231" i="3"/>
  <c r="CB230" i="3"/>
  <c r="CA230" i="3"/>
  <c r="BZ230" i="3"/>
  <c r="BY230" i="3"/>
  <c r="BX230" i="3"/>
  <c r="BW230" i="3"/>
  <c r="BV230" i="3"/>
  <c r="BU230" i="3"/>
  <c r="BT230" i="3"/>
  <c r="BS230" i="3"/>
  <c r="BR230" i="3"/>
  <c r="BQ230" i="3"/>
  <c r="BP230" i="3"/>
  <c r="BO230" i="3"/>
  <c r="BN230" i="3"/>
  <c r="BM230" i="3"/>
  <c r="BL230" i="3"/>
  <c r="BK230" i="3"/>
  <c r="BJ230" i="3"/>
  <c r="BI230" i="3"/>
  <c r="BH230" i="3"/>
  <c r="BG230" i="3"/>
  <c r="BF230" i="3"/>
  <c r="BE230" i="3"/>
  <c r="BD230" i="3"/>
  <c r="BC230" i="3"/>
  <c r="BB230" i="3"/>
  <c r="BA230" i="3"/>
  <c r="AZ230" i="3"/>
  <c r="AY230" i="3"/>
  <c r="AX230" i="3"/>
  <c r="AW230" i="3"/>
  <c r="AV230" i="3"/>
  <c r="AU230" i="3"/>
  <c r="AT230" i="3"/>
  <c r="AS230" i="3"/>
  <c r="AR230" i="3"/>
  <c r="AQ230" i="3"/>
  <c r="AP230" i="3"/>
  <c r="AO230" i="3"/>
  <c r="AN230" i="3"/>
  <c r="AL230" i="3"/>
  <c r="AK230" i="3"/>
  <c r="AJ230" i="3"/>
  <c r="AI230" i="3"/>
  <c r="AH230" i="3"/>
  <c r="AF230" i="3"/>
  <c r="AE230" i="3"/>
  <c r="AD230" i="3"/>
  <c r="AC230" i="3"/>
  <c r="AB230" i="3"/>
  <c r="AA230" i="3"/>
  <c r="Z230" i="3"/>
  <c r="Y230" i="3"/>
  <c r="X230" i="3"/>
  <c r="W230" i="3"/>
  <c r="V230" i="3"/>
  <c r="T230" i="3"/>
  <c r="S230" i="3"/>
  <c r="R230" i="3"/>
  <c r="Q230" i="3"/>
  <c r="P230" i="3"/>
  <c r="O230" i="3"/>
  <c r="N230" i="3"/>
  <c r="M230" i="3"/>
  <c r="L230" i="3"/>
  <c r="K230" i="3"/>
  <c r="J230" i="3"/>
  <c r="I230" i="3"/>
  <c r="H230" i="3"/>
  <c r="E230" i="3"/>
  <c r="CB229" i="3"/>
  <c r="CA229" i="3"/>
  <c r="BZ229" i="3"/>
  <c r="BY229" i="3"/>
  <c r="BX229" i="3"/>
  <c r="BW229" i="3"/>
  <c r="BV229" i="3"/>
  <c r="BU229" i="3"/>
  <c r="BT229" i="3"/>
  <c r="BS229" i="3"/>
  <c r="BR229" i="3"/>
  <c r="BQ229" i="3"/>
  <c r="BP229" i="3"/>
  <c r="BO229" i="3"/>
  <c r="BN229" i="3"/>
  <c r="BM229" i="3"/>
  <c r="BL229" i="3"/>
  <c r="BK229" i="3"/>
  <c r="BJ229" i="3"/>
  <c r="BI229" i="3"/>
  <c r="BH229" i="3"/>
  <c r="BG229" i="3"/>
  <c r="BF229" i="3"/>
  <c r="BE229" i="3"/>
  <c r="BD229" i="3"/>
  <c r="BC229" i="3"/>
  <c r="BB229" i="3"/>
  <c r="BA229" i="3"/>
  <c r="AZ229" i="3"/>
  <c r="AY229" i="3"/>
  <c r="AX229" i="3"/>
  <c r="AW229" i="3"/>
  <c r="AV229" i="3"/>
  <c r="AU229" i="3"/>
  <c r="AT229" i="3"/>
  <c r="AS229" i="3"/>
  <c r="AR229" i="3"/>
  <c r="AQ229" i="3"/>
  <c r="AP229" i="3"/>
  <c r="AO229" i="3"/>
  <c r="AN229" i="3"/>
  <c r="AL229" i="3"/>
  <c r="AK229" i="3"/>
  <c r="AJ229" i="3"/>
  <c r="AI229" i="3"/>
  <c r="AH229" i="3"/>
  <c r="AF229" i="3"/>
  <c r="AE229" i="3"/>
  <c r="AD229" i="3"/>
  <c r="AC229" i="3"/>
  <c r="AB229" i="3"/>
  <c r="AA229" i="3"/>
  <c r="Z229" i="3"/>
  <c r="Y229" i="3"/>
  <c r="X229" i="3"/>
  <c r="W229" i="3"/>
  <c r="V229" i="3"/>
  <c r="T229" i="3"/>
  <c r="S229" i="3"/>
  <c r="R229" i="3"/>
  <c r="Q229" i="3"/>
  <c r="P229" i="3"/>
  <c r="O229" i="3"/>
  <c r="N229" i="3"/>
  <c r="M229" i="3"/>
  <c r="L229" i="3"/>
  <c r="K229" i="3"/>
  <c r="J229" i="3"/>
  <c r="I229" i="3"/>
  <c r="H229" i="3"/>
  <c r="E229" i="3"/>
  <c r="CB228" i="3"/>
  <c r="CA228" i="3"/>
  <c r="BZ228" i="3"/>
  <c r="BY228" i="3"/>
  <c r="BX228" i="3"/>
  <c r="BW228" i="3"/>
  <c r="BV228" i="3"/>
  <c r="BU228" i="3"/>
  <c r="BT228" i="3"/>
  <c r="BS228" i="3"/>
  <c r="BR228" i="3"/>
  <c r="BQ228" i="3"/>
  <c r="BP228" i="3"/>
  <c r="BO228" i="3"/>
  <c r="BN228" i="3"/>
  <c r="BM228" i="3"/>
  <c r="BL228" i="3"/>
  <c r="BK228" i="3"/>
  <c r="BJ228" i="3"/>
  <c r="BI228" i="3"/>
  <c r="BH228" i="3"/>
  <c r="BG228" i="3"/>
  <c r="BF228" i="3"/>
  <c r="BE228" i="3"/>
  <c r="BD228" i="3"/>
  <c r="BC228" i="3"/>
  <c r="BB228" i="3"/>
  <c r="BA228" i="3"/>
  <c r="AZ228" i="3"/>
  <c r="AY228" i="3"/>
  <c r="AX228" i="3"/>
  <c r="AW228" i="3"/>
  <c r="AV228" i="3"/>
  <c r="AU228" i="3"/>
  <c r="AT228" i="3"/>
  <c r="AS228" i="3"/>
  <c r="AR228" i="3"/>
  <c r="AQ228" i="3"/>
  <c r="AP228" i="3"/>
  <c r="AO228" i="3"/>
  <c r="AN228" i="3"/>
  <c r="AL228" i="3"/>
  <c r="AK228" i="3"/>
  <c r="AJ228" i="3"/>
  <c r="AI228" i="3"/>
  <c r="AH228" i="3"/>
  <c r="AF228" i="3"/>
  <c r="AE228" i="3"/>
  <c r="AD228" i="3"/>
  <c r="AC228" i="3"/>
  <c r="AB228" i="3"/>
  <c r="AA228" i="3"/>
  <c r="Z228" i="3"/>
  <c r="Y228" i="3"/>
  <c r="X228" i="3"/>
  <c r="W228" i="3"/>
  <c r="V228" i="3"/>
  <c r="T228" i="3"/>
  <c r="S228" i="3"/>
  <c r="R228" i="3"/>
  <c r="Q228" i="3"/>
  <c r="P228" i="3"/>
  <c r="O228" i="3"/>
  <c r="N228" i="3"/>
  <c r="M228" i="3"/>
  <c r="L228" i="3"/>
  <c r="K228" i="3"/>
  <c r="J228" i="3"/>
  <c r="I228" i="3"/>
  <c r="H228" i="3"/>
  <c r="E228" i="3"/>
  <c r="CB227" i="3"/>
  <c r="CA227" i="3"/>
  <c r="BZ227" i="3"/>
  <c r="BY227" i="3"/>
  <c r="BX227" i="3"/>
  <c r="BW227" i="3"/>
  <c r="BV227" i="3"/>
  <c r="BU227" i="3"/>
  <c r="BT227" i="3"/>
  <c r="BS227" i="3"/>
  <c r="BR227" i="3"/>
  <c r="BQ227" i="3"/>
  <c r="BP227" i="3"/>
  <c r="BO227" i="3"/>
  <c r="BN227" i="3"/>
  <c r="BM227" i="3"/>
  <c r="BL227" i="3"/>
  <c r="BK227" i="3"/>
  <c r="BJ227" i="3"/>
  <c r="BI227" i="3"/>
  <c r="BH227" i="3"/>
  <c r="BG227" i="3"/>
  <c r="BF227" i="3"/>
  <c r="BE227" i="3"/>
  <c r="BD227" i="3"/>
  <c r="BC227" i="3"/>
  <c r="BB227" i="3"/>
  <c r="BA227" i="3"/>
  <c r="AZ227" i="3"/>
  <c r="AY227" i="3"/>
  <c r="AX227" i="3"/>
  <c r="AW227" i="3"/>
  <c r="AV227" i="3"/>
  <c r="AU227" i="3"/>
  <c r="AT227" i="3"/>
  <c r="AS227" i="3"/>
  <c r="AR227" i="3"/>
  <c r="AQ227" i="3"/>
  <c r="AP227" i="3"/>
  <c r="AO227" i="3"/>
  <c r="AN227" i="3"/>
  <c r="AL227" i="3"/>
  <c r="AK227" i="3"/>
  <c r="AJ227" i="3"/>
  <c r="AI227" i="3"/>
  <c r="AH227" i="3"/>
  <c r="AF227" i="3"/>
  <c r="AE227" i="3"/>
  <c r="AD227" i="3"/>
  <c r="AC227" i="3"/>
  <c r="AB227" i="3"/>
  <c r="AA227" i="3"/>
  <c r="Z227" i="3"/>
  <c r="Y227" i="3"/>
  <c r="X227" i="3"/>
  <c r="W227" i="3"/>
  <c r="V227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E227" i="3"/>
  <c r="CB226" i="3"/>
  <c r="CA226" i="3"/>
  <c r="BZ226" i="3"/>
  <c r="BY226" i="3"/>
  <c r="BX226" i="3"/>
  <c r="BW226" i="3"/>
  <c r="BV226" i="3"/>
  <c r="BU226" i="3"/>
  <c r="BT226" i="3"/>
  <c r="BS226" i="3"/>
  <c r="BR226" i="3"/>
  <c r="BQ226" i="3"/>
  <c r="BP226" i="3"/>
  <c r="BO226" i="3"/>
  <c r="BN226" i="3"/>
  <c r="BM226" i="3"/>
  <c r="BL226" i="3"/>
  <c r="BK226" i="3"/>
  <c r="BJ226" i="3"/>
  <c r="BI226" i="3"/>
  <c r="BH226" i="3"/>
  <c r="BG226" i="3"/>
  <c r="BF226" i="3"/>
  <c r="BE226" i="3"/>
  <c r="BD226" i="3"/>
  <c r="BC226" i="3"/>
  <c r="BB226" i="3"/>
  <c r="BA226" i="3"/>
  <c r="AZ226" i="3"/>
  <c r="AY226" i="3"/>
  <c r="AX226" i="3"/>
  <c r="AW226" i="3"/>
  <c r="AV226" i="3"/>
  <c r="AU226" i="3"/>
  <c r="AT226" i="3"/>
  <c r="AS226" i="3"/>
  <c r="AR226" i="3"/>
  <c r="AQ226" i="3"/>
  <c r="AP226" i="3"/>
  <c r="AO226" i="3"/>
  <c r="AN226" i="3"/>
  <c r="AL226" i="3"/>
  <c r="AK226" i="3"/>
  <c r="AJ226" i="3"/>
  <c r="AI226" i="3"/>
  <c r="AH226" i="3"/>
  <c r="AF226" i="3"/>
  <c r="AE226" i="3"/>
  <c r="AD226" i="3"/>
  <c r="AC226" i="3"/>
  <c r="AB226" i="3"/>
  <c r="AA226" i="3"/>
  <c r="Z226" i="3"/>
  <c r="Y226" i="3"/>
  <c r="X226" i="3"/>
  <c r="W226" i="3"/>
  <c r="V226" i="3"/>
  <c r="T226" i="3"/>
  <c r="S226" i="3"/>
  <c r="R226" i="3"/>
  <c r="Q226" i="3"/>
  <c r="P226" i="3"/>
  <c r="O226" i="3"/>
  <c r="N226" i="3"/>
  <c r="M226" i="3"/>
  <c r="L226" i="3"/>
  <c r="K226" i="3"/>
  <c r="J226" i="3"/>
  <c r="I226" i="3"/>
  <c r="H226" i="3"/>
  <c r="E226" i="3"/>
  <c r="CB225" i="3"/>
  <c r="CA225" i="3"/>
  <c r="BZ225" i="3"/>
  <c r="BY225" i="3"/>
  <c r="BX225" i="3"/>
  <c r="BW225" i="3"/>
  <c r="BV225" i="3"/>
  <c r="BU225" i="3"/>
  <c r="BT225" i="3"/>
  <c r="BS225" i="3"/>
  <c r="BR225" i="3"/>
  <c r="BQ225" i="3"/>
  <c r="BP225" i="3"/>
  <c r="BO225" i="3"/>
  <c r="BN225" i="3"/>
  <c r="BM225" i="3"/>
  <c r="BL225" i="3"/>
  <c r="BK225" i="3"/>
  <c r="BJ225" i="3"/>
  <c r="BI225" i="3"/>
  <c r="BH225" i="3"/>
  <c r="BG225" i="3"/>
  <c r="BF225" i="3"/>
  <c r="BE225" i="3"/>
  <c r="BD225" i="3"/>
  <c r="BC225" i="3"/>
  <c r="BB225" i="3"/>
  <c r="BA225" i="3"/>
  <c r="AZ225" i="3"/>
  <c r="AY225" i="3"/>
  <c r="AX225" i="3"/>
  <c r="AW225" i="3"/>
  <c r="AV225" i="3"/>
  <c r="AU225" i="3"/>
  <c r="AT225" i="3"/>
  <c r="AS225" i="3"/>
  <c r="AR225" i="3"/>
  <c r="AQ225" i="3"/>
  <c r="AP225" i="3"/>
  <c r="AO225" i="3"/>
  <c r="AN225" i="3"/>
  <c r="AL225" i="3"/>
  <c r="AK225" i="3"/>
  <c r="AJ225" i="3"/>
  <c r="AI225" i="3"/>
  <c r="AH225" i="3"/>
  <c r="AF225" i="3"/>
  <c r="AE225" i="3"/>
  <c r="AD225" i="3"/>
  <c r="AC225" i="3"/>
  <c r="AB225" i="3"/>
  <c r="AA225" i="3"/>
  <c r="Z225" i="3"/>
  <c r="Y225" i="3"/>
  <c r="X225" i="3"/>
  <c r="W225" i="3"/>
  <c r="V225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E225" i="3"/>
  <c r="CB223" i="3"/>
  <c r="CA223" i="3"/>
  <c r="BZ223" i="3"/>
  <c r="BY223" i="3"/>
  <c r="BX223" i="3"/>
  <c r="BW223" i="3"/>
  <c r="BV223" i="3"/>
  <c r="BU223" i="3"/>
  <c r="BT223" i="3"/>
  <c r="BS223" i="3"/>
  <c r="BR223" i="3"/>
  <c r="BQ223" i="3"/>
  <c r="BP223" i="3"/>
  <c r="BO223" i="3"/>
  <c r="BN223" i="3"/>
  <c r="BM223" i="3"/>
  <c r="BL223" i="3"/>
  <c r="BK223" i="3"/>
  <c r="BJ223" i="3"/>
  <c r="BI223" i="3"/>
  <c r="BH223" i="3"/>
  <c r="BG223" i="3"/>
  <c r="BF223" i="3"/>
  <c r="BE223" i="3"/>
  <c r="BD223" i="3"/>
  <c r="BC223" i="3"/>
  <c r="BB223" i="3"/>
  <c r="BA223" i="3"/>
  <c r="AZ223" i="3"/>
  <c r="AY223" i="3"/>
  <c r="AX223" i="3"/>
  <c r="AW223" i="3"/>
  <c r="AV223" i="3"/>
  <c r="AU223" i="3"/>
  <c r="AT223" i="3"/>
  <c r="AS223" i="3"/>
  <c r="AR223" i="3"/>
  <c r="AQ223" i="3"/>
  <c r="AP223" i="3"/>
  <c r="AO223" i="3"/>
  <c r="AN223" i="3"/>
  <c r="AL223" i="3"/>
  <c r="AK223" i="3"/>
  <c r="AJ223" i="3"/>
  <c r="AI223" i="3"/>
  <c r="AH223" i="3"/>
  <c r="AF223" i="3"/>
  <c r="AE223" i="3"/>
  <c r="AD223" i="3"/>
  <c r="AC223" i="3"/>
  <c r="AB223" i="3"/>
  <c r="AA223" i="3"/>
  <c r="Z223" i="3"/>
  <c r="Y223" i="3"/>
  <c r="X223" i="3"/>
  <c r="W223" i="3"/>
  <c r="V223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E223" i="3"/>
  <c r="CB222" i="3"/>
  <c r="CA222" i="3"/>
  <c r="BZ222" i="3"/>
  <c r="BY222" i="3"/>
  <c r="BX222" i="3"/>
  <c r="BW222" i="3"/>
  <c r="BV222" i="3"/>
  <c r="BU222" i="3"/>
  <c r="BT222" i="3"/>
  <c r="BS222" i="3"/>
  <c r="BR222" i="3"/>
  <c r="BQ222" i="3"/>
  <c r="BP222" i="3"/>
  <c r="BO222" i="3"/>
  <c r="BN222" i="3"/>
  <c r="BM222" i="3"/>
  <c r="BL222" i="3"/>
  <c r="BK222" i="3"/>
  <c r="BJ222" i="3"/>
  <c r="BI222" i="3"/>
  <c r="BH222" i="3"/>
  <c r="BG222" i="3"/>
  <c r="BF222" i="3"/>
  <c r="BE222" i="3"/>
  <c r="BD222" i="3"/>
  <c r="BC222" i="3"/>
  <c r="BB222" i="3"/>
  <c r="BA222" i="3"/>
  <c r="AZ222" i="3"/>
  <c r="AY222" i="3"/>
  <c r="AX222" i="3"/>
  <c r="AW222" i="3"/>
  <c r="AV222" i="3"/>
  <c r="AU222" i="3"/>
  <c r="AT222" i="3"/>
  <c r="AS222" i="3"/>
  <c r="AR222" i="3"/>
  <c r="AQ222" i="3"/>
  <c r="AP222" i="3"/>
  <c r="AO222" i="3"/>
  <c r="AN222" i="3"/>
  <c r="AL222" i="3"/>
  <c r="AK222" i="3"/>
  <c r="AJ222" i="3"/>
  <c r="AI222" i="3"/>
  <c r="AH222" i="3"/>
  <c r="AF222" i="3"/>
  <c r="AE222" i="3"/>
  <c r="AD222" i="3"/>
  <c r="AC222" i="3"/>
  <c r="AB222" i="3"/>
  <c r="AA222" i="3"/>
  <c r="Z222" i="3"/>
  <c r="Y222" i="3"/>
  <c r="X222" i="3"/>
  <c r="W222" i="3"/>
  <c r="V222" i="3"/>
  <c r="T222" i="3"/>
  <c r="S222" i="3"/>
  <c r="R222" i="3"/>
  <c r="Q222" i="3"/>
  <c r="P222" i="3"/>
  <c r="O222" i="3"/>
  <c r="N222" i="3"/>
  <c r="M222" i="3"/>
  <c r="L222" i="3"/>
  <c r="K222" i="3"/>
  <c r="J222" i="3"/>
  <c r="I222" i="3"/>
  <c r="H222" i="3"/>
  <c r="E222" i="3"/>
  <c r="CB221" i="3"/>
  <c r="CA221" i="3"/>
  <c r="BZ221" i="3"/>
  <c r="BY221" i="3"/>
  <c r="BX221" i="3"/>
  <c r="BW221" i="3"/>
  <c r="BV221" i="3"/>
  <c r="BU221" i="3"/>
  <c r="BT221" i="3"/>
  <c r="BS221" i="3"/>
  <c r="BR221" i="3"/>
  <c r="BP221" i="3"/>
  <c r="BO221" i="3"/>
  <c r="BN221" i="3"/>
  <c r="BM221" i="3"/>
  <c r="BL221" i="3"/>
  <c r="BK221" i="3"/>
  <c r="BJ221" i="3"/>
  <c r="BI221" i="3"/>
  <c r="BH221" i="3"/>
  <c r="BG221" i="3"/>
  <c r="BF221" i="3"/>
  <c r="BD221" i="3"/>
  <c r="BC221" i="3"/>
  <c r="BB221" i="3"/>
  <c r="BA221" i="3"/>
  <c r="AZ221" i="3"/>
  <c r="AY221" i="3"/>
  <c r="AX221" i="3"/>
  <c r="AW221" i="3"/>
  <c r="AV221" i="3"/>
  <c r="AU221" i="3"/>
  <c r="AT221" i="3"/>
  <c r="AR221" i="3"/>
  <c r="AQ221" i="3"/>
  <c r="AP221" i="3"/>
  <c r="AO221" i="3"/>
  <c r="AN221" i="3"/>
  <c r="AM221" i="3"/>
  <c r="AL221" i="3"/>
  <c r="AK221" i="3"/>
  <c r="AJ221" i="3"/>
  <c r="AI221" i="3"/>
  <c r="AH221" i="3"/>
  <c r="AF221" i="3"/>
  <c r="AE221" i="3"/>
  <c r="AD221" i="3"/>
  <c r="AC221" i="3"/>
  <c r="AB221" i="3"/>
  <c r="AA221" i="3"/>
  <c r="Z221" i="3"/>
  <c r="Y221" i="3"/>
  <c r="X221" i="3"/>
  <c r="W221" i="3"/>
  <c r="V221" i="3"/>
  <c r="T221" i="3"/>
  <c r="S221" i="3"/>
  <c r="R221" i="3"/>
  <c r="Q221" i="3"/>
  <c r="P221" i="3"/>
  <c r="O221" i="3"/>
  <c r="N221" i="3"/>
  <c r="M221" i="3"/>
  <c r="L221" i="3"/>
  <c r="K221" i="3"/>
  <c r="J221" i="3"/>
  <c r="I221" i="3"/>
  <c r="H221" i="3"/>
  <c r="E221" i="3"/>
  <c r="C221" i="3" s="1"/>
  <c r="CB220" i="3"/>
  <c r="CA220" i="3"/>
  <c r="BZ220" i="3"/>
  <c r="BY220" i="3"/>
  <c r="BX220" i="3"/>
  <c r="BW220" i="3"/>
  <c r="BV220" i="3"/>
  <c r="BU220" i="3"/>
  <c r="BT220" i="3"/>
  <c r="BS220" i="3"/>
  <c r="BR220" i="3"/>
  <c r="BP220" i="3"/>
  <c r="BO220" i="3"/>
  <c r="BN220" i="3"/>
  <c r="BM220" i="3"/>
  <c r="BL220" i="3"/>
  <c r="BK220" i="3"/>
  <c r="BJ220" i="3"/>
  <c r="BI220" i="3"/>
  <c r="BH220" i="3"/>
  <c r="BG220" i="3"/>
  <c r="BF220" i="3"/>
  <c r="BD220" i="3"/>
  <c r="BC220" i="3"/>
  <c r="BB220" i="3"/>
  <c r="BA220" i="3"/>
  <c r="AZ220" i="3"/>
  <c r="AY220" i="3"/>
  <c r="AX220" i="3"/>
  <c r="AW220" i="3"/>
  <c r="AV220" i="3"/>
  <c r="AU220" i="3"/>
  <c r="AT220" i="3"/>
  <c r="AR220" i="3"/>
  <c r="AQ220" i="3"/>
  <c r="AP220" i="3"/>
  <c r="AO220" i="3"/>
  <c r="AN220" i="3"/>
  <c r="AM220" i="3"/>
  <c r="AL220" i="3"/>
  <c r="AK220" i="3"/>
  <c r="AJ220" i="3"/>
  <c r="AI220" i="3"/>
  <c r="AH220" i="3"/>
  <c r="AF220" i="3"/>
  <c r="AE220" i="3"/>
  <c r="AD220" i="3"/>
  <c r="AC220" i="3"/>
  <c r="AB220" i="3"/>
  <c r="AA220" i="3"/>
  <c r="Z220" i="3"/>
  <c r="Y220" i="3"/>
  <c r="X220" i="3"/>
  <c r="W220" i="3"/>
  <c r="V220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E220" i="3"/>
  <c r="C220" i="3" s="1"/>
  <c r="CB219" i="3"/>
  <c r="CA219" i="3"/>
  <c r="BZ219" i="3"/>
  <c r="BY219" i="3"/>
  <c r="BX219" i="3"/>
  <c r="BW219" i="3"/>
  <c r="BV219" i="3"/>
  <c r="BU219" i="3"/>
  <c r="BT219" i="3"/>
  <c r="BS219" i="3"/>
  <c r="BR219" i="3"/>
  <c r="BP219" i="3"/>
  <c r="BO219" i="3"/>
  <c r="BN219" i="3"/>
  <c r="BM219" i="3"/>
  <c r="BL219" i="3"/>
  <c r="BK219" i="3"/>
  <c r="BJ219" i="3"/>
  <c r="BI219" i="3"/>
  <c r="BH219" i="3"/>
  <c r="BG219" i="3"/>
  <c r="BF219" i="3"/>
  <c r="BD219" i="3"/>
  <c r="BC219" i="3"/>
  <c r="BB219" i="3"/>
  <c r="BA219" i="3"/>
  <c r="AZ219" i="3"/>
  <c r="AY219" i="3"/>
  <c r="AX219" i="3"/>
  <c r="AW219" i="3"/>
  <c r="AV219" i="3"/>
  <c r="AU219" i="3"/>
  <c r="AT219" i="3"/>
  <c r="AR219" i="3"/>
  <c r="AQ219" i="3"/>
  <c r="AP219" i="3"/>
  <c r="AO219" i="3"/>
  <c r="AN219" i="3"/>
  <c r="AM219" i="3"/>
  <c r="AL219" i="3"/>
  <c r="AK219" i="3"/>
  <c r="AJ219" i="3"/>
  <c r="AI219" i="3"/>
  <c r="AH219" i="3"/>
  <c r="AF219" i="3"/>
  <c r="AE219" i="3"/>
  <c r="AD219" i="3"/>
  <c r="AC219" i="3"/>
  <c r="AB219" i="3"/>
  <c r="AA219" i="3"/>
  <c r="Z219" i="3"/>
  <c r="Y219" i="3"/>
  <c r="X219" i="3"/>
  <c r="W219" i="3"/>
  <c r="V219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E219" i="3"/>
  <c r="C219" i="3" s="1"/>
  <c r="CB218" i="3"/>
  <c r="CA218" i="3"/>
  <c r="BZ218" i="3"/>
  <c r="BY218" i="3"/>
  <c r="BX218" i="3"/>
  <c r="BW218" i="3"/>
  <c r="BV218" i="3"/>
  <c r="BU218" i="3"/>
  <c r="BT218" i="3"/>
  <c r="BS218" i="3"/>
  <c r="BR218" i="3"/>
  <c r="BP218" i="3"/>
  <c r="BO218" i="3"/>
  <c r="BN218" i="3"/>
  <c r="BM218" i="3"/>
  <c r="BL218" i="3"/>
  <c r="BK218" i="3"/>
  <c r="BJ218" i="3"/>
  <c r="BI218" i="3"/>
  <c r="BH218" i="3"/>
  <c r="BG218" i="3"/>
  <c r="BF218" i="3"/>
  <c r="BD218" i="3"/>
  <c r="BC218" i="3"/>
  <c r="BB218" i="3"/>
  <c r="BA218" i="3"/>
  <c r="AZ218" i="3"/>
  <c r="AY218" i="3"/>
  <c r="AX218" i="3"/>
  <c r="AW218" i="3"/>
  <c r="AV218" i="3"/>
  <c r="AU218" i="3"/>
  <c r="AT218" i="3"/>
  <c r="AR218" i="3"/>
  <c r="AQ218" i="3"/>
  <c r="AP218" i="3"/>
  <c r="AO218" i="3"/>
  <c r="AN218" i="3"/>
  <c r="AM218" i="3"/>
  <c r="AL218" i="3"/>
  <c r="AK218" i="3"/>
  <c r="AJ218" i="3"/>
  <c r="AI218" i="3"/>
  <c r="AH218" i="3"/>
  <c r="AF218" i="3"/>
  <c r="AE218" i="3"/>
  <c r="AD218" i="3"/>
  <c r="AC218" i="3"/>
  <c r="AB218" i="3"/>
  <c r="AA218" i="3"/>
  <c r="Z218" i="3"/>
  <c r="Y218" i="3"/>
  <c r="X218" i="3"/>
  <c r="W218" i="3"/>
  <c r="V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E218" i="3"/>
  <c r="C218" i="3" s="1"/>
  <c r="CB217" i="3"/>
  <c r="CA217" i="3"/>
  <c r="BZ217" i="3"/>
  <c r="BY217" i="3"/>
  <c r="BX217" i="3"/>
  <c r="BW217" i="3"/>
  <c r="BV217" i="3"/>
  <c r="BU217" i="3"/>
  <c r="BT217" i="3"/>
  <c r="BS217" i="3"/>
  <c r="BR217" i="3"/>
  <c r="BP217" i="3"/>
  <c r="BO217" i="3"/>
  <c r="BN217" i="3"/>
  <c r="BM217" i="3"/>
  <c r="BL217" i="3"/>
  <c r="BK217" i="3"/>
  <c r="BJ217" i="3"/>
  <c r="BI217" i="3"/>
  <c r="BH217" i="3"/>
  <c r="BG217" i="3"/>
  <c r="BF217" i="3"/>
  <c r="BD217" i="3"/>
  <c r="BC217" i="3"/>
  <c r="BB217" i="3"/>
  <c r="BA217" i="3"/>
  <c r="AZ217" i="3"/>
  <c r="AY217" i="3"/>
  <c r="AX217" i="3"/>
  <c r="AW217" i="3"/>
  <c r="AV217" i="3"/>
  <c r="AU217" i="3"/>
  <c r="AT217" i="3"/>
  <c r="AR217" i="3"/>
  <c r="AQ217" i="3"/>
  <c r="AP217" i="3"/>
  <c r="AO217" i="3"/>
  <c r="AN217" i="3"/>
  <c r="AM217" i="3"/>
  <c r="AL217" i="3"/>
  <c r="AK217" i="3"/>
  <c r="AJ217" i="3"/>
  <c r="AI217" i="3"/>
  <c r="AH217" i="3"/>
  <c r="AF217" i="3"/>
  <c r="AE217" i="3"/>
  <c r="AD217" i="3"/>
  <c r="AC217" i="3"/>
  <c r="AB217" i="3"/>
  <c r="AA217" i="3"/>
  <c r="Z217" i="3"/>
  <c r="Y217" i="3"/>
  <c r="X217" i="3"/>
  <c r="W217" i="3"/>
  <c r="V217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H217" i="3"/>
  <c r="E217" i="3"/>
  <c r="C217" i="3" s="1"/>
  <c r="CB216" i="3"/>
  <c r="CA216" i="3"/>
  <c r="BZ216" i="3"/>
  <c r="BY216" i="3"/>
  <c r="BX216" i="3"/>
  <c r="BW216" i="3"/>
  <c r="BV216" i="3"/>
  <c r="BU216" i="3"/>
  <c r="BT216" i="3"/>
  <c r="BS216" i="3"/>
  <c r="BR216" i="3"/>
  <c r="BQ216" i="3"/>
  <c r="BP216" i="3"/>
  <c r="BO216" i="3"/>
  <c r="BN216" i="3"/>
  <c r="BM216" i="3"/>
  <c r="BL216" i="3"/>
  <c r="BK216" i="3"/>
  <c r="BJ216" i="3"/>
  <c r="BI216" i="3"/>
  <c r="BH216" i="3"/>
  <c r="BG216" i="3"/>
  <c r="BF216" i="3"/>
  <c r="BE216" i="3"/>
  <c r="BD216" i="3"/>
  <c r="BC216" i="3"/>
  <c r="BB216" i="3"/>
  <c r="BA216" i="3"/>
  <c r="AZ216" i="3"/>
  <c r="AY216" i="3"/>
  <c r="AX216" i="3"/>
  <c r="AW216" i="3"/>
  <c r="AV216" i="3"/>
  <c r="AU216" i="3"/>
  <c r="AT216" i="3"/>
  <c r="AS216" i="3"/>
  <c r="AR216" i="3"/>
  <c r="AQ216" i="3"/>
  <c r="AP216" i="3"/>
  <c r="AO216" i="3"/>
  <c r="AN216" i="3"/>
  <c r="AM216" i="3"/>
  <c r="AL216" i="3"/>
  <c r="AK216" i="3"/>
  <c r="AJ216" i="3"/>
  <c r="AI216" i="3"/>
  <c r="AH216" i="3"/>
  <c r="AG216" i="3"/>
  <c r="AF216" i="3"/>
  <c r="AE216" i="3"/>
  <c r="AD216" i="3"/>
  <c r="AC216" i="3"/>
  <c r="AB216" i="3"/>
  <c r="AA216" i="3"/>
  <c r="Z216" i="3"/>
  <c r="Y216" i="3"/>
  <c r="X216" i="3"/>
  <c r="W216" i="3"/>
  <c r="V216" i="3"/>
  <c r="U216" i="3"/>
  <c r="T216" i="3"/>
  <c r="S216" i="3"/>
  <c r="R216" i="3"/>
  <c r="Q216" i="3"/>
  <c r="P216" i="3"/>
  <c r="O216" i="3"/>
  <c r="N216" i="3"/>
  <c r="M216" i="3"/>
  <c r="L216" i="3"/>
  <c r="K216" i="3"/>
  <c r="J216" i="3"/>
  <c r="I216" i="3"/>
  <c r="H216" i="3"/>
  <c r="E216" i="3"/>
  <c r="CB215" i="3"/>
  <c r="CA215" i="3"/>
  <c r="BZ215" i="3"/>
  <c r="BY215" i="3"/>
  <c r="BX215" i="3"/>
  <c r="BW215" i="3"/>
  <c r="BV215" i="3"/>
  <c r="BU215" i="3"/>
  <c r="BT215" i="3"/>
  <c r="BS215" i="3"/>
  <c r="BR215" i="3"/>
  <c r="BQ215" i="3"/>
  <c r="BP215" i="3"/>
  <c r="BO215" i="3"/>
  <c r="BN215" i="3"/>
  <c r="BM215" i="3"/>
  <c r="BL215" i="3"/>
  <c r="BK215" i="3"/>
  <c r="BJ215" i="3"/>
  <c r="BI215" i="3"/>
  <c r="BH215" i="3"/>
  <c r="BG215" i="3"/>
  <c r="BF215" i="3"/>
  <c r="BE215" i="3"/>
  <c r="BD215" i="3"/>
  <c r="BC215" i="3"/>
  <c r="BB215" i="3"/>
  <c r="BA215" i="3"/>
  <c r="AZ215" i="3"/>
  <c r="AY215" i="3"/>
  <c r="AX215" i="3"/>
  <c r="AW215" i="3"/>
  <c r="AV215" i="3"/>
  <c r="AU215" i="3"/>
  <c r="AT215" i="3"/>
  <c r="AS215" i="3"/>
  <c r="AR215" i="3"/>
  <c r="AQ215" i="3"/>
  <c r="AP215" i="3"/>
  <c r="AO215" i="3"/>
  <c r="AN215" i="3"/>
  <c r="AM215" i="3"/>
  <c r="AL215" i="3"/>
  <c r="AK215" i="3"/>
  <c r="AJ215" i="3"/>
  <c r="AI215" i="3"/>
  <c r="AH215" i="3"/>
  <c r="AG215" i="3"/>
  <c r="AF215" i="3"/>
  <c r="AE215" i="3"/>
  <c r="AD215" i="3"/>
  <c r="AC215" i="3"/>
  <c r="AB215" i="3"/>
  <c r="AA215" i="3"/>
  <c r="Z215" i="3"/>
  <c r="Y215" i="3"/>
  <c r="X215" i="3"/>
  <c r="W215" i="3"/>
  <c r="V215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E215" i="3"/>
  <c r="CB214" i="3"/>
  <c r="CA214" i="3"/>
  <c r="BZ214" i="3"/>
  <c r="BY214" i="3"/>
  <c r="BX214" i="3"/>
  <c r="BW214" i="3"/>
  <c r="BV214" i="3"/>
  <c r="BU214" i="3"/>
  <c r="BT214" i="3"/>
  <c r="BS214" i="3"/>
  <c r="BR214" i="3"/>
  <c r="BQ214" i="3"/>
  <c r="BP214" i="3"/>
  <c r="BO214" i="3"/>
  <c r="BN214" i="3"/>
  <c r="BM214" i="3"/>
  <c r="BL214" i="3"/>
  <c r="BK214" i="3"/>
  <c r="BJ214" i="3"/>
  <c r="BI214" i="3"/>
  <c r="BH214" i="3"/>
  <c r="BG214" i="3"/>
  <c r="BF214" i="3"/>
  <c r="BE214" i="3"/>
  <c r="BD214" i="3"/>
  <c r="BC214" i="3"/>
  <c r="BB214" i="3"/>
  <c r="BA214" i="3"/>
  <c r="AZ214" i="3"/>
  <c r="AY214" i="3"/>
  <c r="AX214" i="3"/>
  <c r="AW214" i="3"/>
  <c r="AV214" i="3"/>
  <c r="AU214" i="3"/>
  <c r="AT214" i="3"/>
  <c r="AS214" i="3"/>
  <c r="AR214" i="3"/>
  <c r="AQ214" i="3"/>
  <c r="AP214" i="3"/>
  <c r="AO214" i="3"/>
  <c r="AN214" i="3"/>
  <c r="AM214" i="3"/>
  <c r="AL214" i="3"/>
  <c r="AK214" i="3"/>
  <c r="AJ214" i="3"/>
  <c r="AI214" i="3"/>
  <c r="AH214" i="3"/>
  <c r="AG214" i="3"/>
  <c r="AF214" i="3"/>
  <c r="AE214" i="3"/>
  <c r="AD214" i="3"/>
  <c r="AC214" i="3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E214" i="3"/>
  <c r="CB213" i="3"/>
  <c r="CA213" i="3"/>
  <c r="BZ213" i="3"/>
  <c r="BY213" i="3"/>
  <c r="BX213" i="3"/>
  <c r="BW213" i="3"/>
  <c r="BV213" i="3"/>
  <c r="BU213" i="3"/>
  <c r="BT213" i="3"/>
  <c r="BS213" i="3"/>
  <c r="BR213" i="3"/>
  <c r="BQ213" i="3"/>
  <c r="BP213" i="3"/>
  <c r="BO213" i="3"/>
  <c r="BN213" i="3"/>
  <c r="BM213" i="3"/>
  <c r="BL213" i="3"/>
  <c r="BK213" i="3"/>
  <c r="BJ213" i="3"/>
  <c r="BI213" i="3"/>
  <c r="BH213" i="3"/>
  <c r="BG213" i="3"/>
  <c r="BF213" i="3"/>
  <c r="BE213" i="3"/>
  <c r="BD213" i="3"/>
  <c r="BC213" i="3"/>
  <c r="BB213" i="3"/>
  <c r="BA213" i="3"/>
  <c r="AZ213" i="3"/>
  <c r="AY213" i="3"/>
  <c r="AX213" i="3"/>
  <c r="AW213" i="3"/>
  <c r="AV213" i="3"/>
  <c r="AU213" i="3"/>
  <c r="AT213" i="3"/>
  <c r="AS213" i="3"/>
  <c r="AR213" i="3"/>
  <c r="AQ213" i="3"/>
  <c r="AP213" i="3"/>
  <c r="AO213" i="3"/>
  <c r="AN213" i="3"/>
  <c r="AM213" i="3"/>
  <c r="AL213" i="3"/>
  <c r="AK213" i="3"/>
  <c r="AJ213" i="3"/>
  <c r="AI213" i="3"/>
  <c r="AH213" i="3"/>
  <c r="AG213" i="3"/>
  <c r="AF213" i="3"/>
  <c r="AE213" i="3"/>
  <c r="AD213" i="3"/>
  <c r="AC213" i="3"/>
  <c r="AB213" i="3"/>
  <c r="AA213" i="3"/>
  <c r="Z213" i="3"/>
  <c r="Y213" i="3"/>
  <c r="X213" i="3"/>
  <c r="W213" i="3"/>
  <c r="V213" i="3"/>
  <c r="U213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E213" i="3"/>
  <c r="CB212" i="3"/>
  <c r="CA212" i="3"/>
  <c r="BZ212" i="3"/>
  <c r="BY212" i="3"/>
  <c r="BX212" i="3"/>
  <c r="BW212" i="3"/>
  <c r="BV212" i="3"/>
  <c r="BU212" i="3"/>
  <c r="BT212" i="3"/>
  <c r="BS212" i="3"/>
  <c r="BR212" i="3"/>
  <c r="BP212" i="3"/>
  <c r="BO212" i="3"/>
  <c r="BN212" i="3"/>
  <c r="BM212" i="3"/>
  <c r="BL212" i="3"/>
  <c r="BK212" i="3"/>
  <c r="BJ212" i="3"/>
  <c r="BI212" i="3"/>
  <c r="BH212" i="3"/>
  <c r="BG212" i="3"/>
  <c r="BF212" i="3"/>
  <c r="BD212" i="3"/>
  <c r="BC212" i="3"/>
  <c r="BB212" i="3"/>
  <c r="BA212" i="3"/>
  <c r="AZ212" i="3"/>
  <c r="AY212" i="3"/>
  <c r="AX212" i="3"/>
  <c r="AW212" i="3"/>
  <c r="AV212" i="3"/>
  <c r="AU212" i="3"/>
  <c r="AT212" i="3"/>
  <c r="AR212" i="3"/>
  <c r="AQ212" i="3"/>
  <c r="AP212" i="3"/>
  <c r="AO212" i="3"/>
  <c r="AN212" i="3"/>
  <c r="AM212" i="3"/>
  <c r="AL212" i="3"/>
  <c r="AK212" i="3"/>
  <c r="AJ212" i="3"/>
  <c r="AI212" i="3"/>
  <c r="AH212" i="3"/>
  <c r="AF212" i="3"/>
  <c r="AE212" i="3"/>
  <c r="AD212" i="3"/>
  <c r="AC212" i="3"/>
  <c r="AB212" i="3"/>
  <c r="AA212" i="3"/>
  <c r="Z212" i="3"/>
  <c r="Y212" i="3"/>
  <c r="X212" i="3"/>
  <c r="W212" i="3"/>
  <c r="V212" i="3"/>
  <c r="T212" i="3"/>
  <c r="S212" i="3"/>
  <c r="R212" i="3"/>
  <c r="Q212" i="3"/>
  <c r="P212" i="3"/>
  <c r="O212" i="3"/>
  <c r="N212" i="3"/>
  <c r="M212" i="3"/>
  <c r="L212" i="3"/>
  <c r="K212" i="3"/>
  <c r="J212" i="3"/>
  <c r="I212" i="3"/>
  <c r="H212" i="3"/>
  <c r="E212" i="3"/>
  <c r="C212" i="3" s="1"/>
  <c r="CC211" i="3"/>
  <c r="CB211" i="3"/>
  <c r="CA211" i="3"/>
  <c r="BZ211" i="3"/>
  <c r="BY211" i="3"/>
  <c r="BX211" i="3"/>
  <c r="BW211" i="3"/>
  <c r="BV211" i="3"/>
  <c r="BU211" i="3"/>
  <c r="BT211" i="3"/>
  <c r="BS211" i="3"/>
  <c r="BR211" i="3"/>
  <c r="BQ211" i="3"/>
  <c r="BP211" i="3"/>
  <c r="BO211" i="3"/>
  <c r="BN211" i="3"/>
  <c r="BM211" i="3"/>
  <c r="BL211" i="3"/>
  <c r="BK211" i="3"/>
  <c r="BJ211" i="3"/>
  <c r="BI211" i="3"/>
  <c r="BH211" i="3"/>
  <c r="BG211" i="3"/>
  <c r="BF211" i="3"/>
  <c r="BE211" i="3"/>
  <c r="BD211" i="3"/>
  <c r="BC211" i="3"/>
  <c r="BB211" i="3"/>
  <c r="BA211" i="3"/>
  <c r="AZ211" i="3"/>
  <c r="AY211" i="3"/>
  <c r="AX211" i="3"/>
  <c r="AW211" i="3"/>
  <c r="AV211" i="3"/>
  <c r="AU211" i="3"/>
  <c r="AT211" i="3"/>
  <c r="AS211" i="3"/>
  <c r="AR211" i="3"/>
  <c r="AQ211" i="3"/>
  <c r="AP211" i="3"/>
  <c r="AO211" i="3"/>
  <c r="AN211" i="3"/>
  <c r="AM211" i="3"/>
  <c r="AL211" i="3"/>
  <c r="AK211" i="3"/>
  <c r="AJ211" i="3"/>
  <c r="AI211" i="3"/>
  <c r="AH211" i="3"/>
  <c r="AG211" i="3"/>
  <c r="AF211" i="3"/>
  <c r="AE211" i="3"/>
  <c r="AD211" i="3"/>
  <c r="AC211" i="3"/>
  <c r="AB211" i="3"/>
  <c r="AA211" i="3"/>
  <c r="Z211" i="3"/>
  <c r="Y211" i="3"/>
  <c r="X211" i="3"/>
  <c r="W211" i="3"/>
  <c r="V211" i="3"/>
  <c r="U211" i="3"/>
  <c r="T211" i="3"/>
  <c r="S211" i="3"/>
  <c r="R211" i="3"/>
  <c r="Q211" i="3"/>
  <c r="P211" i="3"/>
  <c r="O211" i="3"/>
  <c r="N211" i="3"/>
  <c r="M211" i="3"/>
  <c r="L211" i="3"/>
  <c r="K211" i="3"/>
  <c r="J211" i="3"/>
  <c r="I211" i="3"/>
  <c r="H211" i="3"/>
  <c r="E211" i="3"/>
  <c r="CB210" i="3"/>
  <c r="CA210" i="3"/>
  <c r="BZ210" i="3"/>
  <c r="BY210" i="3"/>
  <c r="BX210" i="3"/>
  <c r="BW210" i="3"/>
  <c r="BV210" i="3"/>
  <c r="BU210" i="3"/>
  <c r="BT210" i="3"/>
  <c r="BS210" i="3"/>
  <c r="BR210" i="3"/>
  <c r="BQ210" i="3"/>
  <c r="BP210" i="3"/>
  <c r="BO210" i="3"/>
  <c r="BN210" i="3"/>
  <c r="BM210" i="3"/>
  <c r="BL210" i="3"/>
  <c r="BK210" i="3"/>
  <c r="BJ210" i="3"/>
  <c r="BI210" i="3"/>
  <c r="BH210" i="3"/>
  <c r="BG210" i="3"/>
  <c r="BF210" i="3"/>
  <c r="BE210" i="3"/>
  <c r="BD210" i="3"/>
  <c r="BC210" i="3"/>
  <c r="BB210" i="3"/>
  <c r="BA210" i="3"/>
  <c r="AZ210" i="3"/>
  <c r="AY210" i="3"/>
  <c r="AX210" i="3"/>
  <c r="AW210" i="3"/>
  <c r="AV210" i="3"/>
  <c r="AU210" i="3"/>
  <c r="AT210" i="3"/>
  <c r="AS210" i="3"/>
  <c r="AR210" i="3"/>
  <c r="AQ210" i="3"/>
  <c r="AP210" i="3"/>
  <c r="AO210" i="3"/>
  <c r="AN210" i="3"/>
  <c r="AL210" i="3"/>
  <c r="AK210" i="3"/>
  <c r="AJ210" i="3"/>
  <c r="AI210" i="3"/>
  <c r="AH210" i="3"/>
  <c r="AF210" i="3"/>
  <c r="AE210" i="3"/>
  <c r="AD210" i="3"/>
  <c r="AC210" i="3"/>
  <c r="AB210" i="3"/>
  <c r="AA210" i="3"/>
  <c r="Z210" i="3"/>
  <c r="Y210" i="3"/>
  <c r="X210" i="3"/>
  <c r="W210" i="3"/>
  <c r="V210" i="3"/>
  <c r="T210" i="3"/>
  <c r="S210" i="3"/>
  <c r="R210" i="3"/>
  <c r="Q210" i="3"/>
  <c r="P210" i="3"/>
  <c r="O210" i="3"/>
  <c r="N210" i="3"/>
  <c r="M210" i="3"/>
  <c r="L210" i="3"/>
  <c r="K210" i="3"/>
  <c r="J210" i="3"/>
  <c r="I210" i="3"/>
  <c r="H210" i="3"/>
  <c r="E210" i="3"/>
  <c r="E199" i="3"/>
  <c r="CB198" i="3"/>
  <c r="CA198" i="3"/>
  <c r="BZ198" i="3"/>
  <c r="BY198" i="3"/>
  <c r="BX198" i="3"/>
  <c r="BW198" i="3"/>
  <c r="BV198" i="3"/>
  <c r="BU198" i="3"/>
  <c r="BT198" i="3"/>
  <c r="BS198" i="3"/>
  <c r="BR198" i="3"/>
  <c r="BP198" i="3"/>
  <c r="BO198" i="3"/>
  <c r="BN198" i="3"/>
  <c r="BM198" i="3"/>
  <c r="BL198" i="3"/>
  <c r="BK198" i="3"/>
  <c r="BJ198" i="3"/>
  <c r="BI198" i="3"/>
  <c r="BH198" i="3"/>
  <c r="BG198" i="3"/>
  <c r="BF198" i="3"/>
  <c r="BD198" i="3"/>
  <c r="BC198" i="3"/>
  <c r="BB198" i="3"/>
  <c r="BA198" i="3"/>
  <c r="AZ198" i="3"/>
  <c r="AY198" i="3"/>
  <c r="AX198" i="3"/>
  <c r="AW198" i="3"/>
  <c r="AV198" i="3"/>
  <c r="AU198" i="3"/>
  <c r="AT198" i="3"/>
  <c r="AR198" i="3"/>
  <c r="AQ198" i="3"/>
  <c r="AP198" i="3"/>
  <c r="AO198" i="3"/>
  <c r="AN198" i="3"/>
  <c r="AM198" i="3"/>
  <c r="AL198" i="3"/>
  <c r="AK198" i="3"/>
  <c r="AJ198" i="3"/>
  <c r="AI198" i="3"/>
  <c r="AH198" i="3"/>
  <c r="AF198" i="3"/>
  <c r="AE198" i="3"/>
  <c r="AD198" i="3"/>
  <c r="AC198" i="3"/>
  <c r="AB198" i="3"/>
  <c r="AA198" i="3"/>
  <c r="Z198" i="3"/>
  <c r="Y198" i="3"/>
  <c r="X198" i="3"/>
  <c r="W198" i="3"/>
  <c r="V198" i="3"/>
  <c r="T198" i="3"/>
  <c r="S198" i="3"/>
  <c r="R198" i="3"/>
  <c r="Q198" i="3"/>
  <c r="P198" i="3"/>
  <c r="O198" i="3"/>
  <c r="N198" i="3"/>
  <c r="M198" i="3"/>
  <c r="L198" i="3"/>
  <c r="K198" i="3"/>
  <c r="J198" i="3"/>
  <c r="I198" i="3"/>
  <c r="H198" i="3"/>
  <c r="CB197" i="3"/>
  <c r="CA197" i="3"/>
  <c r="BZ197" i="3"/>
  <c r="BY197" i="3"/>
  <c r="BX197" i="3"/>
  <c r="BW197" i="3"/>
  <c r="BV197" i="3"/>
  <c r="BU197" i="3"/>
  <c r="BT197" i="3"/>
  <c r="BS197" i="3"/>
  <c r="BR197" i="3"/>
  <c r="BP197" i="3"/>
  <c r="BO197" i="3"/>
  <c r="BN197" i="3"/>
  <c r="BM197" i="3"/>
  <c r="BL197" i="3"/>
  <c r="BK197" i="3"/>
  <c r="BJ197" i="3"/>
  <c r="BI197" i="3"/>
  <c r="BH197" i="3"/>
  <c r="BG197" i="3"/>
  <c r="BF197" i="3"/>
  <c r="BD197" i="3"/>
  <c r="BC197" i="3"/>
  <c r="BB197" i="3"/>
  <c r="BA197" i="3"/>
  <c r="AZ197" i="3"/>
  <c r="AY197" i="3"/>
  <c r="AX197" i="3"/>
  <c r="AW197" i="3"/>
  <c r="AV197" i="3"/>
  <c r="AU197" i="3"/>
  <c r="AT197" i="3"/>
  <c r="AR197" i="3"/>
  <c r="AQ197" i="3"/>
  <c r="AP197" i="3"/>
  <c r="AO197" i="3"/>
  <c r="AN197" i="3"/>
  <c r="AM197" i="3"/>
  <c r="AL197" i="3"/>
  <c r="AK197" i="3"/>
  <c r="AJ197" i="3"/>
  <c r="AI197" i="3"/>
  <c r="AH197" i="3"/>
  <c r="AF197" i="3"/>
  <c r="AE197" i="3"/>
  <c r="AD197" i="3"/>
  <c r="AC197" i="3"/>
  <c r="AB197" i="3"/>
  <c r="AA197" i="3"/>
  <c r="Z197" i="3"/>
  <c r="Y197" i="3"/>
  <c r="X197" i="3"/>
  <c r="W197" i="3"/>
  <c r="V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E197" i="3"/>
  <c r="CB196" i="3"/>
  <c r="CA196" i="3"/>
  <c r="BZ196" i="3"/>
  <c r="BY196" i="3"/>
  <c r="BX196" i="3"/>
  <c r="BW196" i="3"/>
  <c r="BV196" i="3"/>
  <c r="BU196" i="3"/>
  <c r="BT196" i="3"/>
  <c r="BS196" i="3"/>
  <c r="BR196" i="3"/>
  <c r="BP196" i="3"/>
  <c r="BO196" i="3"/>
  <c r="BN196" i="3"/>
  <c r="BM196" i="3"/>
  <c r="BL196" i="3"/>
  <c r="BK196" i="3"/>
  <c r="BJ196" i="3"/>
  <c r="BI196" i="3"/>
  <c r="BH196" i="3"/>
  <c r="BG196" i="3"/>
  <c r="BF196" i="3"/>
  <c r="BD196" i="3"/>
  <c r="BC196" i="3"/>
  <c r="BB196" i="3"/>
  <c r="BA196" i="3"/>
  <c r="AZ196" i="3"/>
  <c r="AY196" i="3"/>
  <c r="AX196" i="3"/>
  <c r="AW196" i="3"/>
  <c r="AV196" i="3"/>
  <c r="AU196" i="3"/>
  <c r="AT196" i="3"/>
  <c r="AR196" i="3"/>
  <c r="AQ196" i="3"/>
  <c r="AP196" i="3"/>
  <c r="AO196" i="3"/>
  <c r="AN196" i="3"/>
  <c r="AM196" i="3"/>
  <c r="AL196" i="3"/>
  <c r="AK196" i="3"/>
  <c r="AJ196" i="3"/>
  <c r="AI196" i="3"/>
  <c r="AH196" i="3"/>
  <c r="AF196" i="3"/>
  <c r="AE196" i="3"/>
  <c r="AD196" i="3"/>
  <c r="AC196" i="3"/>
  <c r="AB196" i="3"/>
  <c r="AA196" i="3"/>
  <c r="Z196" i="3"/>
  <c r="Y196" i="3"/>
  <c r="X196" i="3"/>
  <c r="W196" i="3"/>
  <c r="V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CB195" i="3"/>
  <c r="CA195" i="3"/>
  <c r="BZ195" i="3"/>
  <c r="BY195" i="3"/>
  <c r="BX195" i="3"/>
  <c r="BW195" i="3"/>
  <c r="BV195" i="3"/>
  <c r="BU195" i="3"/>
  <c r="BT195" i="3"/>
  <c r="BS195" i="3"/>
  <c r="BR195" i="3"/>
  <c r="BP195" i="3"/>
  <c r="BO195" i="3"/>
  <c r="BN195" i="3"/>
  <c r="BM195" i="3"/>
  <c r="BL195" i="3"/>
  <c r="BK195" i="3"/>
  <c r="BJ195" i="3"/>
  <c r="BI195" i="3"/>
  <c r="BH195" i="3"/>
  <c r="BG195" i="3"/>
  <c r="BF195" i="3"/>
  <c r="BD195" i="3"/>
  <c r="BC195" i="3"/>
  <c r="BB195" i="3"/>
  <c r="BA195" i="3"/>
  <c r="AZ195" i="3"/>
  <c r="AY195" i="3"/>
  <c r="AX195" i="3"/>
  <c r="AW195" i="3"/>
  <c r="AV195" i="3"/>
  <c r="AU195" i="3"/>
  <c r="AT195" i="3"/>
  <c r="AR195" i="3"/>
  <c r="AQ195" i="3"/>
  <c r="AP195" i="3"/>
  <c r="AO195" i="3"/>
  <c r="AN195" i="3"/>
  <c r="AM195" i="3"/>
  <c r="AL195" i="3"/>
  <c r="AK195" i="3"/>
  <c r="AJ195" i="3"/>
  <c r="AI195" i="3"/>
  <c r="AH195" i="3"/>
  <c r="AF195" i="3"/>
  <c r="AE195" i="3"/>
  <c r="AD195" i="3"/>
  <c r="AC195" i="3"/>
  <c r="AB195" i="3"/>
  <c r="AA195" i="3"/>
  <c r="Z195" i="3"/>
  <c r="Y195" i="3"/>
  <c r="X195" i="3"/>
  <c r="W195" i="3"/>
  <c r="V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E195" i="3"/>
  <c r="CB194" i="3"/>
  <c r="CA194" i="3"/>
  <c r="BZ194" i="3"/>
  <c r="BY194" i="3"/>
  <c r="BX194" i="3"/>
  <c r="BW194" i="3"/>
  <c r="BV194" i="3"/>
  <c r="BU194" i="3"/>
  <c r="BT194" i="3"/>
  <c r="BS194" i="3"/>
  <c r="BR194" i="3"/>
  <c r="BP194" i="3"/>
  <c r="BO194" i="3"/>
  <c r="BN194" i="3"/>
  <c r="BM194" i="3"/>
  <c r="BL194" i="3"/>
  <c r="BK194" i="3"/>
  <c r="BJ194" i="3"/>
  <c r="BI194" i="3"/>
  <c r="BH194" i="3"/>
  <c r="BG194" i="3"/>
  <c r="BF194" i="3"/>
  <c r="BD194" i="3"/>
  <c r="BC194" i="3"/>
  <c r="BB194" i="3"/>
  <c r="BA194" i="3"/>
  <c r="AZ194" i="3"/>
  <c r="AY194" i="3"/>
  <c r="AX194" i="3"/>
  <c r="AW194" i="3"/>
  <c r="AV194" i="3"/>
  <c r="AU194" i="3"/>
  <c r="AT194" i="3"/>
  <c r="AR194" i="3"/>
  <c r="AQ194" i="3"/>
  <c r="AP194" i="3"/>
  <c r="AO194" i="3"/>
  <c r="AN194" i="3"/>
  <c r="AM194" i="3"/>
  <c r="AL194" i="3"/>
  <c r="AK194" i="3"/>
  <c r="AJ194" i="3"/>
  <c r="AI194" i="3"/>
  <c r="AH194" i="3"/>
  <c r="AF194" i="3"/>
  <c r="AE194" i="3"/>
  <c r="AD194" i="3"/>
  <c r="AC194" i="3"/>
  <c r="AB194" i="3"/>
  <c r="AA194" i="3"/>
  <c r="Z194" i="3"/>
  <c r="Y194" i="3"/>
  <c r="X194" i="3"/>
  <c r="W194" i="3"/>
  <c r="V194" i="3"/>
  <c r="T194" i="3"/>
  <c r="S194" i="3"/>
  <c r="R194" i="3"/>
  <c r="Q194" i="3"/>
  <c r="P194" i="3"/>
  <c r="O194" i="3"/>
  <c r="N194" i="3"/>
  <c r="M194" i="3"/>
  <c r="L194" i="3"/>
  <c r="K194" i="3"/>
  <c r="J194" i="3"/>
  <c r="I194" i="3"/>
  <c r="H194" i="3"/>
  <c r="CB193" i="3"/>
  <c r="CA193" i="3"/>
  <c r="BZ193" i="3"/>
  <c r="BY193" i="3"/>
  <c r="BX193" i="3"/>
  <c r="BW193" i="3"/>
  <c r="BV193" i="3"/>
  <c r="BU193" i="3"/>
  <c r="BT193" i="3"/>
  <c r="BS193" i="3"/>
  <c r="BR193" i="3"/>
  <c r="BP193" i="3"/>
  <c r="BO193" i="3"/>
  <c r="BN193" i="3"/>
  <c r="BM193" i="3"/>
  <c r="BL193" i="3"/>
  <c r="BK193" i="3"/>
  <c r="BJ193" i="3"/>
  <c r="BI193" i="3"/>
  <c r="BH193" i="3"/>
  <c r="BG193" i="3"/>
  <c r="BF193" i="3"/>
  <c r="BD193" i="3"/>
  <c r="BC193" i="3"/>
  <c r="BB193" i="3"/>
  <c r="BA193" i="3"/>
  <c r="AZ193" i="3"/>
  <c r="AY193" i="3"/>
  <c r="AX193" i="3"/>
  <c r="AW193" i="3"/>
  <c r="AV193" i="3"/>
  <c r="AU193" i="3"/>
  <c r="AT193" i="3"/>
  <c r="AR193" i="3"/>
  <c r="AQ193" i="3"/>
  <c r="AP193" i="3"/>
  <c r="AO193" i="3"/>
  <c r="AN193" i="3"/>
  <c r="AM193" i="3"/>
  <c r="AL193" i="3"/>
  <c r="AK193" i="3"/>
  <c r="AJ193" i="3"/>
  <c r="AI193" i="3"/>
  <c r="AH193" i="3"/>
  <c r="AF193" i="3"/>
  <c r="AE193" i="3"/>
  <c r="AD193" i="3"/>
  <c r="AC193" i="3"/>
  <c r="AB193" i="3"/>
  <c r="AA193" i="3"/>
  <c r="Z193" i="3"/>
  <c r="Y193" i="3"/>
  <c r="X193" i="3"/>
  <c r="W193" i="3"/>
  <c r="V193" i="3"/>
  <c r="T193" i="3"/>
  <c r="S193" i="3"/>
  <c r="R193" i="3"/>
  <c r="Q193" i="3"/>
  <c r="P193" i="3"/>
  <c r="O193" i="3"/>
  <c r="N193" i="3"/>
  <c r="M193" i="3"/>
  <c r="L193" i="3"/>
  <c r="K193" i="3"/>
  <c r="J193" i="3"/>
  <c r="I193" i="3"/>
  <c r="H193" i="3"/>
  <c r="E193" i="3"/>
  <c r="CB192" i="3"/>
  <c r="CA192" i="3"/>
  <c r="BZ192" i="3"/>
  <c r="BY192" i="3"/>
  <c r="BX192" i="3"/>
  <c r="BW192" i="3"/>
  <c r="BV192" i="3"/>
  <c r="BU192" i="3"/>
  <c r="BT192" i="3"/>
  <c r="BS192" i="3"/>
  <c r="BR192" i="3"/>
  <c r="BP192" i="3"/>
  <c r="BO192" i="3"/>
  <c r="BN192" i="3"/>
  <c r="BM192" i="3"/>
  <c r="BL192" i="3"/>
  <c r="BK192" i="3"/>
  <c r="BJ192" i="3"/>
  <c r="BI192" i="3"/>
  <c r="BH192" i="3"/>
  <c r="BG192" i="3"/>
  <c r="BF192" i="3"/>
  <c r="BD192" i="3"/>
  <c r="BC192" i="3"/>
  <c r="BB192" i="3"/>
  <c r="BA192" i="3"/>
  <c r="AZ192" i="3"/>
  <c r="AY192" i="3"/>
  <c r="AX192" i="3"/>
  <c r="AW192" i="3"/>
  <c r="AV192" i="3"/>
  <c r="AU192" i="3"/>
  <c r="AT192" i="3"/>
  <c r="AR192" i="3"/>
  <c r="AQ192" i="3"/>
  <c r="AP192" i="3"/>
  <c r="AO192" i="3"/>
  <c r="AN192" i="3"/>
  <c r="AM192" i="3"/>
  <c r="AL192" i="3"/>
  <c r="AK192" i="3"/>
  <c r="AJ192" i="3"/>
  <c r="AI192" i="3"/>
  <c r="AH192" i="3"/>
  <c r="AF192" i="3"/>
  <c r="AE192" i="3"/>
  <c r="AD192" i="3"/>
  <c r="AC192" i="3"/>
  <c r="AB192" i="3"/>
  <c r="AA192" i="3"/>
  <c r="Z192" i="3"/>
  <c r="Y192" i="3"/>
  <c r="X192" i="3"/>
  <c r="W192" i="3"/>
  <c r="V192" i="3"/>
  <c r="T192" i="3"/>
  <c r="S192" i="3"/>
  <c r="R192" i="3"/>
  <c r="Q192" i="3"/>
  <c r="P192" i="3"/>
  <c r="O192" i="3"/>
  <c r="N192" i="3"/>
  <c r="M192" i="3"/>
  <c r="L192" i="3"/>
  <c r="K192" i="3"/>
  <c r="J192" i="3"/>
  <c r="I192" i="3"/>
  <c r="H192" i="3"/>
  <c r="CB191" i="3"/>
  <c r="CA191" i="3"/>
  <c r="BZ191" i="3"/>
  <c r="BY191" i="3"/>
  <c r="BX191" i="3"/>
  <c r="BW191" i="3"/>
  <c r="BV191" i="3"/>
  <c r="BU191" i="3"/>
  <c r="BT191" i="3"/>
  <c r="BS191" i="3"/>
  <c r="BR191" i="3"/>
  <c r="BP191" i="3"/>
  <c r="BO191" i="3"/>
  <c r="BN191" i="3"/>
  <c r="BM191" i="3"/>
  <c r="BL191" i="3"/>
  <c r="BK191" i="3"/>
  <c r="BJ191" i="3"/>
  <c r="BI191" i="3"/>
  <c r="BH191" i="3"/>
  <c r="BG191" i="3"/>
  <c r="BF191" i="3"/>
  <c r="BD191" i="3"/>
  <c r="BC191" i="3"/>
  <c r="BB191" i="3"/>
  <c r="BA191" i="3"/>
  <c r="AZ191" i="3"/>
  <c r="AY191" i="3"/>
  <c r="AX191" i="3"/>
  <c r="AW191" i="3"/>
  <c r="AV191" i="3"/>
  <c r="AU191" i="3"/>
  <c r="AT191" i="3"/>
  <c r="AR191" i="3"/>
  <c r="AQ191" i="3"/>
  <c r="AP191" i="3"/>
  <c r="AO191" i="3"/>
  <c r="AN191" i="3"/>
  <c r="AM191" i="3"/>
  <c r="AL191" i="3"/>
  <c r="AK191" i="3"/>
  <c r="AJ191" i="3"/>
  <c r="AI191" i="3"/>
  <c r="AH191" i="3"/>
  <c r="AF191" i="3"/>
  <c r="AE191" i="3"/>
  <c r="AD191" i="3"/>
  <c r="AC191" i="3"/>
  <c r="AB191" i="3"/>
  <c r="AA191" i="3"/>
  <c r="Z191" i="3"/>
  <c r="Y191" i="3"/>
  <c r="X191" i="3"/>
  <c r="W191" i="3"/>
  <c r="V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E191" i="3"/>
  <c r="CB190" i="3"/>
  <c r="CA190" i="3"/>
  <c r="BZ190" i="3"/>
  <c r="BY190" i="3"/>
  <c r="BX190" i="3"/>
  <c r="BW190" i="3"/>
  <c r="BV190" i="3"/>
  <c r="BU190" i="3"/>
  <c r="BT190" i="3"/>
  <c r="BS190" i="3"/>
  <c r="BR190" i="3"/>
  <c r="BP190" i="3"/>
  <c r="BO190" i="3"/>
  <c r="BN190" i="3"/>
  <c r="BM190" i="3"/>
  <c r="BL190" i="3"/>
  <c r="BK190" i="3"/>
  <c r="BJ190" i="3"/>
  <c r="BI190" i="3"/>
  <c r="BH190" i="3"/>
  <c r="BG190" i="3"/>
  <c r="BF190" i="3"/>
  <c r="BD190" i="3"/>
  <c r="BC190" i="3"/>
  <c r="BB190" i="3"/>
  <c r="BA190" i="3"/>
  <c r="AZ190" i="3"/>
  <c r="AY190" i="3"/>
  <c r="AX190" i="3"/>
  <c r="AW190" i="3"/>
  <c r="AV190" i="3"/>
  <c r="AU190" i="3"/>
  <c r="AT190" i="3"/>
  <c r="AR190" i="3"/>
  <c r="AQ190" i="3"/>
  <c r="AP190" i="3"/>
  <c r="AO190" i="3"/>
  <c r="AN190" i="3"/>
  <c r="AM190" i="3"/>
  <c r="AL190" i="3"/>
  <c r="AK190" i="3"/>
  <c r="AJ190" i="3"/>
  <c r="AI190" i="3"/>
  <c r="AH190" i="3"/>
  <c r="AF190" i="3"/>
  <c r="AE190" i="3"/>
  <c r="AD190" i="3"/>
  <c r="AC190" i="3"/>
  <c r="AB190" i="3"/>
  <c r="AA190" i="3"/>
  <c r="Z190" i="3"/>
  <c r="Y190" i="3"/>
  <c r="X190" i="3"/>
  <c r="W190" i="3"/>
  <c r="V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CB189" i="3"/>
  <c r="CA189" i="3"/>
  <c r="BZ189" i="3"/>
  <c r="BY189" i="3"/>
  <c r="BX189" i="3"/>
  <c r="BW189" i="3"/>
  <c r="BV189" i="3"/>
  <c r="BU189" i="3"/>
  <c r="BT189" i="3"/>
  <c r="BS189" i="3"/>
  <c r="BR189" i="3"/>
  <c r="BP189" i="3"/>
  <c r="BO189" i="3"/>
  <c r="BN189" i="3"/>
  <c r="BM189" i="3"/>
  <c r="BL189" i="3"/>
  <c r="BK189" i="3"/>
  <c r="BJ189" i="3"/>
  <c r="BI189" i="3"/>
  <c r="BH189" i="3"/>
  <c r="BG189" i="3"/>
  <c r="BF189" i="3"/>
  <c r="BD189" i="3"/>
  <c r="BC189" i="3"/>
  <c r="BB189" i="3"/>
  <c r="BA189" i="3"/>
  <c r="AZ189" i="3"/>
  <c r="AY189" i="3"/>
  <c r="AX189" i="3"/>
  <c r="AW189" i="3"/>
  <c r="AV189" i="3"/>
  <c r="AU189" i="3"/>
  <c r="AT189" i="3"/>
  <c r="AR189" i="3"/>
  <c r="AQ189" i="3"/>
  <c r="AP189" i="3"/>
  <c r="AO189" i="3"/>
  <c r="AN189" i="3"/>
  <c r="AM189" i="3"/>
  <c r="AL189" i="3"/>
  <c r="AK189" i="3"/>
  <c r="AJ189" i="3"/>
  <c r="AI189" i="3"/>
  <c r="AH189" i="3"/>
  <c r="AF189" i="3"/>
  <c r="AE189" i="3"/>
  <c r="AD189" i="3"/>
  <c r="AC189" i="3"/>
  <c r="AB189" i="3"/>
  <c r="AA189" i="3"/>
  <c r="Z189" i="3"/>
  <c r="Y189" i="3"/>
  <c r="X189" i="3"/>
  <c r="W189" i="3"/>
  <c r="V189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E189" i="3"/>
  <c r="CB188" i="3"/>
  <c r="CA188" i="3"/>
  <c r="BZ188" i="3"/>
  <c r="BY188" i="3"/>
  <c r="BX188" i="3"/>
  <c r="BW188" i="3"/>
  <c r="BV188" i="3"/>
  <c r="BU188" i="3"/>
  <c r="BT188" i="3"/>
  <c r="BS188" i="3"/>
  <c r="BR188" i="3"/>
  <c r="BP188" i="3"/>
  <c r="BO188" i="3"/>
  <c r="BN188" i="3"/>
  <c r="BM188" i="3"/>
  <c r="BL188" i="3"/>
  <c r="BK188" i="3"/>
  <c r="BJ188" i="3"/>
  <c r="BI188" i="3"/>
  <c r="BH188" i="3"/>
  <c r="BG188" i="3"/>
  <c r="BF188" i="3"/>
  <c r="BD188" i="3"/>
  <c r="BC188" i="3"/>
  <c r="BB188" i="3"/>
  <c r="BA188" i="3"/>
  <c r="AZ188" i="3"/>
  <c r="AY188" i="3"/>
  <c r="AX188" i="3"/>
  <c r="AW188" i="3"/>
  <c r="AV188" i="3"/>
  <c r="AU188" i="3"/>
  <c r="AT188" i="3"/>
  <c r="AR188" i="3"/>
  <c r="AQ188" i="3"/>
  <c r="AP188" i="3"/>
  <c r="AO188" i="3"/>
  <c r="AN188" i="3"/>
  <c r="AM188" i="3"/>
  <c r="AL188" i="3"/>
  <c r="AK188" i="3"/>
  <c r="AJ188" i="3"/>
  <c r="AI188" i="3"/>
  <c r="AH188" i="3"/>
  <c r="AF188" i="3"/>
  <c r="AE188" i="3"/>
  <c r="AD188" i="3"/>
  <c r="AC188" i="3"/>
  <c r="AB188" i="3"/>
  <c r="AA188" i="3"/>
  <c r="Z188" i="3"/>
  <c r="Y188" i="3"/>
  <c r="X188" i="3"/>
  <c r="W188" i="3"/>
  <c r="V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CB187" i="3"/>
  <c r="CA187" i="3"/>
  <c r="BZ187" i="3"/>
  <c r="BY187" i="3"/>
  <c r="BX187" i="3"/>
  <c r="BW187" i="3"/>
  <c r="BV187" i="3"/>
  <c r="BU187" i="3"/>
  <c r="BT187" i="3"/>
  <c r="BS187" i="3"/>
  <c r="BR187" i="3"/>
  <c r="BP187" i="3"/>
  <c r="BO187" i="3"/>
  <c r="BN187" i="3"/>
  <c r="BM187" i="3"/>
  <c r="BL187" i="3"/>
  <c r="BK187" i="3"/>
  <c r="BJ187" i="3"/>
  <c r="BI187" i="3"/>
  <c r="BH187" i="3"/>
  <c r="BG187" i="3"/>
  <c r="BF187" i="3"/>
  <c r="BD187" i="3"/>
  <c r="BC187" i="3"/>
  <c r="BB187" i="3"/>
  <c r="BA187" i="3"/>
  <c r="AZ187" i="3"/>
  <c r="AY187" i="3"/>
  <c r="AX187" i="3"/>
  <c r="AW187" i="3"/>
  <c r="AV187" i="3"/>
  <c r="AU187" i="3"/>
  <c r="AT187" i="3"/>
  <c r="AR187" i="3"/>
  <c r="AQ187" i="3"/>
  <c r="AP187" i="3"/>
  <c r="AO187" i="3"/>
  <c r="AN187" i="3"/>
  <c r="AM187" i="3"/>
  <c r="AL187" i="3"/>
  <c r="AK187" i="3"/>
  <c r="AJ187" i="3"/>
  <c r="AI187" i="3"/>
  <c r="AH187" i="3"/>
  <c r="AF187" i="3"/>
  <c r="AE187" i="3"/>
  <c r="AD187" i="3"/>
  <c r="AC187" i="3"/>
  <c r="AB187" i="3"/>
  <c r="AA187" i="3"/>
  <c r="Z187" i="3"/>
  <c r="Y187" i="3"/>
  <c r="X187" i="3"/>
  <c r="W187" i="3"/>
  <c r="V187" i="3"/>
  <c r="T187" i="3"/>
  <c r="S187" i="3"/>
  <c r="R187" i="3"/>
  <c r="Q187" i="3"/>
  <c r="P187" i="3"/>
  <c r="O187" i="3"/>
  <c r="N187" i="3"/>
  <c r="M187" i="3"/>
  <c r="L187" i="3"/>
  <c r="K187" i="3"/>
  <c r="J187" i="3"/>
  <c r="I187" i="3"/>
  <c r="H187" i="3"/>
  <c r="E187" i="3"/>
  <c r="CB186" i="3"/>
  <c r="CA186" i="3"/>
  <c r="BZ186" i="3"/>
  <c r="BY186" i="3"/>
  <c r="BX186" i="3"/>
  <c r="BW186" i="3"/>
  <c r="BV186" i="3"/>
  <c r="BU186" i="3"/>
  <c r="BT186" i="3"/>
  <c r="BS186" i="3"/>
  <c r="BR186" i="3"/>
  <c r="BP186" i="3"/>
  <c r="BO186" i="3"/>
  <c r="BN186" i="3"/>
  <c r="BM186" i="3"/>
  <c r="BL186" i="3"/>
  <c r="BK186" i="3"/>
  <c r="BJ186" i="3"/>
  <c r="BI186" i="3"/>
  <c r="BH186" i="3"/>
  <c r="BG186" i="3"/>
  <c r="BF186" i="3"/>
  <c r="BD186" i="3"/>
  <c r="BC186" i="3"/>
  <c r="BB186" i="3"/>
  <c r="BA186" i="3"/>
  <c r="AZ186" i="3"/>
  <c r="AY186" i="3"/>
  <c r="AX186" i="3"/>
  <c r="AW186" i="3"/>
  <c r="AV186" i="3"/>
  <c r="AU186" i="3"/>
  <c r="AT186" i="3"/>
  <c r="AR186" i="3"/>
  <c r="AQ186" i="3"/>
  <c r="AP186" i="3"/>
  <c r="AO186" i="3"/>
  <c r="AN186" i="3"/>
  <c r="AM186" i="3"/>
  <c r="AL186" i="3"/>
  <c r="AK186" i="3"/>
  <c r="AJ186" i="3"/>
  <c r="AI186" i="3"/>
  <c r="AH186" i="3"/>
  <c r="AF186" i="3"/>
  <c r="AE186" i="3"/>
  <c r="AD186" i="3"/>
  <c r="AC186" i="3"/>
  <c r="AB186" i="3"/>
  <c r="AA186" i="3"/>
  <c r="Z186" i="3"/>
  <c r="Y186" i="3"/>
  <c r="X186" i="3"/>
  <c r="W186" i="3"/>
  <c r="V186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CB185" i="3"/>
  <c r="CA185" i="3"/>
  <c r="BZ185" i="3"/>
  <c r="BY185" i="3"/>
  <c r="BX185" i="3"/>
  <c r="BW185" i="3"/>
  <c r="BV185" i="3"/>
  <c r="BU185" i="3"/>
  <c r="BT185" i="3"/>
  <c r="BS185" i="3"/>
  <c r="BR185" i="3"/>
  <c r="BP185" i="3"/>
  <c r="BO185" i="3"/>
  <c r="BN185" i="3"/>
  <c r="BM185" i="3"/>
  <c r="BL185" i="3"/>
  <c r="BK185" i="3"/>
  <c r="BJ185" i="3"/>
  <c r="BI185" i="3"/>
  <c r="BH185" i="3"/>
  <c r="BG185" i="3"/>
  <c r="BF185" i="3"/>
  <c r="BD185" i="3"/>
  <c r="BC185" i="3"/>
  <c r="BB185" i="3"/>
  <c r="BA185" i="3"/>
  <c r="AZ185" i="3"/>
  <c r="AY185" i="3"/>
  <c r="AX185" i="3"/>
  <c r="AW185" i="3"/>
  <c r="AV185" i="3"/>
  <c r="AU185" i="3"/>
  <c r="AT185" i="3"/>
  <c r="AR185" i="3"/>
  <c r="AQ185" i="3"/>
  <c r="AP185" i="3"/>
  <c r="AO185" i="3"/>
  <c r="AN185" i="3"/>
  <c r="AM185" i="3"/>
  <c r="AL185" i="3"/>
  <c r="AK185" i="3"/>
  <c r="AJ185" i="3"/>
  <c r="AI185" i="3"/>
  <c r="AH185" i="3"/>
  <c r="AF185" i="3"/>
  <c r="AE185" i="3"/>
  <c r="AD185" i="3"/>
  <c r="AC185" i="3"/>
  <c r="AB185" i="3"/>
  <c r="AA185" i="3"/>
  <c r="Z185" i="3"/>
  <c r="Y185" i="3"/>
  <c r="X185" i="3"/>
  <c r="W185" i="3"/>
  <c r="V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E185" i="3"/>
  <c r="CB184" i="3"/>
  <c r="CA184" i="3"/>
  <c r="BZ184" i="3"/>
  <c r="BY184" i="3"/>
  <c r="BX184" i="3"/>
  <c r="BW184" i="3"/>
  <c r="BV184" i="3"/>
  <c r="BU184" i="3"/>
  <c r="BT184" i="3"/>
  <c r="BS184" i="3"/>
  <c r="BR184" i="3"/>
  <c r="BP184" i="3"/>
  <c r="BO184" i="3"/>
  <c r="BN184" i="3"/>
  <c r="BM184" i="3"/>
  <c r="BL184" i="3"/>
  <c r="BK184" i="3"/>
  <c r="BJ184" i="3"/>
  <c r="BI184" i="3"/>
  <c r="BH184" i="3"/>
  <c r="BG184" i="3"/>
  <c r="BF184" i="3"/>
  <c r="BD184" i="3"/>
  <c r="BC184" i="3"/>
  <c r="BB184" i="3"/>
  <c r="BA184" i="3"/>
  <c r="AZ184" i="3"/>
  <c r="AY184" i="3"/>
  <c r="AX184" i="3"/>
  <c r="AW184" i="3"/>
  <c r="AV184" i="3"/>
  <c r="AU184" i="3"/>
  <c r="AT184" i="3"/>
  <c r="AR184" i="3"/>
  <c r="AQ184" i="3"/>
  <c r="AP184" i="3"/>
  <c r="AO184" i="3"/>
  <c r="AN184" i="3"/>
  <c r="AM184" i="3"/>
  <c r="AL184" i="3"/>
  <c r="AK184" i="3"/>
  <c r="AJ184" i="3"/>
  <c r="AI184" i="3"/>
  <c r="AH184" i="3"/>
  <c r="AF184" i="3"/>
  <c r="AE184" i="3"/>
  <c r="AD184" i="3"/>
  <c r="AC184" i="3"/>
  <c r="AB184" i="3"/>
  <c r="AA184" i="3"/>
  <c r="Z184" i="3"/>
  <c r="Y184" i="3"/>
  <c r="X184" i="3"/>
  <c r="W184" i="3"/>
  <c r="V184" i="3"/>
  <c r="T184" i="3"/>
  <c r="S184" i="3"/>
  <c r="R184" i="3"/>
  <c r="Q184" i="3"/>
  <c r="P184" i="3"/>
  <c r="O184" i="3"/>
  <c r="N184" i="3"/>
  <c r="M184" i="3"/>
  <c r="L184" i="3"/>
  <c r="K184" i="3"/>
  <c r="J184" i="3"/>
  <c r="I184" i="3"/>
  <c r="H184" i="3"/>
  <c r="CB183" i="3"/>
  <c r="CA183" i="3"/>
  <c r="BZ183" i="3"/>
  <c r="BY183" i="3"/>
  <c r="BX183" i="3"/>
  <c r="BW183" i="3"/>
  <c r="BV183" i="3"/>
  <c r="BU183" i="3"/>
  <c r="BT183" i="3"/>
  <c r="BS183" i="3"/>
  <c r="BR183" i="3"/>
  <c r="BP183" i="3"/>
  <c r="BO183" i="3"/>
  <c r="BN183" i="3"/>
  <c r="BM183" i="3"/>
  <c r="BL183" i="3"/>
  <c r="BK183" i="3"/>
  <c r="BJ183" i="3"/>
  <c r="BI183" i="3"/>
  <c r="BH183" i="3"/>
  <c r="BG183" i="3"/>
  <c r="BF183" i="3"/>
  <c r="BD183" i="3"/>
  <c r="BC183" i="3"/>
  <c r="BB183" i="3"/>
  <c r="BA183" i="3"/>
  <c r="AZ183" i="3"/>
  <c r="AY183" i="3"/>
  <c r="AX183" i="3"/>
  <c r="AW183" i="3"/>
  <c r="AV183" i="3"/>
  <c r="AU183" i="3"/>
  <c r="AT183" i="3"/>
  <c r="AR183" i="3"/>
  <c r="AQ183" i="3"/>
  <c r="AP183" i="3"/>
  <c r="AO183" i="3"/>
  <c r="AN183" i="3"/>
  <c r="AM183" i="3"/>
  <c r="AL183" i="3"/>
  <c r="AK183" i="3"/>
  <c r="AJ183" i="3"/>
  <c r="AI183" i="3"/>
  <c r="AH183" i="3"/>
  <c r="AF183" i="3"/>
  <c r="AE183" i="3"/>
  <c r="AD183" i="3"/>
  <c r="AC183" i="3"/>
  <c r="AB183" i="3"/>
  <c r="AA183" i="3"/>
  <c r="Z183" i="3"/>
  <c r="Y183" i="3"/>
  <c r="X183" i="3"/>
  <c r="W183" i="3"/>
  <c r="V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E183" i="3"/>
  <c r="CB182" i="3"/>
  <c r="CA182" i="3"/>
  <c r="BZ182" i="3"/>
  <c r="BY182" i="3"/>
  <c r="BX182" i="3"/>
  <c r="BW182" i="3"/>
  <c r="BV182" i="3"/>
  <c r="BU182" i="3"/>
  <c r="BT182" i="3"/>
  <c r="BS182" i="3"/>
  <c r="BR182" i="3"/>
  <c r="BP182" i="3"/>
  <c r="BO182" i="3"/>
  <c r="BN182" i="3"/>
  <c r="BM182" i="3"/>
  <c r="BL182" i="3"/>
  <c r="BK182" i="3"/>
  <c r="BJ182" i="3"/>
  <c r="BI182" i="3"/>
  <c r="BH182" i="3"/>
  <c r="BG182" i="3"/>
  <c r="BF182" i="3"/>
  <c r="BD182" i="3"/>
  <c r="BC182" i="3"/>
  <c r="BB182" i="3"/>
  <c r="BA182" i="3"/>
  <c r="AZ182" i="3"/>
  <c r="AY182" i="3"/>
  <c r="AX182" i="3"/>
  <c r="AW182" i="3"/>
  <c r="AV182" i="3"/>
  <c r="AU182" i="3"/>
  <c r="AT182" i="3"/>
  <c r="AR182" i="3"/>
  <c r="AQ182" i="3"/>
  <c r="AP182" i="3"/>
  <c r="AO182" i="3"/>
  <c r="AN182" i="3"/>
  <c r="AM182" i="3"/>
  <c r="AL182" i="3"/>
  <c r="AK182" i="3"/>
  <c r="AJ182" i="3"/>
  <c r="AI182" i="3"/>
  <c r="AH182" i="3"/>
  <c r="AF182" i="3"/>
  <c r="AE182" i="3"/>
  <c r="AD182" i="3"/>
  <c r="AC182" i="3"/>
  <c r="AB182" i="3"/>
  <c r="AA182" i="3"/>
  <c r="Z182" i="3"/>
  <c r="Y182" i="3"/>
  <c r="X182" i="3"/>
  <c r="W182" i="3"/>
  <c r="V182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H182" i="3"/>
  <c r="CB181" i="3"/>
  <c r="CA181" i="3"/>
  <c r="BZ181" i="3"/>
  <c r="BY181" i="3"/>
  <c r="BX181" i="3"/>
  <c r="BW181" i="3"/>
  <c r="BV181" i="3"/>
  <c r="BU181" i="3"/>
  <c r="BT181" i="3"/>
  <c r="BS181" i="3"/>
  <c r="BR181" i="3"/>
  <c r="BP181" i="3"/>
  <c r="BO181" i="3"/>
  <c r="BN181" i="3"/>
  <c r="BM181" i="3"/>
  <c r="BL181" i="3"/>
  <c r="BK181" i="3"/>
  <c r="BJ181" i="3"/>
  <c r="BI181" i="3"/>
  <c r="BH181" i="3"/>
  <c r="BG181" i="3"/>
  <c r="BF181" i="3"/>
  <c r="BD181" i="3"/>
  <c r="BC181" i="3"/>
  <c r="BB181" i="3"/>
  <c r="BA181" i="3"/>
  <c r="AZ181" i="3"/>
  <c r="AY181" i="3"/>
  <c r="AX181" i="3"/>
  <c r="AW181" i="3"/>
  <c r="AV181" i="3"/>
  <c r="AU181" i="3"/>
  <c r="AT181" i="3"/>
  <c r="AR181" i="3"/>
  <c r="AQ181" i="3"/>
  <c r="AP181" i="3"/>
  <c r="AO181" i="3"/>
  <c r="AN181" i="3"/>
  <c r="AM181" i="3"/>
  <c r="AL181" i="3"/>
  <c r="AK181" i="3"/>
  <c r="AJ181" i="3"/>
  <c r="AI181" i="3"/>
  <c r="AH181" i="3"/>
  <c r="AF181" i="3"/>
  <c r="AE181" i="3"/>
  <c r="AD181" i="3"/>
  <c r="AC181" i="3"/>
  <c r="AB181" i="3"/>
  <c r="AA181" i="3"/>
  <c r="Z181" i="3"/>
  <c r="Y181" i="3"/>
  <c r="X181" i="3"/>
  <c r="W181" i="3"/>
  <c r="V181" i="3"/>
  <c r="T181" i="3"/>
  <c r="S181" i="3"/>
  <c r="R181" i="3"/>
  <c r="Q181" i="3"/>
  <c r="P181" i="3"/>
  <c r="O181" i="3"/>
  <c r="N181" i="3"/>
  <c r="M181" i="3"/>
  <c r="L181" i="3"/>
  <c r="K181" i="3"/>
  <c r="J181" i="3"/>
  <c r="I181" i="3"/>
  <c r="H181" i="3"/>
  <c r="E181" i="3"/>
  <c r="CB180" i="3"/>
  <c r="CA180" i="3"/>
  <c r="BZ180" i="3"/>
  <c r="BY180" i="3"/>
  <c r="BX180" i="3"/>
  <c r="BW180" i="3"/>
  <c r="BV180" i="3"/>
  <c r="BU180" i="3"/>
  <c r="BT180" i="3"/>
  <c r="BS180" i="3"/>
  <c r="BR180" i="3"/>
  <c r="BP180" i="3"/>
  <c r="BO180" i="3"/>
  <c r="BN180" i="3"/>
  <c r="BM180" i="3"/>
  <c r="BL180" i="3"/>
  <c r="BK180" i="3"/>
  <c r="BJ180" i="3"/>
  <c r="BI180" i="3"/>
  <c r="BH180" i="3"/>
  <c r="BG180" i="3"/>
  <c r="BF180" i="3"/>
  <c r="BD180" i="3"/>
  <c r="BC180" i="3"/>
  <c r="BB180" i="3"/>
  <c r="BA180" i="3"/>
  <c r="AZ180" i="3"/>
  <c r="AY180" i="3"/>
  <c r="AX180" i="3"/>
  <c r="AW180" i="3"/>
  <c r="AV180" i="3"/>
  <c r="AU180" i="3"/>
  <c r="AT180" i="3"/>
  <c r="AR180" i="3"/>
  <c r="AQ180" i="3"/>
  <c r="AP180" i="3"/>
  <c r="AO180" i="3"/>
  <c r="AN180" i="3"/>
  <c r="AM180" i="3"/>
  <c r="AL180" i="3"/>
  <c r="AK180" i="3"/>
  <c r="AJ180" i="3"/>
  <c r="AI180" i="3"/>
  <c r="AH180" i="3"/>
  <c r="AF180" i="3"/>
  <c r="AE180" i="3"/>
  <c r="AD180" i="3"/>
  <c r="AC180" i="3"/>
  <c r="AB180" i="3"/>
  <c r="AA180" i="3"/>
  <c r="Z180" i="3"/>
  <c r="Y180" i="3"/>
  <c r="X180" i="3"/>
  <c r="W180" i="3"/>
  <c r="V180" i="3"/>
  <c r="T180" i="3"/>
  <c r="S180" i="3"/>
  <c r="R180" i="3"/>
  <c r="Q180" i="3"/>
  <c r="P180" i="3"/>
  <c r="O180" i="3"/>
  <c r="N180" i="3"/>
  <c r="M180" i="3"/>
  <c r="L180" i="3"/>
  <c r="K180" i="3"/>
  <c r="J180" i="3"/>
  <c r="I180" i="3"/>
  <c r="H180" i="3"/>
  <c r="CB179" i="3"/>
  <c r="CA179" i="3"/>
  <c r="BZ179" i="3"/>
  <c r="BY179" i="3"/>
  <c r="BX179" i="3"/>
  <c r="BW179" i="3"/>
  <c r="BV179" i="3"/>
  <c r="BU179" i="3"/>
  <c r="BT179" i="3"/>
  <c r="BS179" i="3"/>
  <c r="BR179" i="3"/>
  <c r="BP179" i="3"/>
  <c r="BO179" i="3"/>
  <c r="BN179" i="3"/>
  <c r="BM179" i="3"/>
  <c r="BL179" i="3"/>
  <c r="BK179" i="3"/>
  <c r="BJ179" i="3"/>
  <c r="BI179" i="3"/>
  <c r="BH179" i="3"/>
  <c r="BG179" i="3"/>
  <c r="BF179" i="3"/>
  <c r="BD179" i="3"/>
  <c r="BC179" i="3"/>
  <c r="BB179" i="3"/>
  <c r="BA179" i="3"/>
  <c r="AZ179" i="3"/>
  <c r="AY179" i="3"/>
  <c r="AX179" i="3"/>
  <c r="AW179" i="3"/>
  <c r="AV179" i="3"/>
  <c r="AU179" i="3"/>
  <c r="AT179" i="3"/>
  <c r="AR179" i="3"/>
  <c r="AQ179" i="3"/>
  <c r="AP179" i="3"/>
  <c r="AO179" i="3"/>
  <c r="AN179" i="3"/>
  <c r="AM179" i="3"/>
  <c r="AL179" i="3"/>
  <c r="AK179" i="3"/>
  <c r="AJ179" i="3"/>
  <c r="AI179" i="3"/>
  <c r="AH179" i="3"/>
  <c r="AF179" i="3"/>
  <c r="AE179" i="3"/>
  <c r="AD179" i="3"/>
  <c r="AC179" i="3"/>
  <c r="AB179" i="3"/>
  <c r="AA179" i="3"/>
  <c r="Z179" i="3"/>
  <c r="Y179" i="3"/>
  <c r="X179" i="3"/>
  <c r="W179" i="3"/>
  <c r="V179" i="3"/>
  <c r="T179" i="3"/>
  <c r="S179" i="3"/>
  <c r="R179" i="3"/>
  <c r="Q179" i="3"/>
  <c r="P179" i="3"/>
  <c r="O179" i="3"/>
  <c r="N179" i="3"/>
  <c r="M179" i="3"/>
  <c r="L179" i="3"/>
  <c r="K179" i="3"/>
  <c r="J179" i="3"/>
  <c r="I179" i="3"/>
  <c r="H179" i="3"/>
  <c r="E179" i="3"/>
  <c r="CC177" i="3"/>
  <c r="CB177" i="3"/>
  <c r="CA177" i="3"/>
  <c r="BZ177" i="3"/>
  <c r="BY177" i="3"/>
  <c r="BX177" i="3"/>
  <c r="BW177" i="3"/>
  <c r="BV177" i="3"/>
  <c r="BU177" i="3"/>
  <c r="BT177" i="3"/>
  <c r="BS177" i="3"/>
  <c r="BR177" i="3"/>
  <c r="BQ177" i="3"/>
  <c r="BP177" i="3"/>
  <c r="BO177" i="3"/>
  <c r="BN177" i="3"/>
  <c r="BM177" i="3"/>
  <c r="BL177" i="3"/>
  <c r="BK177" i="3"/>
  <c r="BJ177" i="3"/>
  <c r="BI177" i="3"/>
  <c r="BH177" i="3"/>
  <c r="BG177" i="3"/>
  <c r="BF177" i="3"/>
  <c r="BE177" i="3"/>
  <c r="BD177" i="3"/>
  <c r="BC177" i="3"/>
  <c r="BB177" i="3"/>
  <c r="BA177" i="3"/>
  <c r="AZ177" i="3"/>
  <c r="AY177" i="3"/>
  <c r="AX177" i="3"/>
  <c r="AW177" i="3"/>
  <c r="AV177" i="3"/>
  <c r="AU177" i="3"/>
  <c r="AT177" i="3"/>
  <c r="AS177" i="3"/>
  <c r="AR177" i="3"/>
  <c r="AQ177" i="3"/>
  <c r="AP177" i="3"/>
  <c r="AO177" i="3"/>
  <c r="AN177" i="3"/>
  <c r="AM177" i="3"/>
  <c r="AL177" i="3"/>
  <c r="AK177" i="3"/>
  <c r="AJ177" i="3"/>
  <c r="AI177" i="3"/>
  <c r="AH177" i="3"/>
  <c r="AG177" i="3"/>
  <c r="AF177" i="3"/>
  <c r="AE177" i="3"/>
  <c r="AD177" i="3"/>
  <c r="AC177" i="3"/>
  <c r="AB177" i="3"/>
  <c r="AA177" i="3"/>
  <c r="Z177" i="3"/>
  <c r="Y177" i="3"/>
  <c r="X177" i="3"/>
  <c r="W177" i="3"/>
  <c r="V177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E177" i="3"/>
  <c r="CC175" i="3"/>
  <c r="CB175" i="3"/>
  <c r="CA175" i="3"/>
  <c r="BZ175" i="3"/>
  <c r="BY175" i="3"/>
  <c r="BX175" i="3"/>
  <c r="BW175" i="3"/>
  <c r="BV175" i="3"/>
  <c r="BU175" i="3"/>
  <c r="BT175" i="3"/>
  <c r="BS175" i="3"/>
  <c r="BR175" i="3"/>
  <c r="BQ175" i="3"/>
  <c r="BP175" i="3"/>
  <c r="BO175" i="3"/>
  <c r="BN175" i="3"/>
  <c r="BM175" i="3"/>
  <c r="BL175" i="3"/>
  <c r="BK175" i="3"/>
  <c r="BJ175" i="3"/>
  <c r="BI175" i="3"/>
  <c r="BH175" i="3"/>
  <c r="BG175" i="3"/>
  <c r="BF175" i="3"/>
  <c r="BE175" i="3"/>
  <c r="BD175" i="3"/>
  <c r="BC175" i="3"/>
  <c r="BB175" i="3"/>
  <c r="BA175" i="3"/>
  <c r="AZ175" i="3"/>
  <c r="AY175" i="3"/>
  <c r="AX175" i="3"/>
  <c r="AW175" i="3"/>
  <c r="AV175" i="3"/>
  <c r="AU175" i="3"/>
  <c r="AT175" i="3"/>
  <c r="AS175" i="3"/>
  <c r="AR175" i="3"/>
  <c r="AQ175" i="3"/>
  <c r="AP175" i="3"/>
  <c r="AO175" i="3"/>
  <c r="AN175" i="3"/>
  <c r="AM175" i="3"/>
  <c r="AL175" i="3"/>
  <c r="AK175" i="3"/>
  <c r="AJ175" i="3"/>
  <c r="AI175" i="3"/>
  <c r="AH175" i="3"/>
  <c r="AG175" i="3"/>
  <c r="AF175" i="3"/>
  <c r="AE175" i="3"/>
  <c r="AD175" i="3"/>
  <c r="AC175" i="3"/>
  <c r="AB175" i="3"/>
  <c r="AA175" i="3"/>
  <c r="Z175" i="3"/>
  <c r="Y175" i="3"/>
  <c r="X175" i="3"/>
  <c r="W175" i="3"/>
  <c r="V175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E175" i="3"/>
  <c r="CB174" i="3"/>
  <c r="CA174" i="3"/>
  <c r="BZ174" i="3"/>
  <c r="BY174" i="3"/>
  <c r="BX174" i="3"/>
  <c r="BW174" i="3"/>
  <c r="BV174" i="3"/>
  <c r="BU174" i="3"/>
  <c r="BT174" i="3"/>
  <c r="BS174" i="3"/>
  <c r="BR174" i="3"/>
  <c r="BQ174" i="3"/>
  <c r="BP174" i="3"/>
  <c r="BO174" i="3"/>
  <c r="BN174" i="3"/>
  <c r="BM174" i="3"/>
  <c r="BL174" i="3"/>
  <c r="BK174" i="3"/>
  <c r="BJ174" i="3"/>
  <c r="BI174" i="3"/>
  <c r="BH174" i="3"/>
  <c r="BG174" i="3"/>
  <c r="BF174" i="3"/>
  <c r="BE174" i="3"/>
  <c r="BD174" i="3"/>
  <c r="BC174" i="3"/>
  <c r="BB174" i="3"/>
  <c r="BA174" i="3"/>
  <c r="AZ174" i="3"/>
  <c r="AY174" i="3"/>
  <c r="AX174" i="3"/>
  <c r="AW174" i="3"/>
  <c r="AV174" i="3"/>
  <c r="AU174" i="3"/>
  <c r="AT174" i="3"/>
  <c r="AS174" i="3"/>
  <c r="AR174" i="3"/>
  <c r="AQ174" i="3"/>
  <c r="AP174" i="3"/>
  <c r="AO174" i="3"/>
  <c r="AN174" i="3"/>
  <c r="AL174" i="3"/>
  <c r="AK174" i="3"/>
  <c r="AJ174" i="3"/>
  <c r="AI174" i="3"/>
  <c r="AH174" i="3"/>
  <c r="AF174" i="3"/>
  <c r="AE174" i="3"/>
  <c r="AD174" i="3"/>
  <c r="AC174" i="3"/>
  <c r="AB174" i="3"/>
  <c r="AA174" i="3"/>
  <c r="Z174" i="3"/>
  <c r="Y174" i="3"/>
  <c r="X174" i="3"/>
  <c r="W174" i="3"/>
  <c r="V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E174" i="3"/>
  <c r="CC172" i="3"/>
  <c r="CB172" i="3"/>
  <c r="CA172" i="3"/>
  <c r="BZ172" i="3"/>
  <c r="BY172" i="3"/>
  <c r="BX172" i="3"/>
  <c r="BW172" i="3"/>
  <c r="BV172" i="3"/>
  <c r="BU172" i="3"/>
  <c r="BT172" i="3"/>
  <c r="BS172" i="3"/>
  <c r="BR172" i="3"/>
  <c r="BQ172" i="3"/>
  <c r="BP172" i="3"/>
  <c r="BO172" i="3"/>
  <c r="BN172" i="3"/>
  <c r="BM172" i="3"/>
  <c r="BL172" i="3"/>
  <c r="BK172" i="3"/>
  <c r="BJ172" i="3"/>
  <c r="BI172" i="3"/>
  <c r="BH172" i="3"/>
  <c r="BG172" i="3"/>
  <c r="BF172" i="3"/>
  <c r="BE172" i="3"/>
  <c r="BD172" i="3"/>
  <c r="BC172" i="3"/>
  <c r="BB172" i="3"/>
  <c r="BA172" i="3"/>
  <c r="AZ172" i="3"/>
  <c r="AY172" i="3"/>
  <c r="AX172" i="3"/>
  <c r="AW172" i="3"/>
  <c r="AV172" i="3"/>
  <c r="AU172" i="3"/>
  <c r="AT172" i="3"/>
  <c r="AS172" i="3"/>
  <c r="AR172" i="3"/>
  <c r="AQ172" i="3"/>
  <c r="AP172" i="3"/>
  <c r="AO172" i="3"/>
  <c r="AN172" i="3"/>
  <c r="AM172" i="3"/>
  <c r="AL172" i="3"/>
  <c r="AK172" i="3"/>
  <c r="AJ172" i="3"/>
  <c r="AI172" i="3"/>
  <c r="AH172" i="3"/>
  <c r="AG172" i="3"/>
  <c r="AF172" i="3"/>
  <c r="AE172" i="3"/>
  <c r="AD172" i="3"/>
  <c r="AC172" i="3"/>
  <c r="AB172" i="3"/>
  <c r="AA172" i="3"/>
  <c r="Z172" i="3"/>
  <c r="Y172" i="3"/>
  <c r="X172" i="3"/>
  <c r="W172" i="3"/>
  <c r="V172" i="3"/>
  <c r="U172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CC171" i="3"/>
  <c r="CB171" i="3"/>
  <c r="CA171" i="3"/>
  <c r="BZ171" i="3"/>
  <c r="BY171" i="3"/>
  <c r="BX171" i="3"/>
  <c r="BW171" i="3"/>
  <c r="BV171" i="3"/>
  <c r="BU171" i="3"/>
  <c r="BT171" i="3"/>
  <c r="BS171" i="3"/>
  <c r="BR171" i="3"/>
  <c r="BQ171" i="3"/>
  <c r="BP171" i="3"/>
  <c r="BO171" i="3"/>
  <c r="BN171" i="3"/>
  <c r="BM171" i="3"/>
  <c r="BL171" i="3"/>
  <c r="BK171" i="3"/>
  <c r="BJ171" i="3"/>
  <c r="BI171" i="3"/>
  <c r="BH171" i="3"/>
  <c r="BG171" i="3"/>
  <c r="BF171" i="3"/>
  <c r="BE171" i="3"/>
  <c r="BD171" i="3"/>
  <c r="BC171" i="3"/>
  <c r="BB171" i="3"/>
  <c r="BA171" i="3"/>
  <c r="AZ171" i="3"/>
  <c r="AY171" i="3"/>
  <c r="AX171" i="3"/>
  <c r="AW171" i="3"/>
  <c r="AV171" i="3"/>
  <c r="AU171" i="3"/>
  <c r="AT171" i="3"/>
  <c r="AS171" i="3"/>
  <c r="AR171" i="3"/>
  <c r="AQ171" i="3"/>
  <c r="AP171" i="3"/>
  <c r="AO171" i="3"/>
  <c r="AN171" i="3"/>
  <c r="AM171" i="3"/>
  <c r="AL171" i="3"/>
  <c r="AK171" i="3"/>
  <c r="AJ171" i="3"/>
  <c r="AI171" i="3"/>
  <c r="AH171" i="3"/>
  <c r="AG171" i="3"/>
  <c r="AF171" i="3"/>
  <c r="AE171" i="3"/>
  <c r="AD171" i="3"/>
  <c r="AC171" i="3"/>
  <c r="AB171" i="3"/>
  <c r="AA171" i="3"/>
  <c r="Z171" i="3"/>
  <c r="Y171" i="3"/>
  <c r="X171" i="3"/>
  <c r="W171" i="3"/>
  <c r="V171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E171" i="3"/>
  <c r="CC170" i="3"/>
  <c r="CB170" i="3"/>
  <c r="CA170" i="3"/>
  <c r="BZ170" i="3"/>
  <c r="BY170" i="3"/>
  <c r="BX170" i="3"/>
  <c r="BW170" i="3"/>
  <c r="BV170" i="3"/>
  <c r="BU170" i="3"/>
  <c r="BT170" i="3"/>
  <c r="BS170" i="3"/>
  <c r="BR170" i="3"/>
  <c r="BQ170" i="3"/>
  <c r="BP170" i="3"/>
  <c r="BO170" i="3"/>
  <c r="BN170" i="3"/>
  <c r="BM170" i="3"/>
  <c r="BL170" i="3"/>
  <c r="BK170" i="3"/>
  <c r="BJ170" i="3"/>
  <c r="BI170" i="3"/>
  <c r="BH170" i="3"/>
  <c r="BG170" i="3"/>
  <c r="BF170" i="3"/>
  <c r="BE170" i="3"/>
  <c r="BD170" i="3"/>
  <c r="BC170" i="3"/>
  <c r="BB170" i="3"/>
  <c r="BA170" i="3"/>
  <c r="AZ170" i="3"/>
  <c r="AY170" i="3"/>
  <c r="AX170" i="3"/>
  <c r="AW170" i="3"/>
  <c r="AV170" i="3"/>
  <c r="AU170" i="3"/>
  <c r="AT170" i="3"/>
  <c r="AS170" i="3"/>
  <c r="AR170" i="3"/>
  <c r="AQ170" i="3"/>
  <c r="AP170" i="3"/>
  <c r="AO170" i="3"/>
  <c r="AN170" i="3"/>
  <c r="AM170" i="3"/>
  <c r="AL170" i="3"/>
  <c r="AK170" i="3"/>
  <c r="AJ170" i="3"/>
  <c r="AI170" i="3"/>
  <c r="AH170" i="3"/>
  <c r="AG170" i="3"/>
  <c r="AF170" i="3"/>
  <c r="AE170" i="3"/>
  <c r="AD170" i="3"/>
  <c r="AC170" i="3"/>
  <c r="AB170" i="3"/>
  <c r="AA170" i="3"/>
  <c r="Z170" i="3"/>
  <c r="Y170" i="3"/>
  <c r="X170" i="3"/>
  <c r="W170" i="3"/>
  <c r="V170" i="3"/>
  <c r="U170" i="3"/>
  <c r="T170" i="3"/>
  <c r="S170" i="3"/>
  <c r="R170" i="3"/>
  <c r="Q170" i="3"/>
  <c r="P170" i="3"/>
  <c r="O170" i="3"/>
  <c r="N170" i="3"/>
  <c r="M170" i="3"/>
  <c r="L170" i="3"/>
  <c r="K170" i="3"/>
  <c r="J170" i="3"/>
  <c r="I170" i="3"/>
  <c r="H170" i="3"/>
  <c r="E170" i="3"/>
  <c r="CB169" i="3"/>
  <c r="CA169" i="3"/>
  <c r="BZ169" i="3"/>
  <c r="BY169" i="3"/>
  <c r="BX169" i="3"/>
  <c r="BW169" i="3"/>
  <c r="BV169" i="3"/>
  <c r="BU169" i="3"/>
  <c r="BT169" i="3"/>
  <c r="BS169" i="3"/>
  <c r="BR169" i="3"/>
  <c r="BP169" i="3"/>
  <c r="BO169" i="3"/>
  <c r="BN169" i="3"/>
  <c r="BM169" i="3"/>
  <c r="BL169" i="3"/>
  <c r="BK169" i="3"/>
  <c r="BJ169" i="3"/>
  <c r="BI169" i="3"/>
  <c r="BH169" i="3"/>
  <c r="BG169" i="3"/>
  <c r="BF169" i="3"/>
  <c r="BD169" i="3"/>
  <c r="BC169" i="3"/>
  <c r="BB169" i="3"/>
  <c r="BA169" i="3"/>
  <c r="AZ169" i="3"/>
  <c r="AY169" i="3"/>
  <c r="AX169" i="3"/>
  <c r="AW169" i="3"/>
  <c r="AV169" i="3"/>
  <c r="AU169" i="3"/>
  <c r="AT169" i="3"/>
  <c r="AR169" i="3"/>
  <c r="AQ169" i="3"/>
  <c r="AP169" i="3"/>
  <c r="AO169" i="3"/>
  <c r="AN169" i="3"/>
  <c r="AM169" i="3"/>
  <c r="AL169" i="3"/>
  <c r="AK169" i="3"/>
  <c r="AJ169" i="3"/>
  <c r="AI169" i="3"/>
  <c r="AH169" i="3"/>
  <c r="AF169" i="3"/>
  <c r="AE169" i="3"/>
  <c r="AD169" i="3"/>
  <c r="AC169" i="3"/>
  <c r="AB169" i="3"/>
  <c r="AA169" i="3"/>
  <c r="Z169" i="3"/>
  <c r="Y169" i="3"/>
  <c r="X169" i="3"/>
  <c r="W169" i="3"/>
  <c r="V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CB168" i="3"/>
  <c r="CA168" i="3"/>
  <c r="BZ168" i="3"/>
  <c r="BY168" i="3"/>
  <c r="BX168" i="3"/>
  <c r="BW168" i="3"/>
  <c r="BV168" i="3"/>
  <c r="BU168" i="3"/>
  <c r="BT168" i="3"/>
  <c r="BS168" i="3"/>
  <c r="BR168" i="3"/>
  <c r="BP168" i="3"/>
  <c r="BO168" i="3"/>
  <c r="BN168" i="3"/>
  <c r="BM168" i="3"/>
  <c r="BL168" i="3"/>
  <c r="BK168" i="3"/>
  <c r="BJ168" i="3"/>
  <c r="BI168" i="3"/>
  <c r="BH168" i="3"/>
  <c r="BG168" i="3"/>
  <c r="BF168" i="3"/>
  <c r="BD168" i="3"/>
  <c r="BC168" i="3"/>
  <c r="BB168" i="3"/>
  <c r="BA168" i="3"/>
  <c r="AZ168" i="3"/>
  <c r="AY168" i="3"/>
  <c r="AX168" i="3"/>
  <c r="AW168" i="3"/>
  <c r="AV168" i="3"/>
  <c r="AU168" i="3"/>
  <c r="AT168" i="3"/>
  <c r="AR168" i="3"/>
  <c r="AQ168" i="3"/>
  <c r="AP168" i="3"/>
  <c r="AO168" i="3"/>
  <c r="AN168" i="3"/>
  <c r="AM168" i="3"/>
  <c r="AL168" i="3"/>
  <c r="AK168" i="3"/>
  <c r="AJ168" i="3"/>
  <c r="AI168" i="3"/>
  <c r="AH168" i="3"/>
  <c r="AF168" i="3"/>
  <c r="AE168" i="3"/>
  <c r="AD168" i="3"/>
  <c r="AC168" i="3"/>
  <c r="AB168" i="3"/>
  <c r="AA168" i="3"/>
  <c r="Z168" i="3"/>
  <c r="Y168" i="3"/>
  <c r="X168" i="3"/>
  <c r="W168" i="3"/>
  <c r="V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E168" i="3"/>
  <c r="CB167" i="3"/>
  <c r="CA167" i="3"/>
  <c r="BZ167" i="3"/>
  <c r="BY167" i="3"/>
  <c r="BX167" i="3"/>
  <c r="BW167" i="3"/>
  <c r="BV167" i="3"/>
  <c r="BU167" i="3"/>
  <c r="BT167" i="3"/>
  <c r="BS167" i="3"/>
  <c r="BR167" i="3"/>
  <c r="BP167" i="3"/>
  <c r="BO167" i="3"/>
  <c r="BN167" i="3"/>
  <c r="BM167" i="3"/>
  <c r="BL167" i="3"/>
  <c r="BK167" i="3"/>
  <c r="BJ167" i="3"/>
  <c r="BI167" i="3"/>
  <c r="BH167" i="3"/>
  <c r="BG167" i="3"/>
  <c r="BF167" i="3"/>
  <c r="BD167" i="3"/>
  <c r="BC167" i="3"/>
  <c r="BB167" i="3"/>
  <c r="BA167" i="3"/>
  <c r="AZ167" i="3"/>
  <c r="AY167" i="3"/>
  <c r="AX167" i="3"/>
  <c r="AW167" i="3"/>
  <c r="AV167" i="3"/>
  <c r="AU167" i="3"/>
  <c r="AT167" i="3"/>
  <c r="AR167" i="3"/>
  <c r="AQ167" i="3"/>
  <c r="AP167" i="3"/>
  <c r="AO167" i="3"/>
  <c r="AN167" i="3"/>
  <c r="AM167" i="3"/>
  <c r="AL167" i="3"/>
  <c r="AK167" i="3"/>
  <c r="AJ167" i="3"/>
  <c r="AI167" i="3"/>
  <c r="AH167" i="3"/>
  <c r="AF167" i="3"/>
  <c r="AE167" i="3"/>
  <c r="AD167" i="3"/>
  <c r="AC167" i="3"/>
  <c r="AB167" i="3"/>
  <c r="AA167" i="3"/>
  <c r="Z167" i="3"/>
  <c r="Y167" i="3"/>
  <c r="X167" i="3"/>
  <c r="W167" i="3"/>
  <c r="V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E167" i="3"/>
  <c r="CB166" i="3"/>
  <c r="CA166" i="3"/>
  <c r="BZ166" i="3"/>
  <c r="BY166" i="3"/>
  <c r="BX166" i="3"/>
  <c r="BW166" i="3"/>
  <c r="BV166" i="3"/>
  <c r="BU166" i="3"/>
  <c r="BT166" i="3"/>
  <c r="BS166" i="3"/>
  <c r="BR166" i="3"/>
  <c r="BP166" i="3"/>
  <c r="BO166" i="3"/>
  <c r="BN166" i="3"/>
  <c r="BM166" i="3"/>
  <c r="BL166" i="3"/>
  <c r="BK166" i="3"/>
  <c r="BJ166" i="3"/>
  <c r="BI166" i="3"/>
  <c r="BH166" i="3"/>
  <c r="BG166" i="3"/>
  <c r="BF166" i="3"/>
  <c r="BD166" i="3"/>
  <c r="BC166" i="3"/>
  <c r="BB166" i="3"/>
  <c r="BA166" i="3"/>
  <c r="AZ166" i="3"/>
  <c r="AY166" i="3"/>
  <c r="AX166" i="3"/>
  <c r="AW166" i="3"/>
  <c r="AV166" i="3"/>
  <c r="AU166" i="3"/>
  <c r="AT166" i="3"/>
  <c r="AR166" i="3"/>
  <c r="AQ166" i="3"/>
  <c r="AP166" i="3"/>
  <c r="AO166" i="3"/>
  <c r="AN166" i="3"/>
  <c r="AM166" i="3"/>
  <c r="AL166" i="3"/>
  <c r="AK166" i="3"/>
  <c r="AJ166" i="3"/>
  <c r="AI166" i="3"/>
  <c r="AH166" i="3"/>
  <c r="AF166" i="3"/>
  <c r="AE166" i="3"/>
  <c r="AD166" i="3"/>
  <c r="AC166" i="3"/>
  <c r="AB166" i="3"/>
  <c r="AA166" i="3"/>
  <c r="Z166" i="3"/>
  <c r="Y166" i="3"/>
  <c r="X166" i="3"/>
  <c r="W166" i="3"/>
  <c r="V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E166" i="3"/>
  <c r="CB165" i="3"/>
  <c r="CA165" i="3"/>
  <c r="BZ165" i="3"/>
  <c r="BY165" i="3"/>
  <c r="BX165" i="3"/>
  <c r="BW165" i="3"/>
  <c r="BV165" i="3"/>
  <c r="BU165" i="3"/>
  <c r="BT165" i="3"/>
  <c r="BS165" i="3"/>
  <c r="BR165" i="3"/>
  <c r="BP165" i="3"/>
  <c r="BO165" i="3"/>
  <c r="BN165" i="3"/>
  <c r="BM165" i="3"/>
  <c r="BL165" i="3"/>
  <c r="BK165" i="3"/>
  <c r="BJ165" i="3"/>
  <c r="BI165" i="3"/>
  <c r="BH165" i="3"/>
  <c r="BG165" i="3"/>
  <c r="BF165" i="3"/>
  <c r="BD165" i="3"/>
  <c r="BC165" i="3"/>
  <c r="BB165" i="3"/>
  <c r="BA165" i="3"/>
  <c r="AZ165" i="3"/>
  <c r="AY165" i="3"/>
  <c r="AX165" i="3"/>
  <c r="AW165" i="3"/>
  <c r="AV165" i="3"/>
  <c r="AU165" i="3"/>
  <c r="AT165" i="3"/>
  <c r="AR165" i="3"/>
  <c r="AQ165" i="3"/>
  <c r="AP165" i="3"/>
  <c r="AO165" i="3"/>
  <c r="AN165" i="3"/>
  <c r="AM165" i="3"/>
  <c r="AL165" i="3"/>
  <c r="AK165" i="3"/>
  <c r="AJ165" i="3"/>
  <c r="AI165" i="3"/>
  <c r="AH165" i="3"/>
  <c r="AF165" i="3"/>
  <c r="AE165" i="3"/>
  <c r="AD165" i="3"/>
  <c r="AC165" i="3"/>
  <c r="AB165" i="3"/>
  <c r="AA165" i="3"/>
  <c r="Z165" i="3"/>
  <c r="Y165" i="3"/>
  <c r="X165" i="3"/>
  <c r="W165" i="3"/>
  <c r="V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E165" i="3"/>
  <c r="CB164" i="3"/>
  <c r="CA164" i="3"/>
  <c r="BZ164" i="3"/>
  <c r="BY164" i="3"/>
  <c r="BX164" i="3"/>
  <c r="BW164" i="3"/>
  <c r="BV164" i="3"/>
  <c r="BU164" i="3"/>
  <c r="BT164" i="3"/>
  <c r="BS164" i="3"/>
  <c r="BR164" i="3"/>
  <c r="BP164" i="3"/>
  <c r="BO164" i="3"/>
  <c r="BN164" i="3"/>
  <c r="BM164" i="3"/>
  <c r="BL164" i="3"/>
  <c r="BK164" i="3"/>
  <c r="BJ164" i="3"/>
  <c r="BI164" i="3"/>
  <c r="BH164" i="3"/>
  <c r="BG164" i="3"/>
  <c r="BF164" i="3"/>
  <c r="BD164" i="3"/>
  <c r="BC164" i="3"/>
  <c r="BB164" i="3"/>
  <c r="BA164" i="3"/>
  <c r="AZ164" i="3"/>
  <c r="AY164" i="3"/>
  <c r="AX164" i="3"/>
  <c r="AW164" i="3"/>
  <c r="AV164" i="3"/>
  <c r="AU164" i="3"/>
  <c r="AT164" i="3"/>
  <c r="AR164" i="3"/>
  <c r="AQ164" i="3"/>
  <c r="AP164" i="3"/>
  <c r="AO164" i="3"/>
  <c r="AN164" i="3"/>
  <c r="AM164" i="3"/>
  <c r="AL164" i="3"/>
  <c r="AK164" i="3"/>
  <c r="AJ164" i="3"/>
  <c r="AI164" i="3"/>
  <c r="AH164" i="3"/>
  <c r="AF164" i="3"/>
  <c r="AE164" i="3"/>
  <c r="AD164" i="3"/>
  <c r="AC164" i="3"/>
  <c r="AB164" i="3"/>
  <c r="AA164" i="3"/>
  <c r="Z164" i="3"/>
  <c r="Y164" i="3"/>
  <c r="X164" i="3"/>
  <c r="W164" i="3"/>
  <c r="V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E164" i="3"/>
  <c r="CC163" i="3"/>
  <c r="CB163" i="3"/>
  <c r="CA163" i="3"/>
  <c r="BZ163" i="3"/>
  <c r="BY163" i="3"/>
  <c r="BX163" i="3"/>
  <c r="BW163" i="3"/>
  <c r="BV163" i="3"/>
  <c r="BU163" i="3"/>
  <c r="BT163" i="3"/>
  <c r="BS163" i="3"/>
  <c r="BR163" i="3"/>
  <c r="BQ163" i="3"/>
  <c r="BP163" i="3"/>
  <c r="BO163" i="3"/>
  <c r="BN163" i="3"/>
  <c r="BM163" i="3"/>
  <c r="BL163" i="3"/>
  <c r="BK163" i="3"/>
  <c r="BJ163" i="3"/>
  <c r="BI163" i="3"/>
  <c r="BH163" i="3"/>
  <c r="BG163" i="3"/>
  <c r="BF163" i="3"/>
  <c r="BE163" i="3"/>
  <c r="BD163" i="3"/>
  <c r="BC163" i="3"/>
  <c r="BB163" i="3"/>
  <c r="BA163" i="3"/>
  <c r="AZ163" i="3"/>
  <c r="AY163" i="3"/>
  <c r="AX163" i="3"/>
  <c r="AW163" i="3"/>
  <c r="AV163" i="3"/>
  <c r="AU163" i="3"/>
  <c r="AT163" i="3"/>
  <c r="AS163" i="3"/>
  <c r="AR163" i="3"/>
  <c r="AQ163" i="3"/>
  <c r="AP163" i="3"/>
  <c r="AO163" i="3"/>
  <c r="AN163" i="3"/>
  <c r="AM163" i="3"/>
  <c r="AL163" i="3"/>
  <c r="AK163" i="3"/>
  <c r="AJ163" i="3"/>
  <c r="AI163" i="3"/>
  <c r="AH163" i="3"/>
  <c r="AG163" i="3"/>
  <c r="AF163" i="3"/>
  <c r="AE163" i="3"/>
  <c r="AD163" i="3"/>
  <c r="AC163" i="3"/>
  <c r="AB163" i="3"/>
  <c r="AA163" i="3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E163" i="3"/>
  <c r="CC162" i="3"/>
  <c r="CB162" i="3"/>
  <c r="CA162" i="3"/>
  <c r="BZ162" i="3"/>
  <c r="BY162" i="3"/>
  <c r="BX162" i="3"/>
  <c r="BW162" i="3"/>
  <c r="BV162" i="3"/>
  <c r="BU162" i="3"/>
  <c r="BT162" i="3"/>
  <c r="BS162" i="3"/>
  <c r="BR162" i="3"/>
  <c r="BQ162" i="3"/>
  <c r="BP162" i="3"/>
  <c r="BO162" i="3"/>
  <c r="BN162" i="3"/>
  <c r="BM162" i="3"/>
  <c r="BL162" i="3"/>
  <c r="BK162" i="3"/>
  <c r="BJ162" i="3"/>
  <c r="BI162" i="3"/>
  <c r="BH162" i="3"/>
  <c r="BG162" i="3"/>
  <c r="BF162" i="3"/>
  <c r="BE162" i="3"/>
  <c r="BD162" i="3"/>
  <c r="BC162" i="3"/>
  <c r="BB162" i="3"/>
  <c r="BA162" i="3"/>
  <c r="AZ162" i="3"/>
  <c r="AY162" i="3"/>
  <c r="AX162" i="3"/>
  <c r="AW162" i="3"/>
  <c r="AV162" i="3"/>
  <c r="AU162" i="3"/>
  <c r="AT162" i="3"/>
  <c r="AS162" i="3"/>
  <c r="AR162" i="3"/>
  <c r="AQ162" i="3"/>
  <c r="AP162" i="3"/>
  <c r="AO162" i="3"/>
  <c r="AN162" i="3"/>
  <c r="AM162" i="3"/>
  <c r="AL162" i="3"/>
  <c r="AK162" i="3"/>
  <c r="AJ162" i="3"/>
  <c r="AI162" i="3"/>
  <c r="AH162" i="3"/>
  <c r="AG162" i="3"/>
  <c r="AF162" i="3"/>
  <c r="AE162" i="3"/>
  <c r="AD162" i="3"/>
  <c r="AC162" i="3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E162" i="3"/>
  <c r="CC161" i="3"/>
  <c r="CB161" i="3"/>
  <c r="CA161" i="3"/>
  <c r="BZ161" i="3"/>
  <c r="BY161" i="3"/>
  <c r="BX161" i="3"/>
  <c r="BW161" i="3"/>
  <c r="BV161" i="3"/>
  <c r="BU161" i="3"/>
  <c r="BT161" i="3"/>
  <c r="BS161" i="3"/>
  <c r="BR161" i="3"/>
  <c r="BQ161" i="3"/>
  <c r="BP161" i="3"/>
  <c r="BO161" i="3"/>
  <c r="BN161" i="3"/>
  <c r="BM161" i="3"/>
  <c r="BL161" i="3"/>
  <c r="BK161" i="3"/>
  <c r="BJ161" i="3"/>
  <c r="BI161" i="3"/>
  <c r="BH161" i="3"/>
  <c r="BG161" i="3"/>
  <c r="BF161" i="3"/>
  <c r="BE161" i="3"/>
  <c r="BD161" i="3"/>
  <c r="BC161" i="3"/>
  <c r="BB161" i="3"/>
  <c r="BA161" i="3"/>
  <c r="AZ161" i="3"/>
  <c r="AY161" i="3"/>
  <c r="AX161" i="3"/>
  <c r="AW161" i="3"/>
  <c r="AV161" i="3"/>
  <c r="AU161" i="3"/>
  <c r="AT161" i="3"/>
  <c r="AS161" i="3"/>
  <c r="AR161" i="3"/>
  <c r="AQ161" i="3"/>
  <c r="AP161" i="3"/>
  <c r="AO161" i="3"/>
  <c r="AN161" i="3"/>
  <c r="AM161" i="3"/>
  <c r="AL161" i="3"/>
  <c r="AK161" i="3"/>
  <c r="AJ161" i="3"/>
  <c r="AI161" i="3"/>
  <c r="AH161" i="3"/>
  <c r="AG161" i="3"/>
  <c r="AF161" i="3"/>
  <c r="AE161" i="3"/>
  <c r="AD161" i="3"/>
  <c r="AC161" i="3"/>
  <c r="AB161" i="3"/>
  <c r="AA161" i="3"/>
  <c r="Z161" i="3"/>
  <c r="Y161" i="3"/>
  <c r="X161" i="3"/>
  <c r="W161" i="3"/>
  <c r="V161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E161" i="3"/>
  <c r="CC160" i="3"/>
  <c r="CB160" i="3"/>
  <c r="CA160" i="3"/>
  <c r="BZ160" i="3"/>
  <c r="BY160" i="3"/>
  <c r="BX160" i="3"/>
  <c r="BW160" i="3"/>
  <c r="BV160" i="3"/>
  <c r="BU160" i="3"/>
  <c r="BT160" i="3"/>
  <c r="BS160" i="3"/>
  <c r="BR160" i="3"/>
  <c r="BQ160" i="3"/>
  <c r="BP160" i="3"/>
  <c r="BO160" i="3"/>
  <c r="BN160" i="3"/>
  <c r="BM160" i="3"/>
  <c r="BL160" i="3"/>
  <c r="BK160" i="3"/>
  <c r="BJ160" i="3"/>
  <c r="BI160" i="3"/>
  <c r="BH160" i="3"/>
  <c r="BG160" i="3"/>
  <c r="BF160" i="3"/>
  <c r="BE160" i="3"/>
  <c r="BD160" i="3"/>
  <c r="BC160" i="3"/>
  <c r="BB160" i="3"/>
  <c r="BA160" i="3"/>
  <c r="AZ160" i="3"/>
  <c r="AY160" i="3"/>
  <c r="AX160" i="3"/>
  <c r="AW160" i="3"/>
  <c r="AV160" i="3"/>
  <c r="AU160" i="3"/>
  <c r="AT160" i="3"/>
  <c r="AS160" i="3"/>
  <c r="AR160" i="3"/>
  <c r="AQ160" i="3"/>
  <c r="AP160" i="3"/>
  <c r="AO160" i="3"/>
  <c r="AN160" i="3"/>
  <c r="AM160" i="3"/>
  <c r="AL160" i="3"/>
  <c r="AK160" i="3"/>
  <c r="AJ160" i="3"/>
  <c r="AI160" i="3"/>
  <c r="AH160" i="3"/>
  <c r="AG160" i="3"/>
  <c r="AF160" i="3"/>
  <c r="AE160" i="3"/>
  <c r="AD160" i="3"/>
  <c r="AC160" i="3"/>
  <c r="AB160" i="3"/>
  <c r="AA160" i="3"/>
  <c r="Z160" i="3"/>
  <c r="Y160" i="3"/>
  <c r="X160" i="3"/>
  <c r="W160" i="3"/>
  <c r="V160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E160" i="3"/>
  <c r="CC159" i="3"/>
  <c r="CB159" i="3"/>
  <c r="CA159" i="3"/>
  <c r="BZ159" i="3"/>
  <c r="BY159" i="3"/>
  <c r="BX159" i="3"/>
  <c r="BW159" i="3"/>
  <c r="BV159" i="3"/>
  <c r="BU159" i="3"/>
  <c r="BT159" i="3"/>
  <c r="BS159" i="3"/>
  <c r="BR159" i="3"/>
  <c r="BQ159" i="3"/>
  <c r="BP159" i="3"/>
  <c r="BO159" i="3"/>
  <c r="BN159" i="3"/>
  <c r="BM159" i="3"/>
  <c r="BL159" i="3"/>
  <c r="BK159" i="3"/>
  <c r="BJ159" i="3"/>
  <c r="BI159" i="3"/>
  <c r="BH159" i="3"/>
  <c r="BG159" i="3"/>
  <c r="BF159" i="3"/>
  <c r="BE159" i="3"/>
  <c r="BD159" i="3"/>
  <c r="BC159" i="3"/>
  <c r="BB159" i="3"/>
  <c r="BA159" i="3"/>
  <c r="AZ159" i="3"/>
  <c r="AY159" i="3"/>
  <c r="AX159" i="3"/>
  <c r="AW159" i="3"/>
  <c r="AV159" i="3"/>
  <c r="AU159" i="3"/>
  <c r="AT159" i="3"/>
  <c r="AS159" i="3"/>
  <c r="AR159" i="3"/>
  <c r="AQ159" i="3"/>
  <c r="AP159" i="3"/>
  <c r="AO159" i="3"/>
  <c r="AN159" i="3"/>
  <c r="AM159" i="3"/>
  <c r="AL159" i="3"/>
  <c r="AK159" i="3"/>
  <c r="AJ159" i="3"/>
  <c r="AI159" i="3"/>
  <c r="AH159" i="3"/>
  <c r="AG159" i="3"/>
  <c r="AF159" i="3"/>
  <c r="AE159" i="3"/>
  <c r="AD159" i="3"/>
  <c r="AC159" i="3"/>
  <c r="AB159" i="3"/>
  <c r="AA159" i="3"/>
  <c r="Z159" i="3"/>
  <c r="Y159" i="3"/>
  <c r="X159" i="3"/>
  <c r="W159" i="3"/>
  <c r="V159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E159" i="3"/>
  <c r="CC157" i="3"/>
  <c r="CB157" i="3"/>
  <c r="CA157" i="3"/>
  <c r="BZ157" i="3"/>
  <c r="BY157" i="3"/>
  <c r="BX157" i="3"/>
  <c r="BW157" i="3"/>
  <c r="BV157" i="3"/>
  <c r="BU157" i="3"/>
  <c r="BT157" i="3"/>
  <c r="BS157" i="3"/>
  <c r="BR157" i="3"/>
  <c r="BQ157" i="3"/>
  <c r="BP157" i="3"/>
  <c r="BO157" i="3"/>
  <c r="BN157" i="3"/>
  <c r="BM157" i="3"/>
  <c r="BL157" i="3"/>
  <c r="BK157" i="3"/>
  <c r="BJ157" i="3"/>
  <c r="BI157" i="3"/>
  <c r="BH157" i="3"/>
  <c r="BG157" i="3"/>
  <c r="BF157" i="3"/>
  <c r="BE157" i="3"/>
  <c r="BD157" i="3"/>
  <c r="BC157" i="3"/>
  <c r="BB157" i="3"/>
  <c r="BA157" i="3"/>
  <c r="AZ157" i="3"/>
  <c r="AY157" i="3"/>
  <c r="AX157" i="3"/>
  <c r="AW157" i="3"/>
  <c r="AV157" i="3"/>
  <c r="AU157" i="3"/>
  <c r="AT157" i="3"/>
  <c r="AS157" i="3"/>
  <c r="AR157" i="3"/>
  <c r="AQ157" i="3"/>
  <c r="AP157" i="3"/>
  <c r="AO157" i="3"/>
  <c r="AN157" i="3"/>
  <c r="AM157" i="3"/>
  <c r="AL157" i="3"/>
  <c r="AK157" i="3"/>
  <c r="AJ157" i="3"/>
  <c r="AI157" i="3"/>
  <c r="AH157" i="3"/>
  <c r="AG157" i="3"/>
  <c r="AF157" i="3"/>
  <c r="AE157" i="3"/>
  <c r="AD157" i="3"/>
  <c r="AC157" i="3"/>
  <c r="AB157" i="3"/>
  <c r="AA157" i="3"/>
  <c r="Z157" i="3"/>
  <c r="Y157" i="3"/>
  <c r="X157" i="3"/>
  <c r="W157" i="3"/>
  <c r="V157" i="3"/>
  <c r="U157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E157" i="3"/>
  <c r="CC156" i="3"/>
  <c r="CB156" i="3"/>
  <c r="CA156" i="3"/>
  <c r="BZ156" i="3"/>
  <c r="BY156" i="3"/>
  <c r="BX156" i="3"/>
  <c r="BW156" i="3"/>
  <c r="BV156" i="3"/>
  <c r="BU156" i="3"/>
  <c r="BT156" i="3"/>
  <c r="BS156" i="3"/>
  <c r="BR156" i="3"/>
  <c r="BQ156" i="3"/>
  <c r="BP156" i="3"/>
  <c r="BO156" i="3"/>
  <c r="BN156" i="3"/>
  <c r="BM156" i="3"/>
  <c r="BL156" i="3"/>
  <c r="BK156" i="3"/>
  <c r="BJ156" i="3"/>
  <c r="BI156" i="3"/>
  <c r="BH156" i="3"/>
  <c r="BG156" i="3"/>
  <c r="BF156" i="3"/>
  <c r="BE156" i="3"/>
  <c r="BD156" i="3"/>
  <c r="BC156" i="3"/>
  <c r="BB156" i="3"/>
  <c r="BA156" i="3"/>
  <c r="AZ156" i="3"/>
  <c r="AY156" i="3"/>
  <c r="AX156" i="3"/>
  <c r="AW156" i="3"/>
  <c r="AV156" i="3"/>
  <c r="AU156" i="3"/>
  <c r="AT156" i="3"/>
  <c r="AS156" i="3"/>
  <c r="AR156" i="3"/>
  <c r="AQ156" i="3"/>
  <c r="AP156" i="3"/>
  <c r="AO156" i="3"/>
  <c r="AN156" i="3"/>
  <c r="AM156" i="3"/>
  <c r="AL156" i="3"/>
  <c r="AK156" i="3"/>
  <c r="AJ156" i="3"/>
  <c r="AI156" i="3"/>
  <c r="AH156" i="3"/>
  <c r="AG156" i="3"/>
  <c r="AF156" i="3"/>
  <c r="AE156" i="3"/>
  <c r="AD156" i="3"/>
  <c r="AC156" i="3"/>
  <c r="AB156" i="3"/>
  <c r="AA156" i="3"/>
  <c r="Z156" i="3"/>
  <c r="Y156" i="3"/>
  <c r="X156" i="3"/>
  <c r="W156" i="3"/>
  <c r="V156" i="3"/>
  <c r="U156" i="3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E156" i="3"/>
  <c r="CC155" i="3"/>
  <c r="CB155" i="3"/>
  <c r="CA155" i="3"/>
  <c r="BZ155" i="3"/>
  <c r="BY155" i="3"/>
  <c r="BX155" i="3"/>
  <c r="BW155" i="3"/>
  <c r="BV155" i="3"/>
  <c r="BU155" i="3"/>
  <c r="BT155" i="3"/>
  <c r="BS155" i="3"/>
  <c r="BR155" i="3"/>
  <c r="BQ155" i="3"/>
  <c r="BP155" i="3"/>
  <c r="BO155" i="3"/>
  <c r="BN155" i="3"/>
  <c r="BM155" i="3"/>
  <c r="BL155" i="3"/>
  <c r="BK155" i="3"/>
  <c r="BJ155" i="3"/>
  <c r="BI155" i="3"/>
  <c r="BH155" i="3"/>
  <c r="BG155" i="3"/>
  <c r="BF155" i="3"/>
  <c r="BE155" i="3"/>
  <c r="BD155" i="3"/>
  <c r="BC155" i="3"/>
  <c r="BB155" i="3"/>
  <c r="BA155" i="3"/>
  <c r="AZ155" i="3"/>
  <c r="AY155" i="3"/>
  <c r="AX155" i="3"/>
  <c r="AW155" i="3"/>
  <c r="AV155" i="3"/>
  <c r="AU155" i="3"/>
  <c r="AT155" i="3"/>
  <c r="AS155" i="3"/>
  <c r="AR155" i="3"/>
  <c r="AQ155" i="3"/>
  <c r="AP155" i="3"/>
  <c r="AO155" i="3"/>
  <c r="AN155" i="3"/>
  <c r="AM155" i="3"/>
  <c r="AL155" i="3"/>
  <c r="AK155" i="3"/>
  <c r="AJ155" i="3"/>
  <c r="AI155" i="3"/>
  <c r="AH155" i="3"/>
  <c r="AG155" i="3"/>
  <c r="AF155" i="3"/>
  <c r="AE155" i="3"/>
  <c r="AD155" i="3"/>
  <c r="AC155" i="3"/>
  <c r="AB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E155" i="3"/>
  <c r="E153" i="3"/>
  <c r="E152" i="3"/>
  <c r="E151" i="3"/>
  <c r="E150" i="3"/>
  <c r="E149" i="3"/>
  <c r="E148" i="3"/>
  <c r="E147" i="3"/>
  <c r="E146" i="3"/>
  <c r="E145" i="3"/>
  <c r="E143" i="3"/>
  <c r="E142" i="3"/>
  <c r="E141" i="3"/>
  <c r="E140" i="3"/>
  <c r="E139" i="3"/>
  <c r="E138" i="3"/>
  <c r="E137" i="3"/>
  <c r="E136" i="3"/>
  <c r="E135" i="3"/>
  <c r="E133" i="3"/>
  <c r="E132" i="3"/>
  <c r="E131" i="3"/>
  <c r="E130" i="3"/>
  <c r="E129" i="3"/>
  <c r="E127" i="3"/>
  <c r="E126" i="3"/>
  <c r="E125" i="3"/>
  <c r="E124" i="3"/>
  <c r="E123" i="3"/>
  <c r="E122" i="3"/>
  <c r="E119" i="3"/>
  <c r="E118" i="3"/>
  <c r="E117" i="3"/>
  <c r="E116" i="3"/>
  <c r="E115" i="3"/>
  <c r="E114" i="3"/>
  <c r="E113" i="3"/>
  <c r="E112" i="3"/>
  <c r="E110" i="3"/>
  <c r="G286" i="3" l="1"/>
  <c r="G162" i="3"/>
  <c r="F162" i="3" s="1"/>
  <c r="G175" i="3"/>
  <c r="G337" i="3"/>
  <c r="G328" i="3"/>
  <c r="G406" i="3"/>
  <c r="G407" i="3"/>
  <c r="G159" i="3"/>
  <c r="G157" i="3"/>
  <c r="G171" i="3"/>
  <c r="G163" i="3"/>
  <c r="G289" i="3"/>
  <c r="F289" i="3" s="1"/>
  <c r="G290" i="3"/>
  <c r="F290" i="3" s="1"/>
  <c r="G311" i="3"/>
  <c r="F311" i="3" s="1"/>
  <c r="G393" i="3"/>
  <c r="G404" i="3"/>
  <c r="G402" i="3"/>
  <c r="G156" i="3"/>
  <c r="G155" i="3"/>
  <c r="G160" i="3"/>
  <c r="G161" i="3"/>
  <c r="G211" i="3"/>
  <c r="G272" i="3"/>
  <c r="F272" i="3" s="1"/>
  <c r="G277" i="3"/>
  <c r="G287" i="3"/>
  <c r="G288" i="3"/>
  <c r="F288" i="3" s="1"/>
  <c r="G308" i="3"/>
  <c r="G309" i="3"/>
  <c r="F309" i="3" s="1"/>
  <c r="G397" i="3"/>
  <c r="G413" i="3"/>
  <c r="G170" i="3"/>
  <c r="F170" i="3" s="1"/>
  <c r="G283" i="3"/>
  <c r="G319" i="3"/>
  <c r="G396" i="3"/>
  <c r="G412" i="3"/>
  <c r="G172" i="3"/>
  <c r="G177" i="3"/>
  <c r="G310" i="3"/>
  <c r="F310" i="3" s="1"/>
  <c r="G314" i="3"/>
  <c r="G403" i="3"/>
  <c r="G405" i="3"/>
  <c r="F405" i="3" s="1"/>
  <c r="G419" i="3"/>
  <c r="G421" i="3"/>
  <c r="F421" i="3" s="1"/>
  <c r="K109" i="10"/>
  <c r="K109" i="3" s="1"/>
  <c r="K111" i="10"/>
  <c r="K111" i="3" s="1"/>
  <c r="G276" i="3"/>
  <c r="G291" i="3"/>
  <c r="F291" i="3" s="1"/>
  <c r="G307" i="3"/>
  <c r="G423" i="10"/>
  <c r="G424" i="10"/>
  <c r="F426" i="3" s="1"/>
  <c r="AS424" i="10" l="1"/>
  <c r="AS424" i="3" s="1"/>
  <c r="U423" i="10"/>
  <c r="U423" i="3" s="1"/>
  <c r="L111" i="10"/>
  <c r="L111" i="3" s="1"/>
  <c r="L109" i="10"/>
  <c r="L109" i="3" s="1"/>
  <c r="AS423" i="10"/>
  <c r="AS423" i="3" s="1"/>
  <c r="AG423" i="10"/>
  <c r="AG423" i="3" s="1"/>
  <c r="BE423" i="10"/>
  <c r="BE423" i="3" s="1"/>
  <c r="BQ423" i="10"/>
  <c r="BQ423" i="3" s="1"/>
  <c r="BQ424" i="10"/>
  <c r="BQ424" i="3" s="1"/>
  <c r="BE424" i="10"/>
  <c r="BE424" i="3" s="1"/>
  <c r="AG424" i="10"/>
  <c r="AG424" i="3" s="1"/>
  <c r="U424" i="10"/>
  <c r="U424" i="3" s="1"/>
  <c r="E169" i="10"/>
  <c r="E169" i="3" s="1"/>
  <c r="M111" i="10" l="1"/>
  <c r="M111" i="3" s="1"/>
  <c r="M109" i="10"/>
  <c r="M109" i="3" s="1"/>
  <c r="CC423" i="10"/>
  <c r="CC423" i="3" s="1"/>
  <c r="G423" i="3" s="1"/>
  <c r="CC424" i="10"/>
  <c r="CC424" i="3" s="1"/>
  <c r="G424" i="3" s="1"/>
  <c r="N111" i="10" l="1"/>
  <c r="N111" i="3" s="1"/>
  <c r="N109" i="10"/>
  <c r="N109" i="3" s="1"/>
  <c r="O109" i="10" l="1"/>
  <c r="O109" i="3" s="1"/>
  <c r="O111" i="10"/>
  <c r="O111" i="3" s="1"/>
  <c r="P111" i="10" l="1"/>
  <c r="P111" i="3" s="1"/>
  <c r="P109" i="10"/>
  <c r="P109" i="3" s="1"/>
  <c r="Q111" i="10" l="1"/>
  <c r="Q111" i="3" s="1"/>
  <c r="Q109" i="10"/>
  <c r="Q109" i="3" s="1"/>
  <c r="R109" i="10" l="1"/>
  <c r="R109" i="3" s="1"/>
  <c r="R111" i="10"/>
  <c r="R111" i="3" s="1"/>
  <c r="S111" i="10" l="1"/>
  <c r="S111" i="3" s="1"/>
  <c r="S109" i="10"/>
  <c r="S109" i="3" s="1"/>
  <c r="G420" i="10"/>
  <c r="G421" i="10"/>
  <c r="F423" i="3" s="1"/>
  <c r="G417" i="10"/>
  <c r="F419" i="3" s="1"/>
  <c r="T109" i="10" l="1"/>
  <c r="T109" i="3" s="1"/>
  <c r="T111" i="10"/>
  <c r="T111" i="3" s="1"/>
  <c r="AS417" i="10"/>
  <c r="AS417" i="3" s="1"/>
  <c r="BE417" i="10"/>
  <c r="BE417" i="3" s="1"/>
  <c r="BQ417" i="10"/>
  <c r="BQ417" i="3" s="1"/>
  <c r="U417" i="10"/>
  <c r="U417" i="3" s="1"/>
  <c r="AG417" i="10"/>
  <c r="AG417" i="3" s="1"/>
  <c r="U109" i="10" l="1"/>
  <c r="U109" i="3" s="1"/>
  <c r="U111" i="10"/>
  <c r="U111" i="3" s="1"/>
  <c r="CC417" i="10"/>
  <c r="CC417" i="3" s="1"/>
  <c r="G417" i="3" s="1"/>
  <c r="V109" i="10" l="1"/>
  <c r="V109" i="3" s="1"/>
  <c r="V111" i="10"/>
  <c r="V111" i="3" s="1"/>
  <c r="C425" i="10"/>
  <c r="C418" i="10"/>
  <c r="C409" i="10"/>
  <c r="C395" i="10"/>
  <c r="C379" i="10"/>
  <c r="C378" i="10"/>
  <c r="C377" i="10"/>
  <c r="C376" i="10"/>
  <c r="C375" i="10"/>
  <c r="C373" i="10"/>
  <c r="C371" i="10"/>
  <c r="C369" i="10"/>
  <c r="C367" i="10"/>
  <c r="C365" i="10"/>
  <c r="C363" i="10"/>
  <c r="C361" i="10"/>
  <c r="C359" i="10"/>
  <c r="C357" i="10"/>
  <c r="C355" i="10"/>
  <c r="C350" i="10"/>
  <c r="W111" i="10" l="1"/>
  <c r="W111" i="3" s="1"/>
  <c r="W109" i="10"/>
  <c r="W109" i="3" s="1"/>
  <c r="G211" i="10"/>
  <c r="G94" i="10"/>
  <c r="F94" i="3" s="1"/>
  <c r="G93" i="10"/>
  <c r="F93" i="3" s="1"/>
  <c r="G92" i="10"/>
  <c r="F92" i="3" s="1"/>
  <c r="G91" i="10"/>
  <c r="F91" i="3" s="1"/>
  <c r="G89" i="10"/>
  <c r="F89" i="3" s="1"/>
  <c r="G149" i="10"/>
  <c r="F149" i="3" s="1"/>
  <c r="G148" i="10"/>
  <c r="F148" i="3" s="1"/>
  <c r="G147" i="10"/>
  <c r="F147" i="3" s="1"/>
  <c r="G146" i="10"/>
  <c r="F146" i="3" s="1"/>
  <c r="G145" i="10"/>
  <c r="F145" i="3" s="1"/>
  <c r="G90" i="10"/>
  <c r="F90" i="3" s="1"/>
  <c r="X111" i="10" l="1"/>
  <c r="X111" i="3" s="1"/>
  <c r="X109" i="10"/>
  <c r="X109" i="3" s="1"/>
  <c r="Y109" i="10" l="1"/>
  <c r="Y109" i="3" s="1"/>
  <c r="Y111" i="10"/>
  <c r="Y111" i="3" s="1"/>
  <c r="H224" i="10"/>
  <c r="Z109" i="10" l="1"/>
  <c r="Z109" i="3" s="1"/>
  <c r="Z111" i="10"/>
  <c r="Z111" i="3" s="1"/>
  <c r="AA111" i="10" l="1"/>
  <c r="AA111" i="3" s="1"/>
  <c r="AA109" i="10"/>
  <c r="AA109" i="3" s="1"/>
  <c r="AB109" i="10" l="1"/>
  <c r="AB109" i="3" s="1"/>
  <c r="AB111" i="10"/>
  <c r="AB111" i="3" s="1"/>
  <c r="H121" i="10"/>
  <c r="AC111" i="10" l="1"/>
  <c r="AC111" i="3" s="1"/>
  <c r="AC109" i="10"/>
  <c r="AC109" i="3" s="1"/>
  <c r="H158" i="10"/>
  <c r="I158" i="10"/>
  <c r="AD111" i="10" l="1"/>
  <c r="AD111" i="3" s="1"/>
  <c r="AD109" i="10"/>
  <c r="AD109" i="3" s="1"/>
  <c r="E57" i="2"/>
  <c r="AE109" i="10" l="1"/>
  <c r="AE109" i="3" s="1"/>
  <c r="AE111" i="10"/>
  <c r="AE111" i="3" s="1"/>
  <c r="AF109" i="10" l="1"/>
  <c r="AF109" i="3" s="1"/>
  <c r="AF111" i="10"/>
  <c r="AF111" i="3" s="1"/>
  <c r="G133" i="10"/>
  <c r="F133" i="3" s="1"/>
  <c r="CB271" i="10"/>
  <c r="CA271" i="10"/>
  <c r="BZ271" i="10"/>
  <c r="BY271" i="10"/>
  <c r="BX271" i="10"/>
  <c r="BW271" i="10"/>
  <c r="BV271" i="10"/>
  <c r="BU271" i="10"/>
  <c r="BT271" i="10"/>
  <c r="BS271" i="10"/>
  <c r="BR271" i="10"/>
  <c r="BP271" i="10"/>
  <c r="BO271" i="10"/>
  <c r="BN271" i="10"/>
  <c r="BM271" i="10"/>
  <c r="BL271" i="10"/>
  <c r="BK271" i="10"/>
  <c r="BJ271" i="10"/>
  <c r="BI271" i="10"/>
  <c r="BH271" i="10"/>
  <c r="BG271" i="10"/>
  <c r="BF271" i="10"/>
  <c r="BD271" i="10"/>
  <c r="BC271" i="10"/>
  <c r="BB271" i="10"/>
  <c r="BA271" i="10"/>
  <c r="AZ271" i="10"/>
  <c r="AY271" i="10"/>
  <c r="AX271" i="10"/>
  <c r="AW271" i="10"/>
  <c r="AV271" i="10"/>
  <c r="AU271" i="10"/>
  <c r="AT271" i="10"/>
  <c r="AR271" i="10"/>
  <c r="AQ271" i="10"/>
  <c r="AP271" i="10"/>
  <c r="AO271" i="10"/>
  <c r="AN271" i="10"/>
  <c r="AL271" i="10"/>
  <c r="AK271" i="10"/>
  <c r="AJ271" i="10"/>
  <c r="AI271" i="10"/>
  <c r="AH271" i="10"/>
  <c r="AF271" i="10"/>
  <c r="AE271" i="10"/>
  <c r="AD271" i="10"/>
  <c r="AC271" i="10"/>
  <c r="AB271" i="10"/>
  <c r="AA271" i="10"/>
  <c r="Z271" i="10"/>
  <c r="Y271" i="10"/>
  <c r="X271" i="10"/>
  <c r="W271" i="10"/>
  <c r="V271" i="10"/>
  <c r="T271" i="10"/>
  <c r="S271" i="10"/>
  <c r="R271" i="10"/>
  <c r="Q271" i="10"/>
  <c r="P271" i="10"/>
  <c r="O271" i="10"/>
  <c r="N271" i="10"/>
  <c r="M271" i="10"/>
  <c r="L271" i="10"/>
  <c r="K271" i="10"/>
  <c r="J271" i="10"/>
  <c r="I271" i="10"/>
  <c r="H271" i="10"/>
  <c r="G171" i="10"/>
  <c r="F171" i="3" s="1"/>
  <c r="AG111" i="10" l="1"/>
  <c r="AG111" i="3" s="1"/>
  <c r="AG109" i="10"/>
  <c r="AG109" i="3" s="1"/>
  <c r="AH109" i="10" l="1"/>
  <c r="AH109" i="3" s="1"/>
  <c r="AH111" i="10"/>
  <c r="AH111" i="3" s="1"/>
  <c r="AI111" i="10" l="1"/>
  <c r="AI111" i="3" s="1"/>
  <c r="AI109" i="10"/>
  <c r="AI109" i="3" s="1"/>
  <c r="J121" i="10"/>
  <c r="AJ109" i="10" l="1"/>
  <c r="AJ109" i="3" s="1"/>
  <c r="AJ111" i="10"/>
  <c r="AJ111" i="3" s="1"/>
  <c r="E48" i="3"/>
  <c r="E80" i="3"/>
  <c r="E81" i="3"/>
  <c r="E82" i="3"/>
  <c r="E83" i="3"/>
  <c r="E84" i="3"/>
  <c r="AK109" i="10" l="1"/>
  <c r="AK109" i="3" s="1"/>
  <c r="AK111" i="10"/>
  <c r="AK111" i="3" s="1"/>
  <c r="G36" i="10"/>
  <c r="F36" i="3" s="1"/>
  <c r="G285" i="10"/>
  <c r="F287" i="3" s="1"/>
  <c r="AL111" i="10" l="1"/>
  <c r="AL111" i="3" s="1"/>
  <c r="AL109" i="10"/>
  <c r="AL109" i="3" s="1"/>
  <c r="AS285" i="10"/>
  <c r="AS285" i="3" s="1"/>
  <c r="BQ285" i="10"/>
  <c r="BQ285" i="3" s="1"/>
  <c r="U285" i="10"/>
  <c r="U285" i="3" s="1"/>
  <c r="BE285" i="10"/>
  <c r="BE285" i="3" s="1"/>
  <c r="AG285" i="10"/>
  <c r="AG285" i="3" s="1"/>
  <c r="AM109" i="10" l="1"/>
  <c r="AM109" i="3" s="1"/>
  <c r="AM111" i="10"/>
  <c r="AM111" i="3" s="1"/>
  <c r="CC285" i="10"/>
  <c r="CC285" i="3" s="1"/>
  <c r="G285" i="3" s="1"/>
  <c r="F285" i="3" s="1"/>
  <c r="J107" i="10"/>
  <c r="I107" i="10"/>
  <c r="H107" i="10"/>
  <c r="AN111" i="10" l="1"/>
  <c r="AN111" i="3" s="1"/>
  <c r="AN109" i="10"/>
  <c r="AN109" i="3" s="1"/>
  <c r="AO109" i="10" l="1"/>
  <c r="AO109" i="3" s="1"/>
  <c r="AO111" i="10"/>
  <c r="AO111" i="3" s="1"/>
  <c r="G233" i="10"/>
  <c r="BW178" i="10"/>
  <c r="CB178" i="10"/>
  <c r="CA178" i="10"/>
  <c r="BZ178" i="10"/>
  <c r="BY178" i="10"/>
  <c r="BX178" i="10"/>
  <c r="BV178" i="10"/>
  <c r="BU178" i="10"/>
  <c r="BT178" i="10"/>
  <c r="BS178" i="10"/>
  <c r="BR178" i="10"/>
  <c r="BP178" i="10"/>
  <c r="BO178" i="10"/>
  <c r="BN178" i="10"/>
  <c r="BM178" i="10"/>
  <c r="BL178" i="10"/>
  <c r="BK178" i="10"/>
  <c r="BJ178" i="10"/>
  <c r="BI178" i="10"/>
  <c r="BH178" i="10"/>
  <c r="BG178" i="10"/>
  <c r="BF178" i="10"/>
  <c r="BD178" i="10"/>
  <c r="BC178" i="10"/>
  <c r="BB178" i="10"/>
  <c r="BA178" i="10"/>
  <c r="AZ178" i="10"/>
  <c r="AY178" i="10"/>
  <c r="AX178" i="10"/>
  <c r="AW178" i="10"/>
  <c r="AV178" i="10"/>
  <c r="AU178" i="10"/>
  <c r="AT178" i="10"/>
  <c r="AR178" i="10"/>
  <c r="AQ178" i="10"/>
  <c r="AP178" i="10"/>
  <c r="AO178" i="10"/>
  <c r="AN178" i="10"/>
  <c r="AM178" i="10"/>
  <c r="AL178" i="10"/>
  <c r="AK178" i="10"/>
  <c r="AJ178" i="10"/>
  <c r="AI178" i="10"/>
  <c r="AH178" i="10"/>
  <c r="AF178" i="10"/>
  <c r="AE178" i="10"/>
  <c r="AD178" i="10"/>
  <c r="AC178" i="10"/>
  <c r="AB178" i="10"/>
  <c r="AA178" i="10"/>
  <c r="Z178" i="10"/>
  <c r="Y178" i="10"/>
  <c r="X178" i="10"/>
  <c r="W178" i="10"/>
  <c r="V178" i="10"/>
  <c r="T178" i="10"/>
  <c r="S178" i="10"/>
  <c r="R178" i="10"/>
  <c r="Q178" i="10"/>
  <c r="P178" i="10"/>
  <c r="O178" i="10"/>
  <c r="N178" i="10"/>
  <c r="M178" i="10"/>
  <c r="L178" i="10"/>
  <c r="K178" i="10"/>
  <c r="I178" i="10"/>
  <c r="H178" i="10"/>
  <c r="H14" i="10" l="1"/>
  <c r="AP111" i="10"/>
  <c r="AP111" i="3" s="1"/>
  <c r="AP109" i="10"/>
  <c r="AP109" i="3" s="1"/>
  <c r="U233" i="10"/>
  <c r="U233" i="3" s="1"/>
  <c r="AG233" i="10"/>
  <c r="AG233" i="3" s="1"/>
  <c r="C199" i="10"/>
  <c r="C197" i="10"/>
  <c r="C195" i="10"/>
  <c r="C193" i="10"/>
  <c r="C191" i="10"/>
  <c r="C189" i="10"/>
  <c r="C187" i="10"/>
  <c r="C185" i="10"/>
  <c r="C183" i="10"/>
  <c r="C181" i="10"/>
  <c r="C179" i="10"/>
  <c r="R391" i="10"/>
  <c r="CB347" i="10"/>
  <c r="CA347" i="10"/>
  <c r="BZ347" i="10"/>
  <c r="BY347" i="10"/>
  <c r="BX347" i="10"/>
  <c r="BW347" i="10"/>
  <c r="BV347" i="10"/>
  <c r="BU347" i="10"/>
  <c r="BT347" i="10"/>
  <c r="BS347" i="10"/>
  <c r="BR347" i="10"/>
  <c r="BP347" i="10"/>
  <c r="BO347" i="10"/>
  <c r="BN347" i="10"/>
  <c r="BM347" i="10"/>
  <c r="BL347" i="10"/>
  <c r="BK347" i="10"/>
  <c r="BJ347" i="10"/>
  <c r="BI347" i="10"/>
  <c r="BH347" i="10"/>
  <c r="BG347" i="10"/>
  <c r="BF347" i="10"/>
  <c r="BD347" i="10"/>
  <c r="BC347" i="10"/>
  <c r="BB347" i="10"/>
  <c r="BA347" i="10"/>
  <c r="AZ347" i="10"/>
  <c r="AY347" i="10"/>
  <c r="AX347" i="10"/>
  <c r="AW347" i="10"/>
  <c r="AV347" i="10"/>
  <c r="AU347" i="10"/>
  <c r="AT347" i="10"/>
  <c r="AR347" i="10"/>
  <c r="AQ347" i="10"/>
  <c r="AP347" i="10"/>
  <c r="AO347" i="10"/>
  <c r="AN347" i="10"/>
  <c r="AM347" i="10"/>
  <c r="AL347" i="10"/>
  <c r="AK347" i="10"/>
  <c r="AJ347" i="10"/>
  <c r="AI347" i="10"/>
  <c r="AH347" i="10"/>
  <c r="AF347" i="10"/>
  <c r="AE347" i="10"/>
  <c r="AD347" i="10"/>
  <c r="AC347" i="10"/>
  <c r="AB347" i="10"/>
  <c r="AA347" i="10"/>
  <c r="Z347" i="10"/>
  <c r="Y347" i="10"/>
  <c r="X347" i="10"/>
  <c r="W347" i="10"/>
  <c r="V347" i="10"/>
  <c r="T347" i="10"/>
  <c r="S347" i="10"/>
  <c r="R347" i="10"/>
  <c r="Q347" i="10"/>
  <c r="P347" i="10"/>
  <c r="O347" i="10"/>
  <c r="N347" i="10"/>
  <c r="M347" i="10"/>
  <c r="L347" i="10"/>
  <c r="K347" i="10"/>
  <c r="I347" i="10"/>
  <c r="H347" i="10"/>
  <c r="R343" i="10"/>
  <c r="Q252" i="10"/>
  <c r="P224" i="10"/>
  <c r="Q209" i="10"/>
  <c r="R154" i="10"/>
  <c r="H154" i="10"/>
  <c r="R144" i="10"/>
  <c r="H144" i="10"/>
  <c r="R134" i="10"/>
  <c r="H134" i="10"/>
  <c r="CB121" i="10"/>
  <c r="CA121" i="10"/>
  <c r="BZ121" i="10"/>
  <c r="BY121" i="10"/>
  <c r="BX121" i="10"/>
  <c r="BW121" i="10"/>
  <c r="BV121" i="10"/>
  <c r="BU121" i="10"/>
  <c r="BT121" i="10"/>
  <c r="BS121" i="10"/>
  <c r="BR121" i="10"/>
  <c r="BP121" i="10"/>
  <c r="BO121" i="10"/>
  <c r="BN121" i="10"/>
  <c r="BM121" i="10"/>
  <c r="BL121" i="10"/>
  <c r="BK121" i="10"/>
  <c r="BJ121" i="10"/>
  <c r="BI121" i="10"/>
  <c r="BH121" i="10"/>
  <c r="BG121" i="10"/>
  <c r="BF121" i="10"/>
  <c r="BD121" i="10"/>
  <c r="BC121" i="10"/>
  <c r="BB121" i="10"/>
  <c r="BA121" i="10"/>
  <c r="AZ121" i="10"/>
  <c r="AY121" i="10"/>
  <c r="AX121" i="10"/>
  <c r="AW121" i="10"/>
  <c r="AV121" i="10"/>
  <c r="AU121" i="10"/>
  <c r="AT121" i="10"/>
  <c r="AR121" i="10"/>
  <c r="AQ121" i="10"/>
  <c r="AP121" i="10"/>
  <c r="AO121" i="10"/>
  <c r="AN121" i="10"/>
  <c r="AM121" i="10"/>
  <c r="AL121" i="10"/>
  <c r="AK121" i="10"/>
  <c r="AJ121" i="10"/>
  <c r="AI121" i="10"/>
  <c r="AH121" i="10"/>
  <c r="AF121" i="10"/>
  <c r="AE121" i="10"/>
  <c r="AD121" i="10"/>
  <c r="AC121" i="10"/>
  <c r="AB121" i="10"/>
  <c r="AA121" i="10"/>
  <c r="Z121" i="10"/>
  <c r="Y121" i="10"/>
  <c r="X121" i="10"/>
  <c r="W121" i="10"/>
  <c r="V121" i="10"/>
  <c r="T121" i="10"/>
  <c r="S121" i="10"/>
  <c r="R121" i="10"/>
  <c r="Q121" i="10"/>
  <c r="P121" i="10"/>
  <c r="O121" i="10"/>
  <c r="N121" i="10"/>
  <c r="M121" i="10"/>
  <c r="L121" i="10"/>
  <c r="K121" i="10"/>
  <c r="I121" i="10"/>
  <c r="R97" i="10"/>
  <c r="R56" i="10"/>
  <c r="H56" i="10"/>
  <c r="P29" i="10"/>
  <c r="J134" i="10"/>
  <c r="CC134" i="10"/>
  <c r="CB134" i="10"/>
  <c r="CA134" i="10"/>
  <c r="BZ134" i="10"/>
  <c r="BY134" i="10"/>
  <c r="BX134" i="10"/>
  <c r="BW134" i="10"/>
  <c r="BV134" i="10"/>
  <c r="BU134" i="10"/>
  <c r="BT134" i="10"/>
  <c r="BS134" i="10"/>
  <c r="BR134" i="10"/>
  <c r="BQ134" i="10"/>
  <c r="BP134" i="10"/>
  <c r="BO134" i="10"/>
  <c r="BN134" i="10"/>
  <c r="BM134" i="10"/>
  <c r="BL134" i="10"/>
  <c r="BK134" i="10"/>
  <c r="BJ134" i="10"/>
  <c r="BI134" i="10"/>
  <c r="BH134" i="10"/>
  <c r="BG134" i="10"/>
  <c r="BF134" i="10"/>
  <c r="BE134" i="10"/>
  <c r="BD134" i="10"/>
  <c r="BC134" i="10"/>
  <c r="BB134" i="10"/>
  <c r="BA134" i="10"/>
  <c r="AZ134" i="10"/>
  <c r="AY134" i="10"/>
  <c r="AX134" i="10"/>
  <c r="AW134" i="10"/>
  <c r="AV134" i="10"/>
  <c r="AU134" i="10"/>
  <c r="AT134" i="10"/>
  <c r="AS134" i="10"/>
  <c r="AR134" i="10"/>
  <c r="AQ134" i="10"/>
  <c r="AP134" i="10"/>
  <c r="AO134" i="10"/>
  <c r="AN134" i="10"/>
  <c r="AM134" i="10"/>
  <c r="AL134" i="10"/>
  <c r="AK134" i="10"/>
  <c r="AJ134" i="10"/>
  <c r="AI134" i="10"/>
  <c r="AH134" i="10"/>
  <c r="AG134" i="10"/>
  <c r="AF134" i="10"/>
  <c r="AE134" i="10"/>
  <c r="AD134" i="10"/>
  <c r="AC134" i="10"/>
  <c r="AB134" i="10"/>
  <c r="AA134" i="10"/>
  <c r="Z134" i="10"/>
  <c r="Y134" i="10"/>
  <c r="X134" i="10"/>
  <c r="W134" i="10"/>
  <c r="V134" i="10"/>
  <c r="U134" i="10"/>
  <c r="T134" i="10"/>
  <c r="S134" i="10"/>
  <c r="Q134" i="10"/>
  <c r="P134" i="10"/>
  <c r="O134" i="10"/>
  <c r="N134" i="10"/>
  <c r="M134" i="10"/>
  <c r="L134" i="10"/>
  <c r="K134" i="10"/>
  <c r="I134" i="10"/>
  <c r="G143" i="10"/>
  <c r="F143" i="3" s="1"/>
  <c r="E74" i="3"/>
  <c r="G74" i="10"/>
  <c r="F74" i="3" s="1"/>
  <c r="E108" i="3"/>
  <c r="E106" i="3"/>
  <c r="E105" i="3"/>
  <c r="E104" i="3"/>
  <c r="E103" i="3"/>
  <c r="E102" i="3"/>
  <c r="E101" i="3"/>
  <c r="E100" i="3"/>
  <c r="E99" i="3"/>
  <c r="E98" i="3"/>
  <c r="E58" i="3"/>
  <c r="E59" i="3"/>
  <c r="E60" i="3"/>
  <c r="E61" i="3"/>
  <c r="E62" i="3"/>
  <c r="E63" i="3"/>
  <c r="E64" i="3"/>
  <c r="E65" i="3"/>
  <c r="E66" i="3"/>
  <c r="E68" i="3"/>
  <c r="E69" i="3"/>
  <c r="E70" i="3"/>
  <c r="E75" i="3"/>
  <c r="E77" i="3"/>
  <c r="E78" i="3"/>
  <c r="E86" i="3"/>
  <c r="E87" i="3"/>
  <c r="E88" i="3"/>
  <c r="E89" i="3"/>
  <c r="E90" i="3"/>
  <c r="E91" i="3"/>
  <c r="E92" i="3"/>
  <c r="E93" i="3"/>
  <c r="E94" i="3"/>
  <c r="E95" i="3"/>
  <c r="E96" i="3"/>
  <c r="E57" i="3"/>
  <c r="E37" i="3"/>
  <c r="E38" i="3"/>
  <c r="E39" i="3"/>
  <c r="E40" i="3"/>
  <c r="E41" i="3"/>
  <c r="E42" i="3"/>
  <c r="E43" i="3"/>
  <c r="E44" i="3"/>
  <c r="E45" i="3"/>
  <c r="E46" i="3"/>
  <c r="E47" i="3"/>
  <c r="E49" i="3"/>
  <c r="E50" i="3"/>
  <c r="E52" i="3"/>
  <c r="E53" i="3"/>
  <c r="E55" i="3"/>
  <c r="E31" i="3"/>
  <c r="AQ109" i="10" l="1"/>
  <c r="AQ109" i="3" s="1"/>
  <c r="AQ111" i="10"/>
  <c r="AQ111" i="3" s="1"/>
  <c r="J158" i="10"/>
  <c r="AM233" i="10"/>
  <c r="AM233" i="3" s="1"/>
  <c r="AR111" i="10" l="1"/>
  <c r="AR111" i="3" s="1"/>
  <c r="AR109" i="10"/>
  <c r="AR109" i="3" s="1"/>
  <c r="CC233" i="10"/>
  <c r="CC233" i="3" s="1"/>
  <c r="G233" i="3" s="1"/>
  <c r="AS111" i="10" l="1"/>
  <c r="AS111" i="3" s="1"/>
  <c r="AS109" i="10"/>
  <c r="AS109" i="3" s="1"/>
  <c r="AT111" i="10" l="1"/>
  <c r="AT111" i="3" s="1"/>
  <c r="AT109" i="10"/>
  <c r="AT109" i="3" s="1"/>
  <c r="AU109" i="10" l="1"/>
  <c r="AU109" i="3" s="1"/>
  <c r="AU111" i="10"/>
  <c r="AU111" i="3" s="1"/>
  <c r="AV111" i="10" l="1"/>
  <c r="AV111" i="3" s="1"/>
  <c r="AV109" i="10"/>
  <c r="AV109" i="3" s="1"/>
  <c r="AW111" i="10" l="1"/>
  <c r="AW111" i="3" s="1"/>
  <c r="AW109" i="10"/>
  <c r="AW109" i="3" s="1"/>
  <c r="AX111" i="10" l="1"/>
  <c r="AX111" i="3" s="1"/>
  <c r="AX109" i="10"/>
  <c r="AX109" i="3" s="1"/>
  <c r="AY109" i="10" l="1"/>
  <c r="AY109" i="3" s="1"/>
  <c r="AY111" i="10"/>
  <c r="AY111" i="3" s="1"/>
  <c r="AZ111" i="10" l="1"/>
  <c r="AZ111" i="3" s="1"/>
  <c r="AZ109" i="10"/>
  <c r="AZ109" i="3" s="1"/>
  <c r="BA111" i="10" l="1"/>
  <c r="BA111" i="3" s="1"/>
  <c r="BA109" i="10"/>
  <c r="BA109" i="3" s="1"/>
  <c r="BB109" i="10" l="1"/>
  <c r="BB109" i="3" s="1"/>
  <c r="BB111" i="10"/>
  <c r="BB111" i="3" s="1"/>
  <c r="BC111" i="10" l="1"/>
  <c r="BC111" i="3" s="1"/>
  <c r="BC109" i="10"/>
  <c r="BC109" i="3" s="1"/>
  <c r="BD109" i="10" l="1"/>
  <c r="BD109" i="3" s="1"/>
  <c r="BD111" i="10"/>
  <c r="BD111" i="3" s="1"/>
  <c r="BE111" i="10" l="1"/>
  <c r="BE111" i="3" s="1"/>
  <c r="BE109" i="10"/>
  <c r="BE109" i="3" s="1"/>
  <c r="BF111" i="10" l="1"/>
  <c r="BF111" i="3" s="1"/>
  <c r="BF109" i="10"/>
  <c r="BF109" i="3" s="1"/>
  <c r="BG109" i="10" l="1"/>
  <c r="BG109" i="3" s="1"/>
  <c r="BG111" i="10"/>
  <c r="BG111" i="3" s="1"/>
  <c r="BH111" i="10" l="1"/>
  <c r="BH111" i="3" s="1"/>
  <c r="BH109" i="10"/>
  <c r="BH109" i="3" s="1"/>
  <c r="BI111" i="10" l="1"/>
  <c r="BI111" i="3" s="1"/>
  <c r="BI109" i="10"/>
  <c r="BI109" i="3" s="1"/>
  <c r="BJ111" i="10" l="1"/>
  <c r="BJ111" i="3" s="1"/>
  <c r="BJ109" i="10"/>
  <c r="BJ109" i="3" s="1"/>
  <c r="BK109" i="10" l="1"/>
  <c r="BK109" i="3" s="1"/>
  <c r="BK111" i="10"/>
  <c r="BK111" i="3" s="1"/>
  <c r="BL111" i="10" l="1"/>
  <c r="BL111" i="3" s="1"/>
  <c r="BL109" i="10"/>
  <c r="BL109" i="3" s="1"/>
  <c r="BM109" i="10" l="1"/>
  <c r="BM109" i="3" s="1"/>
  <c r="BM111" i="10"/>
  <c r="BM111" i="3" s="1"/>
  <c r="BN111" i="10" l="1"/>
  <c r="BN111" i="3" s="1"/>
  <c r="BN109" i="10"/>
  <c r="BN109" i="3" s="1"/>
  <c r="BO109" i="10" l="1"/>
  <c r="BO109" i="3" s="1"/>
  <c r="BO111" i="10"/>
  <c r="BO111" i="3" s="1"/>
  <c r="BP111" i="10" l="1"/>
  <c r="BP111" i="3" s="1"/>
  <c r="BP109" i="10"/>
  <c r="BP109" i="3" s="1"/>
  <c r="BQ111" i="10" l="1"/>
  <c r="BQ111" i="3" s="1"/>
  <c r="BQ109" i="10"/>
  <c r="BQ109" i="3" s="1"/>
  <c r="BR109" i="10" l="1"/>
  <c r="BR109" i="3" s="1"/>
  <c r="BR111" i="10"/>
  <c r="BR111" i="3" s="1"/>
  <c r="BS111" i="10" l="1"/>
  <c r="BS111" i="3" s="1"/>
  <c r="BS109" i="10"/>
  <c r="BS109" i="3" s="1"/>
  <c r="BT109" i="10" l="1"/>
  <c r="BT109" i="3" s="1"/>
  <c r="BT111" i="10"/>
  <c r="BT111" i="3" s="1"/>
  <c r="BU109" i="10" l="1"/>
  <c r="BU109" i="3" s="1"/>
  <c r="BU111" i="10"/>
  <c r="BU111" i="3" s="1"/>
  <c r="BV111" i="10" l="1"/>
  <c r="BV111" i="3" s="1"/>
  <c r="BV109" i="10"/>
  <c r="BV109" i="3" s="1"/>
  <c r="BW109" i="10" l="1"/>
  <c r="BW109" i="3" s="1"/>
  <c r="BW111" i="10"/>
  <c r="BW111" i="3" s="1"/>
  <c r="BX111" i="10" l="1"/>
  <c r="BX111" i="3" s="1"/>
  <c r="BX109" i="10"/>
  <c r="BX109" i="3" s="1"/>
  <c r="BY109" i="10" l="1"/>
  <c r="BY109" i="3" s="1"/>
  <c r="BY111" i="10"/>
  <c r="BY111" i="3" s="1"/>
  <c r="BZ111" i="10" l="1"/>
  <c r="BZ111" i="3" s="1"/>
  <c r="BZ109" i="10"/>
  <c r="BZ109" i="3" s="1"/>
  <c r="CA109" i="10" l="1"/>
  <c r="CA109" i="3" s="1"/>
  <c r="CA111" i="10"/>
  <c r="CA111" i="3" s="1"/>
  <c r="CB111" i="10" l="1"/>
  <c r="CB111" i="3" s="1"/>
  <c r="CB109" i="10"/>
  <c r="CB109" i="3" s="1"/>
  <c r="G108" i="10"/>
  <c r="F108" i="3" s="1"/>
  <c r="E109" i="10" l="1"/>
  <c r="G109" i="10" s="1"/>
  <c r="G110" i="10"/>
  <c r="F110" i="3" s="1"/>
  <c r="E111" i="10" l="1"/>
  <c r="G111" i="10" s="1"/>
  <c r="CC109" i="10"/>
  <c r="CC109" i="3" s="1"/>
  <c r="G109" i="3" s="1"/>
  <c r="F109" i="3" s="1"/>
  <c r="CC111" i="10" l="1"/>
  <c r="CC111" i="3" s="1"/>
  <c r="G111" i="3" s="1"/>
  <c r="F111" i="3" s="1"/>
  <c r="C348" i="10" l="1"/>
  <c r="K107" i="10" l="1"/>
  <c r="CB26" i="10"/>
  <c r="CA26" i="10"/>
  <c r="BZ26" i="10"/>
  <c r="BY26" i="10"/>
  <c r="BX26" i="10"/>
  <c r="BW26" i="10"/>
  <c r="BV26" i="10"/>
  <c r="BU26" i="10"/>
  <c r="BT26" i="10"/>
  <c r="BS26" i="10"/>
  <c r="BR26" i="10"/>
  <c r="BP26" i="10"/>
  <c r="BO26" i="10"/>
  <c r="BN26" i="10"/>
  <c r="BM26" i="10"/>
  <c r="BL26" i="10"/>
  <c r="BK26" i="10"/>
  <c r="BJ26" i="10"/>
  <c r="BI26" i="10"/>
  <c r="BH26" i="10"/>
  <c r="BG26" i="10"/>
  <c r="BF26" i="10"/>
  <c r="BD26" i="10"/>
  <c r="BC26" i="10"/>
  <c r="BB26" i="10"/>
  <c r="BA26" i="10"/>
  <c r="AZ26" i="10"/>
  <c r="AY26" i="10"/>
  <c r="AX26" i="10"/>
  <c r="AW26" i="10"/>
  <c r="AV26" i="10"/>
  <c r="AU26" i="10"/>
  <c r="AT26" i="10"/>
  <c r="AR26" i="10"/>
  <c r="AQ26" i="10"/>
  <c r="AP26" i="10"/>
  <c r="AO26" i="10"/>
  <c r="AN26" i="10"/>
  <c r="AM26" i="10"/>
  <c r="AL26" i="10"/>
  <c r="AK26" i="10"/>
  <c r="AJ26" i="10"/>
  <c r="AI26" i="10"/>
  <c r="AH26" i="10"/>
  <c r="AF26" i="10"/>
  <c r="AE26" i="10"/>
  <c r="AD26" i="10"/>
  <c r="AC26" i="10"/>
  <c r="AB26" i="10"/>
  <c r="AA26" i="10"/>
  <c r="Z26" i="10"/>
  <c r="Y26" i="10"/>
  <c r="X26" i="10"/>
  <c r="W26" i="10"/>
  <c r="V26" i="10"/>
  <c r="T26" i="10"/>
  <c r="S26" i="10"/>
  <c r="R26" i="10"/>
  <c r="Q26" i="10"/>
  <c r="P26" i="10"/>
  <c r="O26" i="10"/>
  <c r="N26" i="10"/>
  <c r="M26" i="10"/>
  <c r="L26" i="10"/>
  <c r="K26" i="10"/>
  <c r="I26" i="10"/>
  <c r="J26" i="10"/>
  <c r="K391" i="10"/>
  <c r="I391" i="10"/>
  <c r="CB209" i="10"/>
  <c r="CA209" i="10"/>
  <c r="BZ209" i="10"/>
  <c r="BY209" i="10"/>
  <c r="BX209" i="10"/>
  <c r="BW209" i="10"/>
  <c r="BV209" i="10"/>
  <c r="BU209" i="10"/>
  <c r="BT209" i="10"/>
  <c r="BS209" i="10"/>
  <c r="BR209" i="10"/>
  <c r="BP209" i="10"/>
  <c r="BO209" i="10"/>
  <c r="BN209" i="10"/>
  <c r="BM209" i="10"/>
  <c r="BL209" i="10"/>
  <c r="BK209" i="10"/>
  <c r="BJ209" i="10"/>
  <c r="BI209" i="10"/>
  <c r="BH209" i="10"/>
  <c r="BG209" i="10"/>
  <c r="BF209" i="10"/>
  <c r="BD209" i="10"/>
  <c r="BC209" i="10"/>
  <c r="BB209" i="10"/>
  <c r="BA209" i="10"/>
  <c r="AZ209" i="10"/>
  <c r="AY209" i="10"/>
  <c r="AX209" i="10"/>
  <c r="AW209" i="10"/>
  <c r="AV209" i="10"/>
  <c r="AU209" i="10"/>
  <c r="AT209" i="10"/>
  <c r="AR209" i="10"/>
  <c r="AQ209" i="10"/>
  <c r="AP209" i="10"/>
  <c r="AO209" i="10"/>
  <c r="AN209" i="10"/>
  <c r="AL209" i="10"/>
  <c r="AK209" i="10"/>
  <c r="AJ209" i="10"/>
  <c r="AI209" i="10"/>
  <c r="AH209" i="10"/>
  <c r="AF209" i="10"/>
  <c r="AE209" i="10"/>
  <c r="AD209" i="10"/>
  <c r="AC209" i="10"/>
  <c r="AB209" i="10"/>
  <c r="AA209" i="10"/>
  <c r="Z209" i="10"/>
  <c r="Y209" i="10"/>
  <c r="X209" i="10"/>
  <c r="W209" i="10"/>
  <c r="V209" i="10"/>
  <c r="T209" i="10"/>
  <c r="S209" i="10"/>
  <c r="R209" i="10"/>
  <c r="P209" i="10"/>
  <c r="O209" i="10"/>
  <c r="N209" i="10"/>
  <c r="M209" i="10"/>
  <c r="L209" i="10"/>
  <c r="K209" i="10"/>
  <c r="J209" i="10"/>
  <c r="I209" i="10"/>
  <c r="H209" i="10"/>
  <c r="L107" i="10" l="1"/>
  <c r="M107" i="10" l="1"/>
  <c r="N107" i="10" l="1"/>
  <c r="O107" i="10" l="1"/>
  <c r="E425" i="10"/>
  <c r="E425" i="3" s="1"/>
  <c r="H394" i="10"/>
  <c r="H26" i="10" l="1"/>
  <c r="H394" i="3"/>
  <c r="P107" i="10"/>
  <c r="G425" i="10"/>
  <c r="Q107" i="10" l="1"/>
  <c r="BQ425" i="10"/>
  <c r="BQ425" i="3" s="1"/>
  <c r="BE425" i="10"/>
  <c r="BE425" i="3" s="1"/>
  <c r="U425" i="10"/>
  <c r="U425" i="3" s="1"/>
  <c r="AS425" i="10"/>
  <c r="AS425" i="3" s="1"/>
  <c r="AG425" i="10"/>
  <c r="AG425" i="3" s="1"/>
  <c r="G223" i="10"/>
  <c r="G222" i="10"/>
  <c r="G297" i="10"/>
  <c r="G284" i="10"/>
  <c r="F286" i="3" s="1"/>
  <c r="G275" i="10"/>
  <c r="F277" i="3" s="1"/>
  <c r="G267" i="10"/>
  <c r="F269" i="3" s="1"/>
  <c r="G266" i="10"/>
  <c r="F268" i="3" s="1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1" i="10"/>
  <c r="G249" i="10"/>
  <c r="G246" i="10"/>
  <c r="G245" i="10"/>
  <c r="G244" i="10"/>
  <c r="G243" i="10"/>
  <c r="G242" i="10"/>
  <c r="G241" i="10"/>
  <c r="G240" i="10"/>
  <c r="G238" i="10"/>
  <c r="G237" i="10"/>
  <c r="G236" i="10"/>
  <c r="G235" i="10"/>
  <c r="G234" i="10"/>
  <c r="G231" i="10"/>
  <c r="F233" i="3" s="1"/>
  <c r="G230" i="10"/>
  <c r="G229" i="10"/>
  <c r="G228" i="10"/>
  <c r="G227" i="10"/>
  <c r="G226" i="10"/>
  <c r="G225" i="10"/>
  <c r="G216" i="10"/>
  <c r="G215" i="10"/>
  <c r="G214" i="10"/>
  <c r="G213" i="10"/>
  <c r="G210" i="10"/>
  <c r="G152" i="10"/>
  <c r="CB391" i="10"/>
  <c r="CB24" i="10" s="1"/>
  <c r="CA391" i="10"/>
  <c r="CA24" i="10" s="1"/>
  <c r="BZ391" i="10"/>
  <c r="BZ24" i="10" s="1"/>
  <c r="BY391" i="10"/>
  <c r="BY24" i="10" s="1"/>
  <c r="BX391" i="10"/>
  <c r="BX24" i="10" s="1"/>
  <c r="BW391" i="10"/>
  <c r="BW24" i="10" s="1"/>
  <c r="BV391" i="10"/>
  <c r="BV24" i="10" s="1"/>
  <c r="BU391" i="10"/>
  <c r="BU24" i="10" s="1"/>
  <c r="BT391" i="10"/>
  <c r="BT24" i="10" s="1"/>
  <c r="BS391" i="10"/>
  <c r="BS24" i="10" s="1"/>
  <c r="BR391" i="10"/>
  <c r="BR24" i="10" s="1"/>
  <c r="BP391" i="10"/>
  <c r="BP24" i="10" s="1"/>
  <c r="BO391" i="10"/>
  <c r="BO24" i="10" s="1"/>
  <c r="BN391" i="10"/>
  <c r="BN24" i="10" s="1"/>
  <c r="BM391" i="10"/>
  <c r="BM24" i="10" s="1"/>
  <c r="BL391" i="10"/>
  <c r="BL24" i="10" s="1"/>
  <c r="BK391" i="10"/>
  <c r="BK24" i="10" s="1"/>
  <c r="BJ391" i="10"/>
  <c r="BJ24" i="10" s="1"/>
  <c r="BI391" i="10"/>
  <c r="BI24" i="10" s="1"/>
  <c r="BH391" i="10"/>
  <c r="BH24" i="10" s="1"/>
  <c r="BG391" i="10"/>
  <c r="BG24" i="10" s="1"/>
  <c r="BF391" i="10"/>
  <c r="BF24" i="10" s="1"/>
  <c r="BD391" i="10"/>
  <c r="BD24" i="10" s="1"/>
  <c r="BC391" i="10"/>
  <c r="BC24" i="10" s="1"/>
  <c r="BB391" i="10"/>
  <c r="BB24" i="10" s="1"/>
  <c r="BA391" i="10"/>
  <c r="BA24" i="10" s="1"/>
  <c r="AZ391" i="10"/>
  <c r="AZ24" i="10" s="1"/>
  <c r="AY391" i="10"/>
  <c r="AY24" i="10" s="1"/>
  <c r="AX391" i="10"/>
  <c r="AX24" i="10" s="1"/>
  <c r="AW391" i="10"/>
  <c r="AW24" i="10" s="1"/>
  <c r="AV391" i="10"/>
  <c r="AV24" i="10" s="1"/>
  <c r="AU391" i="10"/>
  <c r="AU24" i="10" s="1"/>
  <c r="AT391" i="10"/>
  <c r="AT24" i="10" s="1"/>
  <c r="AR391" i="10"/>
  <c r="AR24" i="10" s="1"/>
  <c r="AQ391" i="10"/>
  <c r="AQ24" i="10" s="1"/>
  <c r="AP391" i="10"/>
  <c r="AP24" i="10" s="1"/>
  <c r="AO391" i="10"/>
  <c r="AO24" i="10" s="1"/>
  <c r="AN391" i="10"/>
  <c r="AN24" i="10" s="1"/>
  <c r="AM391" i="10"/>
  <c r="AM24" i="10" s="1"/>
  <c r="AL391" i="10"/>
  <c r="AL24" i="10" s="1"/>
  <c r="AK391" i="10"/>
  <c r="AK24" i="10" s="1"/>
  <c r="AJ391" i="10"/>
  <c r="AJ24" i="10" s="1"/>
  <c r="AI391" i="10"/>
  <c r="AI24" i="10" s="1"/>
  <c r="AH391" i="10"/>
  <c r="AH24" i="10" s="1"/>
  <c r="AF391" i="10"/>
  <c r="AF24" i="10" s="1"/>
  <c r="AE391" i="10"/>
  <c r="AE24" i="10" s="1"/>
  <c r="AD391" i="10"/>
  <c r="AD24" i="10" s="1"/>
  <c r="AC391" i="10"/>
  <c r="AC24" i="10" s="1"/>
  <c r="AB391" i="10"/>
  <c r="AB24" i="10" s="1"/>
  <c r="AA391" i="10"/>
  <c r="AA24" i="10" s="1"/>
  <c r="Z391" i="10"/>
  <c r="Z24" i="10" s="1"/>
  <c r="Y391" i="10"/>
  <c r="Y24" i="10" s="1"/>
  <c r="X391" i="10"/>
  <c r="X24" i="10" s="1"/>
  <c r="W391" i="10"/>
  <c r="W24" i="10" s="1"/>
  <c r="V391" i="10"/>
  <c r="V24" i="10" s="1"/>
  <c r="T391" i="10"/>
  <c r="T24" i="10" s="1"/>
  <c r="S391" i="10"/>
  <c r="S24" i="10" s="1"/>
  <c r="R24" i="10"/>
  <c r="Q391" i="10"/>
  <c r="Q24" i="10" s="1"/>
  <c r="P391" i="10"/>
  <c r="P24" i="10" s="1"/>
  <c r="O391" i="10"/>
  <c r="O24" i="10" s="1"/>
  <c r="N391" i="10"/>
  <c r="N24" i="10" s="1"/>
  <c r="M391" i="10"/>
  <c r="M24" i="10" s="1"/>
  <c r="L391" i="10"/>
  <c r="L24" i="10" s="1"/>
  <c r="K24" i="10"/>
  <c r="J391" i="10"/>
  <c r="J24" i="10" s="1"/>
  <c r="I24" i="10"/>
  <c r="CB23" i="10"/>
  <c r="CA23" i="10"/>
  <c r="BZ23" i="10"/>
  <c r="BY23" i="10"/>
  <c r="BX23" i="10"/>
  <c r="BW23" i="10"/>
  <c r="BV23" i="10"/>
  <c r="BU23" i="10"/>
  <c r="BT23" i="10"/>
  <c r="BS23" i="10"/>
  <c r="BR23" i="10"/>
  <c r="BP23" i="10"/>
  <c r="BO23" i="10"/>
  <c r="BN23" i="10"/>
  <c r="BM23" i="10"/>
  <c r="BL23" i="10"/>
  <c r="BK23" i="10"/>
  <c r="BJ23" i="10"/>
  <c r="BI23" i="10"/>
  <c r="BH23" i="10"/>
  <c r="BG23" i="10"/>
  <c r="BF23" i="10"/>
  <c r="BD23" i="10"/>
  <c r="BC23" i="10"/>
  <c r="BB23" i="10"/>
  <c r="BA23" i="10"/>
  <c r="AZ23" i="10"/>
  <c r="AY23" i="10"/>
  <c r="AX23" i="10"/>
  <c r="AW23" i="10"/>
  <c r="AV23" i="10"/>
  <c r="AU23" i="10"/>
  <c r="AT23" i="10"/>
  <c r="AR23" i="10"/>
  <c r="AQ23" i="10"/>
  <c r="AP23" i="10"/>
  <c r="AO23" i="10"/>
  <c r="AN23" i="10"/>
  <c r="AM23" i="10"/>
  <c r="AL23" i="10"/>
  <c r="AK23" i="10"/>
  <c r="AJ23" i="10"/>
  <c r="AI23" i="10"/>
  <c r="AH23" i="10"/>
  <c r="AF23" i="10"/>
  <c r="AE23" i="10"/>
  <c r="AD23" i="10"/>
  <c r="AC23" i="10"/>
  <c r="AB23" i="10"/>
  <c r="AA23" i="10"/>
  <c r="Z23" i="10"/>
  <c r="Y23" i="10"/>
  <c r="X23" i="10"/>
  <c r="W23" i="10"/>
  <c r="V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E28" i="2" s="1"/>
  <c r="CB343" i="10"/>
  <c r="CA343" i="10"/>
  <c r="BZ343" i="10"/>
  <c r="BY343" i="10"/>
  <c r="BX343" i="10"/>
  <c r="BW343" i="10"/>
  <c r="BV343" i="10"/>
  <c r="BU343" i="10"/>
  <c r="BT343" i="10"/>
  <c r="BS343" i="10"/>
  <c r="BR343" i="10"/>
  <c r="BP343" i="10"/>
  <c r="BO343" i="10"/>
  <c r="BN343" i="10"/>
  <c r="BM343" i="10"/>
  <c r="BL343" i="10"/>
  <c r="BK343" i="10"/>
  <c r="BJ343" i="10"/>
  <c r="BI343" i="10"/>
  <c r="BH343" i="10"/>
  <c r="BG343" i="10"/>
  <c r="BF343" i="10"/>
  <c r="BD343" i="10"/>
  <c r="BC343" i="10"/>
  <c r="BB343" i="10"/>
  <c r="BA343" i="10"/>
  <c r="AZ343" i="10"/>
  <c r="AY343" i="10"/>
  <c r="AX343" i="10"/>
  <c r="AW343" i="10"/>
  <c r="AV343" i="10"/>
  <c r="AU343" i="10"/>
  <c r="AT343" i="10"/>
  <c r="AR343" i="10"/>
  <c r="AQ343" i="10"/>
  <c r="AP343" i="10"/>
  <c r="AO343" i="10"/>
  <c r="AN343" i="10"/>
  <c r="AM343" i="10"/>
  <c r="AL343" i="10"/>
  <c r="AK343" i="10"/>
  <c r="AJ343" i="10"/>
  <c r="AI343" i="10"/>
  <c r="AH343" i="10"/>
  <c r="AF343" i="10"/>
  <c r="AE343" i="10"/>
  <c r="AD343" i="10"/>
  <c r="AC343" i="10"/>
  <c r="AB343" i="10"/>
  <c r="AA343" i="10"/>
  <c r="Z343" i="10"/>
  <c r="Y343" i="10"/>
  <c r="X343" i="10"/>
  <c r="W343" i="10"/>
  <c r="V343" i="10"/>
  <c r="T343" i="10"/>
  <c r="S343" i="10"/>
  <c r="Q343" i="10"/>
  <c r="P343" i="10"/>
  <c r="O343" i="10"/>
  <c r="N343" i="10"/>
  <c r="M343" i="10"/>
  <c r="L343" i="10"/>
  <c r="K343" i="10"/>
  <c r="J343" i="10"/>
  <c r="I343" i="10"/>
  <c r="H343" i="10"/>
  <c r="CB252" i="10"/>
  <c r="CA252" i="10"/>
  <c r="BZ252" i="10"/>
  <c r="BY252" i="10"/>
  <c r="BX252" i="10"/>
  <c r="BW252" i="10"/>
  <c r="BV252" i="10"/>
  <c r="BU252" i="10"/>
  <c r="BT252" i="10"/>
  <c r="BS252" i="10"/>
  <c r="BR252" i="10"/>
  <c r="BQ252" i="10"/>
  <c r="BP252" i="10"/>
  <c r="BO252" i="10"/>
  <c r="BN252" i="10"/>
  <c r="BM252" i="10"/>
  <c r="BL252" i="10"/>
  <c r="BK252" i="10"/>
  <c r="BJ252" i="10"/>
  <c r="BI252" i="10"/>
  <c r="BH252" i="10"/>
  <c r="BG252" i="10"/>
  <c r="BF252" i="10"/>
  <c r="BE252" i="10"/>
  <c r="BD252" i="10"/>
  <c r="BC252" i="10"/>
  <c r="BB252" i="10"/>
  <c r="BA252" i="10"/>
  <c r="AZ252" i="10"/>
  <c r="AY252" i="10"/>
  <c r="AX252" i="10"/>
  <c r="AW252" i="10"/>
  <c r="AV252" i="10"/>
  <c r="AU252" i="10"/>
  <c r="AT252" i="10"/>
  <c r="AS252" i="10"/>
  <c r="AR252" i="10"/>
  <c r="AQ252" i="10"/>
  <c r="AP252" i="10"/>
  <c r="AO252" i="10"/>
  <c r="AN252" i="10"/>
  <c r="AL252" i="10"/>
  <c r="AK252" i="10"/>
  <c r="AJ252" i="10"/>
  <c r="AI252" i="10"/>
  <c r="AH252" i="10"/>
  <c r="AF252" i="10"/>
  <c r="AE252" i="10"/>
  <c r="AD252" i="10"/>
  <c r="AC252" i="10"/>
  <c r="AB252" i="10"/>
  <c r="AA252" i="10"/>
  <c r="Z252" i="10"/>
  <c r="Y252" i="10"/>
  <c r="X252" i="10"/>
  <c r="W252" i="10"/>
  <c r="V252" i="10"/>
  <c r="T252" i="10"/>
  <c r="S252" i="10"/>
  <c r="R252" i="10"/>
  <c r="P252" i="10"/>
  <c r="O252" i="10"/>
  <c r="N252" i="10"/>
  <c r="M252" i="10"/>
  <c r="L252" i="10"/>
  <c r="K252" i="10"/>
  <c r="J252" i="10"/>
  <c r="I252" i="10"/>
  <c r="H252" i="10"/>
  <c r="CB224" i="10"/>
  <c r="CA224" i="10"/>
  <c r="BZ224" i="10"/>
  <c r="BY224" i="10"/>
  <c r="BX224" i="10"/>
  <c r="BW224" i="10"/>
  <c r="BV224" i="10"/>
  <c r="BU224" i="10"/>
  <c r="BT224" i="10"/>
  <c r="BS224" i="10"/>
  <c r="BR224" i="10"/>
  <c r="BP224" i="10"/>
  <c r="BO224" i="10"/>
  <c r="BN224" i="10"/>
  <c r="BM224" i="10"/>
  <c r="BL224" i="10"/>
  <c r="BK224" i="10"/>
  <c r="BJ224" i="10"/>
  <c r="BI224" i="10"/>
  <c r="BH224" i="10"/>
  <c r="BG224" i="10"/>
  <c r="BF224" i="10"/>
  <c r="BD224" i="10"/>
  <c r="BC224" i="10"/>
  <c r="BB224" i="10"/>
  <c r="BA224" i="10"/>
  <c r="AZ224" i="10"/>
  <c r="AY224" i="10"/>
  <c r="AX224" i="10"/>
  <c r="AW224" i="10"/>
  <c r="AV224" i="10"/>
  <c r="AU224" i="10"/>
  <c r="AT224" i="10"/>
  <c r="AR224" i="10"/>
  <c r="AQ224" i="10"/>
  <c r="AP224" i="10"/>
  <c r="AO224" i="10"/>
  <c r="AN224" i="10"/>
  <c r="AL224" i="10"/>
  <c r="AK224" i="10"/>
  <c r="AJ224" i="10"/>
  <c r="AI224" i="10"/>
  <c r="AH224" i="10"/>
  <c r="AF224" i="10"/>
  <c r="AE224" i="10"/>
  <c r="AD224" i="10"/>
  <c r="AC224" i="10"/>
  <c r="AB224" i="10"/>
  <c r="AA224" i="10"/>
  <c r="Z224" i="10"/>
  <c r="Y224" i="10"/>
  <c r="X224" i="10"/>
  <c r="W224" i="10"/>
  <c r="V224" i="10"/>
  <c r="T224" i="10"/>
  <c r="S224" i="10"/>
  <c r="R224" i="10"/>
  <c r="Q224" i="10"/>
  <c r="O224" i="10"/>
  <c r="N224" i="10"/>
  <c r="M224" i="10"/>
  <c r="L224" i="10"/>
  <c r="K224" i="10"/>
  <c r="J224" i="10"/>
  <c r="I224" i="10"/>
  <c r="CB14" i="10"/>
  <c r="CA14" i="10"/>
  <c r="BZ14" i="10"/>
  <c r="BY14" i="10"/>
  <c r="BX14" i="10"/>
  <c r="BW14" i="10"/>
  <c r="BV14" i="10"/>
  <c r="BU14" i="10"/>
  <c r="BT14" i="10"/>
  <c r="BS14" i="10"/>
  <c r="BR14" i="10"/>
  <c r="BP14" i="10"/>
  <c r="BO14" i="10"/>
  <c r="BN14" i="10"/>
  <c r="BM14" i="10"/>
  <c r="BL14" i="10"/>
  <c r="BK14" i="10"/>
  <c r="BJ14" i="10"/>
  <c r="BI14" i="10"/>
  <c r="BH14" i="10"/>
  <c r="BG14" i="10"/>
  <c r="BF14" i="10"/>
  <c r="BD14" i="10"/>
  <c r="BC14" i="10"/>
  <c r="BB14" i="10"/>
  <c r="BA14" i="10"/>
  <c r="AZ14" i="10"/>
  <c r="AY14" i="10"/>
  <c r="AX14" i="10"/>
  <c r="AW14" i="10"/>
  <c r="AV14" i="10"/>
  <c r="AU14" i="10"/>
  <c r="AT14" i="10"/>
  <c r="AR14" i="10"/>
  <c r="AQ14" i="10"/>
  <c r="AP14" i="10"/>
  <c r="AO14" i="10"/>
  <c r="AN14" i="10"/>
  <c r="AM14" i="10"/>
  <c r="AL14" i="10"/>
  <c r="AK14" i="10"/>
  <c r="AJ14" i="10"/>
  <c r="AI14" i="10"/>
  <c r="AH14" i="10"/>
  <c r="AF14" i="10"/>
  <c r="AE14" i="10"/>
  <c r="AD14" i="10"/>
  <c r="AC14" i="10"/>
  <c r="AB14" i="10"/>
  <c r="AA14" i="10"/>
  <c r="Z14" i="10"/>
  <c r="Y14" i="10"/>
  <c r="X14" i="10"/>
  <c r="W14" i="10"/>
  <c r="V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E18" i="2"/>
  <c r="CC176" i="10"/>
  <c r="CB176" i="10"/>
  <c r="CA176" i="10"/>
  <c r="BZ176" i="10"/>
  <c r="BY176" i="10"/>
  <c r="BX176" i="10"/>
  <c r="BW176" i="10"/>
  <c r="BV176" i="10"/>
  <c r="BU176" i="10"/>
  <c r="BT176" i="10"/>
  <c r="BS176" i="10"/>
  <c r="BR176" i="10"/>
  <c r="BQ176" i="10"/>
  <c r="BP176" i="10"/>
  <c r="BO176" i="10"/>
  <c r="BN176" i="10"/>
  <c r="BM176" i="10"/>
  <c r="BL176" i="10"/>
  <c r="BK176" i="10"/>
  <c r="BJ176" i="10"/>
  <c r="BI176" i="10"/>
  <c r="BH176" i="10"/>
  <c r="BG176" i="10"/>
  <c r="BF176" i="10"/>
  <c r="BE176" i="10"/>
  <c r="BD176" i="10"/>
  <c r="BC176" i="10"/>
  <c r="BB176" i="10"/>
  <c r="BA176" i="10"/>
  <c r="AZ176" i="10"/>
  <c r="AY176" i="10"/>
  <c r="AX176" i="10"/>
  <c r="AW176" i="10"/>
  <c r="AV176" i="10"/>
  <c r="AU176" i="10"/>
  <c r="AT176" i="10"/>
  <c r="AS176" i="10"/>
  <c r="AR176" i="10"/>
  <c r="AQ176" i="10"/>
  <c r="AP176" i="10"/>
  <c r="AO176" i="10"/>
  <c r="AN176" i="10"/>
  <c r="AM176" i="10"/>
  <c r="AL176" i="10"/>
  <c r="AK176" i="10"/>
  <c r="AJ176" i="10"/>
  <c r="AI176" i="10"/>
  <c r="AH176" i="10"/>
  <c r="AG176" i="10"/>
  <c r="AF176" i="10"/>
  <c r="AE176" i="10"/>
  <c r="AD176" i="10"/>
  <c r="AC176" i="10"/>
  <c r="AB176" i="10"/>
  <c r="AA176" i="10"/>
  <c r="Z176" i="10"/>
  <c r="Y176" i="10"/>
  <c r="X176" i="10"/>
  <c r="W176" i="10"/>
  <c r="V176" i="10"/>
  <c r="U176" i="10"/>
  <c r="T176" i="10"/>
  <c r="S176" i="10"/>
  <c r="R176" i="10"/>
  <c r="Q176" i="10"/>
  <c r="P176" i="10"/>
  <c r="O176" i="10"/>
  <c r="N176" i="10"/>
  <c r="M176" i="10"/>
  <c r="L176" i="10"/>
  <c r="K176" i="10"/>
  <c r="J176" i="10"/>
  <c r="I176" i="10"/>
  <c r="H176" i="10"/>
  <c r="CB173" i="10"/>
  <c r="CA173" i="10"/>
  <c r="BZ173" i="10"/>
  <c r="BY173" i="10"/>
  <c r="BX173" i="10"/>
  <c r="BW173" i="10"/>
  <c r="BV173" i="10"/>
  <c r="BU173" i="10"/>
  <c r="BT173" i="10"/>
  <c r="BS173" i="10"/>
  <c r="BR173" i="10"/>
  <c r="BQ173" i="10"/>
  <c r="BP173" i="10"/>
  <c r="BO173" i="10"/>
  <c r="BN173" i="10"/>
  <c r="BM173" i="10"/>
  <c r="BL173" i="10"/>
  <c r="BK173" i="10"/>
  <c r="BJ173" i="10"/>
  <c r="BI173" i="10"/>
  <c r="BH173" i="10"/>
  <c r="BG173" i="10"/>
  <c r="BF173" i="10"/>
  <c r="BE173" i="10"/>
  <c r="BD173" i="10"/>
  <c r="BC173" i="10"/>
  <c r="BB173" i="10"/>
  <c r="BA173" i="10"/>
  <c r="AZ173" i="10"/>
  <c r="AY173" i="10"/>
  <c r="AX173" i="10"/>
  <c r="AW173" i="10"/>
  <c r="AV173" i="10"/>
  <c r="AU173" i="10"/>
  <c r="AT173" i="10"/>
  <c r="AS173" i="10"/>
  <c r="AR173" i="10"/>
  <c r="AQ173" i="10"/>
  <c r="AP173" i="10"/>
  <c r="AO173" i="10"/>
  <c r="AN173" i="10"/>
  <c r="AL173" i="10"/>
  <c r="AK173" i="10"/>
  <c r="AJ173" i="10"/>
  <c r="AI173" i="10"/>
  <c r="AH173" i="10"/>
  <c r="AF173" i="10"/>
  <c r="AE173" i="10"/>
  <c r="AD173" i="10"/>
  <c r="AC173" i="10"/>
  <c r="AB173" i="10"/>
  <c r="AA173" i="10"/>
  <c r="Z173" i="10"/>
  <c r="Y173" i="10"/>
  <c r="X173" i="10"/>
  <c r="W173" i="10"/>
  <c r="V173" i="10"/>
  <c r="T173" i="10"/>
  <c r="S173" i="10"/>
  <c r="R173" i="10"/>
  <c r="Q173" i="10"/>
  <c r="P173" i="10"/>
  <c r="O173" i="10"/>
  <c r="N173" i="10"/>
  <c r="M173" i="10"/>
  <c r="L173" i="10"/>
  <c r="K173" i="10"/>
  <c r="J173" i="10"/>
  <c r="I173" i="10"/>
  <c r="H173" i="10"/>
  <c r="CC154" i="10"/>
  <c r="CB154" i="10"/>
  <c r="CA154" i="10"/>
  <c r="BZ154" i="10"/>
  <c r="BY154" i="10"/>
  <c r="BX154" i="10"/>
  <c r="BW154" i="10"/>
  <c r="BV154" i="10"/>
  <c r="BU154" i="10"/>
  <c r="BT154" i="10"/>
  <c r="BS154" i="10"/>
  <c r="BR154" i="10"/>
  <c r="BQ154" i="10"/>
  <c r="BP154" i="10"/>
  <c r="BO154" i="10"/>
  <c r="BN154" i="10"/>
  <c r="BM154" i="10"/>
  <c r="BL154" i="10"/>
  <c r="BK154" i="10"/>
  <c r="BJ154" i="10"/>
  <c r="BI154" i="10"/>
  <c r="BH154" i="10"/>
  <c r="BG154" i="10"/>
  <c r="BF154" i="10"/>
  <c r="BE154" i="10"/>
  <c r="BD154" i="10"/>
  <c r="BC154" i="10"/>
  <c r="BB154" i="10"/>
  <c r="BA154" i="10"/>
  <c r="AZ154" i="10"/>
  <c r="AY154" i="10"/>
  <c r="AX154" i="10"/>
  <c r="AW154" i="10"/>
  <c r="AV154" i="10"/>
  <c r="AU154" i="10"/>
  <c r="AT154" i="10"/>
  <c r="AS154" i="10"/>
  <c r="AR154" i="10"/>
  <c r="AQ154" i="10"/>
  <c r="AP154" i="10"/>
  <c r="AO154" i="10"/>
  <c r="AN154" i="10"/>
  <c r="AM154" i="10"/>
  <c r="AL154" i="10"/>
  <c r="AK154" i="10"/>
  <c r="AJ154" i="10"/>
  <c r="AI154" i="10"/>
  <c r="AH154" i="10"/>
  <c r="AG154" i="10"/>
  <c r="AF154" i="10"/>
  <c r="AE154" i="10"/>
  <c r="AD154" i="10"/>
  <c r="AC154" i="10"/>
  <c r="AB154" i="10"/>
  <c r="AA154" i="10"/>
  <c r="Z154" i="10"/>
  <c r="Y154" i="10"/>
  <c r="X154" i="10"/>
  <c r="W154" i="10"/>
  <c r="V154" i="10"/>
  <c r="U154" i="10"/>
  <c r="T154" i="10"/>
  <c r="S154" i="10"/>
  <c r="Q154" i="10"/>
  <c r="P154" i="10"/>
  <c r="O154" i="10"/>
  <c r="N154" i="10"/>
  <c r="M154" i="10"/>
  <c r="L154" i="10"/>
  <c r="K154" i="10"/>
  <c r="J154" i="10"/>
  <c r="I154" i="10"/>
  <c r="CB144" i="10"/>
  <c r="CA144" i="10"/>
  <c r="BZ144" i="10"/>
  <c r="BY144" i="10"/>
  <c r="BX144" i="10"/>
  <c r="BW144" i="10"/>
  <c r="BV144" i="10"/>
  <c r="BU144" i="10"/>
  <c r="BT144" i="10"/>
  <c r="BS144" i="10"/>
  <c r="BR144" i="10"/>
  <c r="BQ144" i="10"/>
  <c r="BP144" i="10"/>
  <c r="BO144" i="10"/>
  <c r="BN144" i="10"/>
  <c r="BM144" i="10"/>
  <c r="BL144" i="10"/>
  <c r="BK144" i="10"/>
  <c r="BJ144" i="10"/>
  <c r="BI144" i="10"/>
  <c r="BH144" i="10"/>
  <c r="BG144" i="10"/>
  <c r="BF144" i="10"/>
  <c r="BE144" i="10"/>
  <c r="BD144" i="10"/>
  <c r="BC144" i="10"/>
  <c r="BB144" i="10"/>
  <c r="BA144" i="10"/>
  <c r="AZ144" i="10"/>
  <c r="AY144" i="10"/>
  <c r="AX144" i="10"/>
  <c r="AW144" i="10"/>
  <c r="AV144" i="10"/>
  <c r="AU144" i="10"/>
  <c r="AT144" i="10"/>
  <c r="AS144" i="10"/>
  <c r="AR144" i="10"/>
  <c r="AQ144" i="10"/>
  <c r="AP144" i="10"/>
  <c r="AO144" i="10"/>
  <c r="AN144" i="10"/>
  <c r="AL144" i="10"/>
  <c r="AK144" i="10"/>
  <c r="AJ144" i="10"/>
  <c r="AI144" i="10"/>
  <c r="AH144" i="10"/>
  <c r="AF144" i="10"/>
  <c r="AE144" i="10"/>
  <c r="AD144" i="10"/>
  <c r="AC144" i="10"/>
  <c r="AB144" i="10"/>
  <c r="AA144" i="10"/>
  <c r="Z144" i="10"/>
  <c r="Y144" i="10"/>
  <c r="X144" i="10"/>
  <c r="W144" i="10"/>
  <c r="V144" i="10"/>
  <c r="T144" i="10"/>
  <c r="S144" i="10"/>
  <c r="Q144" i="10"/>
  <c r="P144" i="10"/>
  <c r="O144" i="10"/>
  <c r="N144" i="10"/>
  <c r="M144" i="10"/>
  <c r="L144" i="10"/>
  <c r="K144" i="10"/>
  <c r="J144" i="10"/>
  <c r="I144" i="10"/>
  <c r="CC97" i="10"/>
  <c r="CB97" i="10"/>
  <c r="CA97" i="10"/>
  <c r="BZ97" i="10"/>
  <c r="BY97" i="10"/>
  <c r="BX97" i="10"/>
  <c r="BW97" i="10"/>
  <c r="BV97" i="10"/>
  <c r="BU97" i="10"/>
  <c r="BT97" i="10"/>
  <c r="BS97" i="10"/>
  <c r="BR97" i="10"/>
  <c r="BQ97" i="10"/>
  <c r="BP97" i="10"/>
  <c r="BO97" i="10"/>
  <c r="BN97" i="10"/>
  <c r="BM97" i="10"/>
  <c r="BL97" i="10"/>
  <c r="BK97" i="10"/>
  <c r="BJ97" i="10"/>
  <c r="BI97" i="10"/>
  <c r="BH97" i="10"/>
  <c r="BG97" i="10"/>
  <c r="BF97" i="10"/>
  <c r="BE97" i="10"/>
  <c r="BD97" i="10"/>
  <c r="BC97" i="10"/>
  <c r="BB97" i="10"/>
  <c r="BA97" i="10"/>
  <c r="AZ97" i="10"/>
  <c r="AY97" i="10"/>
  <c r="AX97" i="10"/>
  <c r="AW97" i="10"/>
  <c r="AV97" i="10"/>
  <c r="AU97" i="10"/>
  <c r="AT97" i="10"/>
  <c r="AS97" i="10"/>
  <c r="AR97" i="10"/>
  <c r="AQ97" i="10"/>
  <c r="AP97" i="10"/>
  <c r="AO97" i="10"/>
  <c r="AN97" i="10"/>
  <c r="AM97" i="10"/>
  <c r="AL97" i="10"/>
  <c r="AK97" i="10"/>
  <c r="AJ97" i="10"/>
  <c r="AI97" i="10"/>
  <c r="AH97" i="10"/>
  <c r="AG97" i="10"/>
  <c r="AF97" i="10"/>
  <c r="AE97" i="10"/>
  <c r="AD97" i="10"/>
  <c r="AC97" i="10"/>
  <c r="AB97" i="10"/>
  <c r="AA97" i="10"/>
  <c r="Z97" i="10"/>
  <c r="Y97" i="10"/>
  <c r="X97" i="10"/>
  <c r="W97" i="10"/>
  <c r="V97" i="10"/>
  <c r="U97" i="10"/>
  <c r="T97" i="10"/>
  <c r="S97" i="10"/>
  <c r="Q97" i="10"/>
  <c r="P97" i="10"/>
  <c r="O97" i="10"/>
  <c r="N97" i="10"/>
  <c r="M97" i="10"/>
  <c r="L97" i="10"/>
  <c r="K97" i="10"/>
  <c r="J97" i="10"/>
  <c r="I97" i="10"/>
  <c r="H97" i="10"/>
  <c r="CC56" i="10"/>
  <c r="CB56" i="10"/>
  <c r="CA56" i="10"/>
  <c r="BZ56" i="10"/>
  <c r="BY56" i="10"/>
  <c r="BX56" i="10"/>
  <c r="BW56" i="10"/>
  <c r="BV56" i="10"/>
  <c r="BU56" i="10"/>
  <c r="BT56" i="10"/>
  <c r="BS56" i="10"/>
  <c r="BR56" i="10"/>
  <c r="BQ56" i="10"/>
  <c r="BP56" i="10"/>
  <c r="BO56" i="10"/>
  <c r="BN56" i="10"/>
  <c r="BM56" i="10"/>
  <c r="BL56" i="10"/>
  <c r="BK56" i="10"/>
  <c r="BJ56" i="10"/>
  <c r="BI56" i="10"/>
  <c r="BH56" i="10"/>
  <c r="BG56" i="10"/>
  <c r="BF56" i="10"/>
  <c r="BE56" i="10"/>
  <c r="BD56" i="10"/>
  <c r="BC56" i="10"/>
  <c r="BB56" i="10"/>
  <c r="BA56" i="10"/>
  <c r="AZ56" i="10"/>
  <c r="AY56" i="10"/>
  <c r="AX56" i="10"/>
  <c r="AW56" i="10"/>
  <c r="AV56" i="10"/>
  <c r="AU56" i="10"/>
  <c r="AT56" i="10"/>
  <c r="AS56" i="10"/>
  <c r="AR56" i="10"/>
  <c r="AQ56" i="10"/>
  <c r="AP56" i="10"/>
  <c r="AO56" i="10"/>
  <c r="AN56" i="10"/>
  <c r="AM56" i="10"/>
  <c r="AL56" i="10"/>
  <c r="AK56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Q56" i="10"/>
  <c r="P56" i="10"/>
  <c r="O56" i="10"/>
  <c r="N56" i="10"/>
  <c r="M56" i="10"/>
  <c r="L56" i="10"/>
  <c r="K56" i="10"/>
  <c r="J56" i="10"/>
  <c r="I56" i="10"/>
  <c r="CB29" i="10"/>
  <c r="CA29" i="10"/>
  <c r="BZ29" i="10"/>
  <c r="BY29" i="10"/>
  <c r="BX29" i="10"/>
  <c r="BW29" i="10"/>
  <c r="BV29" i="10"/>
  <c r="BU29" i="10"/>
  <c r="BT29" i="10"/>
  <c r="BS29" i="10"/>
  <c r="BR29" i="10"/>
  <c r="BP29" i="10"/>
  <c r="BO29" i="10"/>
  <c r="BN29" i="10"/>
  <c r="BM29" i="10"/>
  <c r="BL29" i="10"/>
  <c r="BK29" i="10"/>
  <c r="BJ29" i="10"/>
  <c r="BI29" i="10"/>
  <c r="BH29" i="10"/>
  <c r="BG29" i="10"/>
  <c r="BF29" i="10"/>
  <c r="BD29" i="10"/>
  <c r="BC29" i="10"/>
  <c r="BB29" i="10"/>
  <c r="BA29" i="10"/>
  <c r="AZ29" i="10"/>
  <c r="AY29" i="10"/>
  <c r="AX29" i="10"/>
  <c r="AW29" i="10"/>
  <c r="AV29" i="10"/>
  <c r="AU29" i="10"/>
  <c r="AT29" i="10"/>
  <c r="AR29" i="10"/>
  <c r="AQ29" i="10"/>
  <c r="AP29" i="10"/>
  <c r="AO29" i="10"/>
  <c r="AN29" i="10"/>
  <c r="AM29" i="10"/>
  <c r="AL29" i="10"/>
  <c r="AK29" i="10"/>
  <c r="AJ29" i="10"/>
  <c r="AI29" i="10"/>
  <c r="AH29" i="10"/>
  <c r="AF29" i="10"/>
  <c r="AE29" i="10"/>
  <c r="AD29" i="10"/>
  <c r="AC29" i="10"/>
  <c r="AB29" i="10"/>
  <c r="AA29" i="10"/>
  <c r="Z29" i="10"/>
  <c r="Y29" i="10"/>
  <c r="X29" i="10"/>
  <c r="W29" i="10"/>
  <c r="V29" i="10"/>
  <c r="T29" i="10"/>
  <c r="S29" i="10"/>
  <c r="R29" i="10"/>
  <c r="Q29" i="10"/>
  <c r="O29" i="10"/>
  <c r="N29" i="10"/>
  <c r="M29" i="10"/>
  <c r="L29" i="10"/>
  <c r="K29" i="10"/>
  <c r="J29" i="10"/>
  <c r="I29" i="10"/>
  <c r="CC20" i="10"/>
  <c r="CB20" i="10"/>
  <c r="CA20" i="10"/>
  <c r="BZ20" i="10"/>
  <c r="BY20" i="10"/>
  <c r="BX20" i="10"/>
  <c r="BW20" i="10"/>
  <c r="BV20" i="10"/>
  <c r="BU20" i="10"/>
  <c r="BT20" i="10"/>
  <c r="BS20" i="10"/>
  <c r="BR20" i="10"/>
  <c r="BQ20" i="10"/>
  <c r="BP20" i="10"/>
  <c r="BO20" i="10"/>
  <c r="BN20" i="10"/>
  <c r="BM20" i="10"/>
  <c r="BL20" i="10"/>
  <c r="BK20" i="10"/>
  <c r="BJ20" i="10"/>
  <c r="BI20" i="10"/>
  <c r="BH20" i="10"/>
  <c r="BG20" i="10"/>
  <c r="BF20" i="10"/>
  <c r="BE20" i="10"/>
  <c r="BD20" i="10"/>
  <c r="BC20" i="10"/>
  <c r="BB20" i="10"/>
  <c r="BA20" i="10"/>
  <c r="AZ20" i="10"/>
  <c r="AY20" i="10"/>
  <c r="AX20" i="10"/>
  <c r="AW20" i="10"/>
  <c r="AV20" i="10"/>
  <c r="AU20" i="10"/>
  <c r="AT20" i="10"/>
  <c r="AS20" i="10"/>
  <c r="AR20" i="10"/>
  <c r="AQ20" i="10"/>
  <c r="AP20" i="10"/>
  <c r="AO20" i="10"/>
  <c r="AN20" i="10"/>
  <c r="AM20" i="10"/>
  <c r="AL20" i="10"/>
  <c r="AK20" i="10"/>
  <c r="AJ20" i="10"/>
  <c r="AI20" i="10"/>
  <c r="AH20" i="10"/>
  <c r="AG20" i="10"/>
  <c r="AF20" i="10"/>
  <c r="AE20" i="10"/>
  <c r="AD20" i="10"/>
  <c r="AC20" i="10"/>
  <c r="AB20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J20" i="10"/>
  <c r="I20" i="10"/>
  <c r="H20" i="10"/>
  <c r="CC15" i="10"/>
  <c r="CB15" i="10"/>
  <c r="CA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N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BA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E111" i="3" l="1"/>
  <c r="CC216" i="10"/>
  <c r="CC216" i="3" s="1"/>
  <c r="G216" i="3" s="1"/>
  <c r="F216" i="3" s="1"/>
  <c r="CC255" i="10"/>
  <c r="CC255" i="3" s="1"/>
  <c r="G255" i="3" s="1"/>
  <c r="F255" i="3" s="1"/>
  <c r="CC263" i="10"/>
  <c r="CC263" i="3" s="1"/>
  <c r="G263" i="3" s="1"/>
  <c r="F263" i="3" s="1"/>
  <c r="CC213" i="10"/>
  <c r="CC213" i="3" s="1"/>
  <c r="G213" i="3" s="1"/>
  <c r="F213" i="3" s="1"/>
  <c r="CC256" i="10"/>
  <c r="CC256" i="3" s="1"/>
  <c r="G256" i="3" s="1"/>
  <c r="F256" i="3" s="1"/>
  <c r="CC264" i="10"/>
  <c r="CC264" i="3" s="1"/>
  <c r="G264" i="3" s="1"/>
  <c r="F264" i="3" s="1"/>
  <c r="CC214" i="10"/>
  <c r="CC214" i="3" s="1"/>
  <c r="G214" i="3" s="1"/>
  <c r="CC253" i="10"/>
  <c r="CC253" i="3" s="1"/>
  <c r="G253" i="3" s="1"/>
  <c r="F253" i="3" s="1"/>
  <c r="CC257" i="10"/>
  <c r="CC257" i="3" s="1"/>
  <c r="G257" i="3" s="1"/>
  <c r="F257" i="3" s="1"/>
  <c r="CC261" i="10"/>
  <c r="CC261" i="3" s="1"/>
  <c r="G261" i="3" s="1"/>
  <c r="F261" i="3" s="1"/>
  <c r="CC265" i="10"/>
  <c r="CC265" i="3" s="1"/>
  <c r="G265" i="3" s="1"/>
  <c r="F265" i="3" s="1"/>
  <c r="CC215" i="10"/>
  <c r="CC215" i="3" s="1"/>
  <c r="G215" i="3" s="1"/>
  <c r="F215" i="3" s="1"/>
  <c r="CC254" i="10"/>
  <c r="CC254" i="3" s="1"/>
  <c r="G254" i="3" s="1"/>
  <c r="CC262" i="10"/>
  <c r="CC262" i="3" s="1"/>
  <c r="G262" i="3" s="1"/>
  <c r="F262" i="3" s="1"/>
  <c r="BE251" i="10"/>
  <c r="BE251" i="3" s="1"/>
  <c r="AS251" i="10"/>
  <c r="AS251" i="3" s="1"/>
  <c r="AG251" i="10"/>
  <c r="AG251" i="3" s="1"/>
  <c r="BQ251" i="10"/>
  <c r="BQ251" i="3" s="1"/>
  <c r="U251" i="10"/>
  <c r="U251" i="3" s="1"/>
  <c r="BE297" i="10"/>
  <c r="BE297" i="3" s="1"/>
  <c r="AS297" i="10"/>
  <c r="AS297" i="3" s="1"/>
  <c r="AG297" i="10"/>
  <c r="AG297" i="3" s="1"/>
  <c r="BQ297" i="10"/>
  <c r="BQ297" i="3" s="1"/>
  <c r="AG284" i="10"/>
  <c r="AG284" i="3" s="1"/>
  <c r="U284" i="10"/>
  <c r="U284" i="3" s="1"/>
  <c r="R107" i="10"/>
  <c r="G252" i="10"/>
  <c r="U266" i="10"/>
  <c r="U266" i="3" s="1"/>
  <c r="U259" i="10"/>
  <c r="U259" i="3" s="1"/>
  <c r="CC425" i="10"/>
  <c r="CC425" i="3" s="1"/>
  <c r="G425" i="3" s="1"/>
  <c r="F425" i="3" s="1"/>
  <c r="U275" i="10"/>
  <c r="U275" i="3" s="1"/>
  <c r="AG275" i="10"/>
  <c r="AG275" i="3" s="1"/>
  <c r="U267" i="10"/>
  <c r="U267" i="3" s="1"/>
  <c r="AG267" i="10"/>
  <c r="AG267" i="3" s="1"/>
  <c r="AG266" i="10"/>
  <c r="AG266" i="3" s="1"/>
  <c r="U260" i="10"/>
  <c r="U260" i="3" s="1"/>
  <c r="AG260" i="10"/>
  <c r="AG260" i="3" s="1"/>
  <c r="AG259" i="10"/>
  <c r="AG259" i="3" s="1"/>
  <c r="U258" i="10"/>
  <c r="U258" i="3" s="1"/>
  <c r="AG258" i="10"/>
  <c r="AG258" i="3" s="1"/>
  <c r="U249" i="10"/>
  <c r="U249" i="3" s="1"/>
  <c r="AG249" i="10"/>
  <c r="AG249" i="3" s="1"/>
  <c r="U246" i="10"/>
  <c r="U246" i="3" s="1"/>
  <c r="AG246" i="10"/>
  <c r="AG246" i="3" s="1"/>
  <c r="U245" i="10"/>
  <c r="U245" i="3" s="1"/>
  <c r="AG245" i="10"/>
  <c r="AG245" i="3" s="1"/>
  <c r="U244" i="10"/>
  <c r="U244" i="3" s="1"/>
  <c r="AG244" i="10"/>
  <c r="AG244" i="3" s="1"/>
  <c r="U243" i="10"/>
  <c r="U243" i="3" s="1"/>
  <c r="AG243" i="10"/>
  <c r="AG243" i="3" s="1"/>
  <c r="U242" i="10"/>
  <c r="U242" i="3" s="1"/>
  <c r="AG242" i="10"/>
  <c r="AG242" i="3" s="1"/>
  <c r="U241" i="10"/>
  <c r="U241" i="3" s="1"/>
  <c r="AG241" i="10"/>
  <c r="AG241" i="3" s="1"/>
  <c r="U240" i="10"/>
  <c r="U240" i="3" s="1"/>
  <c r="AG240" i="10"/>
  <c r="AG240" i="3" s="1"/>
  <c r="U238" i="10"/>
  <c r="U238" i="3" s="1"/>
  <c r="AG238" i="10"/>
  <c r="AG238" i="3" s="1"/>
  <c r="U237" i="10"/>
  <c r="U237" i="3" s="1"/>
  <c r="AG237" i="10"/>
  <c r="AG237" i="3" s="1"/>
  <c r="U236" i="10"/>
  <c r="U236" i="3" s="1"/>
  <c r="AG236" i="10"/>
  <c r="AG236" i="3" s="1"/>
  <c r="U235" i="10"/>
  <c r="U235" i="3" s="1"/>
  <c r="AG235" i="10"/>
  <c r="AG235" i="3" s="1"/>
  <c r="U234" i="10"/>
  <c r="U234" i="3" s="1"/>
  <c r="AG234" i="10"/>
  <c r="AG234" i="3" s="1"/>
  <c r="U231" i="10"/>
  <c r="U231" i="3" s="1"/>
  <c r="AG231" i="10"/>
  <c r="AG231" i="3" s="1"/>
  <c r="U230" i="10"/>
  <c r="U230" i="3" s="1"/>
  <c r="AG230" i="10"/>
  <c r="AG230" i="3" s="1"/>
  <c r="U229" i="10"/>
  <c r="U229" i="3" s="1"/>
  <c r="AG229" i="10"/>
  <c r="AG229" i="3" s="1"/>
  <c r="U228" i="10"/>
  <c r="U228" i="3" s="1"/>
  <c r="AG228" i="10"/>
  <c r="AG228" i="3" s="1"/>
  <c r="U227" i="10"/>
  <c r="U227" i="3" s="1"/>
  <c r="AG227" i="10"/>
  <c r="AG227" i="3" s="1"/>
  <c r="U226" i="10"/>
  <c r="U226" i="3" s="1"/>
  <c r="AG226" i="10"/>
  <c r="AG226" i="3" s="1"/>
  <c r="U225" i="10"/>
  <c r="U225" i="3" s="1"/>
  <c r="AG225" i="10"/>
  <c r="AG225" i="3" s="1"/>
  <c r="U223" i="10"/>
  <c r="U223" i="3" s="1"/>
  <c r="AG223" i="10"/>
  <c r="AG223" i="3" s="1"/>
  <c r="U222" i="10"/>
  <c r="U222" i="3" s="1"/>
  <c r="AG222" i="10"/>
  <c r="AG222" i="3" s="1"/>
  <c r="U210" i="10"/>
  <c r="U210" i="3" s="1"/>
  <c r="AG210" i="10"/>
  <c r="AG210" i="3" s="1"/>
  <c r="U152" i="10"/>
  <c r="U152" i="3" s="1"/>
  <c r="AG152" i="10"/>
  <c r="AG152" i="3" s="1"/>
  <c r="BZ25" i="10"/>
  <c r="BK25" i="10"/>
  <c r="BB25" i="10"/>
  <c r="AT25" i="10"/>
  <c r="V25" i="10"/>
  <c r="O25" i="10"/>
  <c r="CA120" i="10"/>
  <c r="BC120" i="10"/>
  <c r="AU120" i="10"/>
  <c r="BU25" i="10"/>
  <c r="BS25" i="10"/>
  <c r="BA25" i="10"/>
  <c r="AM25" i="10"/>
  <c r="AD25" i="10"/>
  <c r="T25" i="10"/>
  <c r="L25" i="10"/>
  <c r="CB25" i="10"/>
  <c r="CA25" i="10"/>
  <c r="BW25" i="10"/>
  <c r="BV25" i="10"/>
  <c r="BP25" i="10"/>
  <c r="BO25" i="10"/>
  <c r="BM25" i="10"/>
  <c r="BL25" i="10"/>
  <c r="BJ25" i="10"/>
  <c r="BH25" i="10"/>
  <c r="BD25" i="10"/>
  <c r="AZ25" i="10"/>
  <c r="AY25" i="10"/>
  <c r="AW25" i="10"/>
  <c r="AU25" i="10"/>
  <c r="AR25" i="10"/>
  <c r="AQ25" i="10"/>
  <c r="AJ25" i="10"/>
  <c r="AE25" i="10"/>
  <c r="AB25" i="10"/>
  <c r="S25" i="10"/>
  <c r="Q25" i="10"/>
  <c r="M25" i="10"/>
  <c r="K25" i="10"/>
  <c r="BY25" i="10"/>
  <c r="BX25" i="10"/>
  <c r="BT25" i="10"/>
  <c r="BR25" i="10"/>
  <c r="BN25" i="10"/>
  <c r="BI25" i="10"/>
  <c r="BG25" i="10"/>
  <c r="BF25" i="10"/>
  <c r="BC25" i="10"/>
  <c r="AX25" i="10"/>
  <c r="AV25" i="10"/>
  <c r="AP25" i="10"/>
  <c r="AO25" i="10"/>
  <c r="AN25" i="10"/>
  <c r="AL25" i="10"/>
  <c r="AK25" i="10"/>
  <c r="AI25" i="10"/>
  <c r="AH25" i="10"/>
  <c r="AF25" i="10"/>
  <c r="AC25" i="10"/>
  <c r="AA25" i="10"/>
  <c r="Z25" i="10"/>
  <c r="Y25" i="10"/>
  <c r="X25" i="10"/>
  <c r="W25" i="10"/>
  <c r="R25" i="10"/>
  <c r="P25" i="10"/>
  <c r="N25" i="10"/>
  <c r="J25" i="10"/>
  <c r="I25" i="10"/>
  <c r="CB208" i="10"/>
  <c r="CB21" i="10" s="1"/>
  <c r="CB22" i="10" s="1"/>
  <c r="AE208" i="10"/>
  <c r="AE21" i="10" s="1"/>
  <c r="AE22" i="10" s="1"/>
  <c r="BK208" i="10"/>
  <c r="BK21" i="10" s="1"/>
  <c r="BK22" i="10" s="1"/>
  <c r="AL208" i="10"/>
  <c r="AL21" i="10" s="1"/>
  <c r="AL22" i="10" s="1"/>
  <c r="V208" i="10"/>
  <c r="V21" i="10" s="1"/>
  <c r="V22" i="10" s="1"/>
  <c r="AD208" i="10"/>
  <c r="AD21" i="10" s="1"/>
  <c r="AD22" i="10" s="1"/>
  <c r="BJ208" i="10"/>
  <c r="BJ21" i="10" s="1"/>
  <c r="BJ22" i="10" s="1"/>
  <c r="AT208" i="10"/>
  <c r="AT21" i="10" s="1"/>
  <c r="AT22" i="10" s="1"/>
  <c r="BB208" i="10"/>
  <c r="BB21" i="10" s="1"/>
  <c r="BB22" i="10" s="1"/>
  <c r="BR208" i="10"/>
  <c r="BR21" i="10" s="1"/>
  <c r="BR22" i="10" s="1"/>
  <c r="BZ208" i="10"/>
  <c r="BZ21" i="10" s="1"/>
  <c r="BZ22" i="10" s="1"/>
  <c r="AZ208" i="10"/>
  <c r="AZ21" i="10" s="1"/>
  <c r="AZ22" i="10" s="1"/>
  <c r="O208" i="10"/>
  <c r="O21" i="10" s="1"/>
  <c r="O22" i="10" s="1"/>
  <c r="BS208" i="10"/>
  <c r="BS21" i="10" s="1"/>
  <c r="BS22" i="10" s="1"/>
  <c r="CA208" i="10"/>
  <c r="CA21" i="10" s="1"/>
  <c r="CA22" i="10" s="1"/>
  <c r="BC208" i="10"/>
  <c r="BC21" i="10" s="1"/>
  <c r="BC22" i="10" s="1"/>
  <c r="N208" i="10"/>
  <c r="N21" i="10" s="1"/>
  <c r="N22" i="10" s="1"/>
  <c r="W208" i="10"/>
  <c r="W21" i="10" s="1"/>
  <c r="W22" i="10" s="1"/>
  <c r="AF208" i="10"/>
  <c r="AF21" i="10" s="1"/>
  <c r="AF22" i="10" s="1"/>
  <c r="P208" i="10"/>
  <c r="P21" i="10" s="1"/>
  <c r="P22" i="10" s="1"/>
  <c r="BX208" i="10"/>
  <c r="BX21" i="10" s="1"/>
  <c r="BX22" i="10" s="1"/>
  <c r="AR208" i="10"/>
  <c r="AR21" i="10" s="1"/>
  <c r="AR22" i="10" s="1"/>
  <c r="BH208" i="10"/>
  <c r="BH21" i="10" s="1"/>
  <c r="BH22" i="10" s="1"/>
  <c r="BP208" i="10"/>
  <c r="BP21" i="10" s="1"/>
  <c r="BP22" i="10" s="1"/>
  <c r="AJ208" i="10"/>
  <c r="AJ21" i="10" s="1"/>
  <c r="AJ22" i="10" s="1"/>
  <c r="AB208" i="10"/>
  <c r="AB21" i="10" s="1"/>
  <c r="AB22" i="10" s="1"/>
  <c r="L208" i="10"/>
  <c r="L21" i="10" s="1"/>
  <c r="L22" i="10" s="1"/>
  <c r="T208" i="10"/>
  <c r="T21" i="10" s="1"/>
  <c r="T22" i="10" s="1"/>
  <c r="AC208" i="10"/>
  <c r="AC21" i="10" s="1"/>
  <c r="AC22" i="10" s="1"/>
  <c r="Q208" i="10"/>
  <c r="Q21" i="10" s="1"/>
  <c r="Q22" i="10" s="1"/>
  <c r="BM208" i="10"/>
  <c r="BM21" i="10" s="1"/>
  <c r="BM22" i="10" s="1"/>
  <c r="AI208" i="10"/>
  <c r="AI21" i="10" s="1"/>
  <c r="AI22" i="10" s="1"/>
  <c r="AQ208" i="10"/>
  <c r="AQ21" i="10" s="1"/>
  <c r="AQ22" i="10" s="1"/>
  <c r="BG208" i="10"/>
  <c r="BG21" i="10" s="1"/>
  <c r="BG22" i="10" s="1"/>
  <c r="BA208" i="10"/>
  <c r="BA21" i="10" s="1"/>
  <c r="BA22" i="10" s="1"/>
  <c r="BI208" i="10"/>
  <c r="BI21" i="10" s="1"/>
  <c r="BI22" i="10" s="1"/>
  <c r="H208" i="10"/>
  <c r="X208" i="10"/>
  <c r="X21" i="10" s="1"/>
  <c r="X22" i="10" s="1"/>
  <c r="AN208" i="10"/>
  <c r="AN21" i="10" s="1"/>
  <c r="AN22" i="10" s="1"/>
  <c r="AV208" i="10"/>
  <c r="AV21" i="10" s="1"/>
  <c r="AV22" i="10" s="1"/>
  <c r="BD208" i="10"/>
  <c r="BD21" i="10" s="1"/>
  <c r="BD22" i="10" s="1"/>
  <c r="BL208" i="10"/>
  <c r="BL21" i="10" s="1"/>
  <c r="BL22" i="10" s="1"/>
  <c r="Y208" i="10"/>
  <c r="Y21" i="10" s="1"/>
  <c r="Y22" i="10" s="1"/>
  <c r="AO208" i="10"/>
  <c r="AO21" i="10" s="1"/>
  <c r="AO22" i="10" s="1"/>
  <c r="M208" i="10"/>
  <c r="M21" i="10" s="1"/>
  <c r="M22" i="10" s="1"/>
  <c r="AK208" i="10"/>
  <c r="AK21" i="10" s="1"/>
  <c r="AK22" i="10" s="1"/>
  <c r="BY208" i="10"/>
  <c r="BY21" i="10" s="1"/>
  <c r="BY22" i="10" s="1"/>
  <c r="AU208" i="10"/>
  <c r="AU21" i="10" s="1"/>
  <c r="AU22" i="10" s="1"/>
  <c r="H120" i="10"/>
  <c r="H28" i="10" s="1"/>
  <c r="H12" i="10" s="1"/>
  <c r="BS120" i="10"/>
  <c r="O120" i="10"/>
  <c r="BK120" i="10"/>
  <c r="W120" i="10"/>
  <c r="AE120" i="10"/>
  <c r="BJ120" i="10"/>
  <c r="BI120" i="10"/>
  <c r="AL120" i="10"/>
  <c r="N120" i="10"/>
  <c r="BA120" i="10"/>
  <c r="M120" i="10"/>
  <c r="BR120" i="10"/>
  <c r="BZ120" i="10"/>
  <c r="AT120" i="10"/>
  <c r="BB120" i="10"/>
  <c r="V120" i="10"/>
  <c r="AD120" i="10"/>
  <c r="BD120" i="10"/>
  <c r="P120" i="10"/>
  <c r="BY120" i="10"/>
  <c r="AK120" i="10"/>
  <c r="BT120" i="10"/>
  <c r="CB120" i="10"/>
  <c r="AC120" i="10"/>
  <c r="BL120" i="10"/>
  <c r="AV120" i="10"/>
  <c r="AN120" i="10"/>
  <c r="X120" i="10"/>
  <c r="AF120" i="10"/>
  <c r="I120" i="10"/>
  <c r="I28" i="10" s="1"/>
  <c r="I12" i="10" s="1"/>
  <c r="I13" i="10" s="1"/>
  <c r="K120" i="10"/>
  <c r="S120" i="10"/>
  <c r="AA120" i="10"/>
  <c r="AI120" i="10"/>
  <c r="AQ120" i="10"/>
  <c r="AY120" i="10"/>
  <c r="BG120" i="10"/>
  <c r="BO120" i="10"/>
  <c r="BW120" i="10"/>
  <c r="L120" i="10"/>
  <c r="T120" i="10"/>
  <c r="AB120" i="10"/>
  <c r="AJ120" i="10"/>
  <c r="AR120" i="10"/>
  <c r="AZ120" i="10"/>
  <c r="BH120" i="10"/>
  <c r="BP120" i="10"/>
  <c r="BX120" i="10"/>
  <c r="Q120" i="10"/>
  <c r="Y120" i="10"/>
  <c r="AO120" i="10"/>
  <c r="AW120" i="10"/>
  <c r="BM120" i="10"/>
  <c r="BU120" i="10"/>
  <c r="BT208" i="10"/>
  <c r="BT21" i="10" s="1"/>
  <c r="BT22" i="10" s="1"/>
  <c r="K208" i="10"/>
  <c r="K21" i="10" s="1"/>
  <c r="K22" i="10" s="1"/>
  <c r="S208" i="10"/>
  <c r="S21" i="10" s="1"/>
  <c r="S22" i="10" s="1"/>
  <c r="AA208" i="10"/>
  <c r="AA21" i="10" s="1"/>
  <c r="AA22" i="10" s="1"/>
  <c r="AY208" i="10"/>
  <c r="AY21" i="10" s="1"/>
  <c r="AY22" i="10" s="1"/>
  <c r="BO208" i="10"/>
  <c r="BO21" i="10" s="1"/>
  <c r="BW208" i="10"/>
  <c r="BW21" i="10" s="1"/>
  <c r="BW22" i="10" s="1"/>
  <c r="I208" i="10"/>
  <c r="I21" i="10" s="1"/>
  <c r="I22" i="10" s="1"/>
  <c r="AW208" i="10"/>
  <c r="AW21" i="10" s="1"/>
  <c r="AW22" i="10" s="1"/>
  <c r="BU208" i="10"/>
  <c r="BU21" i="10" s="1"/>
  <c r="BU22" i="10" s="1"/>
  <c r="AH208" i="10"/>
  <c r="AH21" i="10" s="1"/>
  <c r="AH22" i="10" s="1"/>
  <c r="J208" i="10"/>
  <c r="J21" i="10" s="1"/>
  <c r="J22" i="10" s="1"/>
  <c r="R208" i="10"/>
  <c r="R21" i="10" s="1"/>
  <c r="R22" i="10" s="1"/>
  <c r="Z208" i="10"/>
  <c r="Z21" i="10" s="1"/>
  <c r="Z22" i="10" s="1"/>
  <c r="AP208" i="10"/>
  <c r="AP21" i="10" s="1"/>
  <c r="AP22" i="10" s="1"/>
  <c r="AX208" i="10"/>
  <c r="AX21" i="10" s="1"/>
  <c r="AX22" i="10" s="1"/>
  <c r="BF208" i="10"/>
  <c r="BF21" i="10" s="1"/>
  <c r="BF22" i="10" s="1"/>
  <c r="BN208" i="10"/>
  <c r="BN21" i="10" s="1"/>
  <c r="BN22" i="10" s="1"/>
  <c r="BV208" i="10"/>
  <c r="BV21" i="10" s="1"/>
  <c r="BV22" i="10" s="1"/>
  <c r="J120" i="10"/>
  <c r="J28" i="10" s="1"/>
  <c r="R120" i="10"/>
  <c r="Z120" i="10"/>
  <c r="AH120" i="10"/>
  <c r="AP120" i="10"/>
  <c r="AX120" i="10"/>
  <c r="BF120" i="10"/>
  <c r="BN120" i="10"/>
  <c r="BV120" i="10"/>
  <c r="F254" i="3" l="1"/>
  <c r="AG144" i="10"/>
  <c r="CC284" i="10"/>
  <c r="CC284" i="3" s="1"/>
  <c r="G284" i="3" s="1"/>
  <c r="CC251" i="10"/>
  <c r="CC251" i="3" s="1"/>
  <c r="G251" i="3" s="1"/>
  <c r="F251" i="3" s="1"/>
  <c r="H13" i="10"/>
  <c r="E13" i="2" s="1"/>
  <c r="H21" i="10"/>
  <c r="J12" i="10"/>
  <c r="J11" i="10" s="1"/>
  <c r="CC297" i="10"/>
  <c r="CC297" i="3" s="1"/>
  <c r="G297" i="3" s="1"/>
  <c r="S107" i="10"/>
  <c r="AM266" i="10"/>
  <c r="AM259" i="10"/>
  <c r="AM152" i="10"/>
  <c r="AM152" i="3" s="1"/>
  <c r="AM223" i="10"/>
  <c r="AM223" i="3" s="1"/>
  <c r="AM226" i="10"/>
  <c r="AM228" i="10"/>
  <c r="AM230" i="10"/>
  <c r="AM241" i="10"/>
  <c r="AM241" i="3" s="1"/>
  <c r="AM243" i="10"/>
  <c r="AM243" i="3" s="1"/>
  <c r="AM245" i="10"/>
  <c r="AM249" i="10"/>
  <c r="AM258" i="10"/>
  <c r="AM258" i="3" s="1"/>
  <c r="AM260" i="10"/>
  <c r="AM260" i="3" s="1"/>
  <c r="AM210" i="10"/>
  <c r="AM267" i="10"/>
  <c r="AM267" i="3" s="1"/>
  <c r="AM237" i="10"/>
  <c r="AM222" i="10"/>
  <c r="AM222" i="3" s="1"/>
  <c r="AM231" i="10"/>
  <c r="AM231" i="3" s="1"/>
  <c r="AM225" i="10"/>
  <c r="AM225" i="3" s="1"/>
  <c r="AM235" i="10"/>
  <c r="AM240" i="10"/>
  <c r="AM240" i="3" s="1"/>
  <c r="AM227" i="10"/>
  <c r="AM227" i="3" s="1"/>
  <c r="AM246" i="10"/>
  <c r="K20" i="10"/>
  <c r="AM275" i="10"/>
  <c r="AM244" i="10"/>
  <c r="AM242" i="10"/>
  <c r="AM238" i="10"/>
  <c r="AM238" i="3" s="1"/>
  <c r="AM236" i="10"/>
  <c r="AM236" i="3" s="1"/>
  <c r="AM234" i="10"/>
  <c r="AM234" i="3" s="1"/>
  <c r="AM229" i="10"/>
  <c r="AM229" i="3" s="1"/>
  <c r="AG252" i="10"/>
  <c r="U252" i="10"/>
  <c r="U144" i="10"/>
  <c r="BO22" i="10"/>
  <c r="I11" i="10"/>
  <c r="CC244" i="10" l="1"/>
  <c r="CC244" i="3" s="1"/>
  <c r="AM244" i="3"/>
  <c r="CC245" i="10"/>
  <c r="CC245" i="3" s="1"/>
  <c r="AM245" i="3"/>
  <c r="CC228" i="10"/>
  <c r="CC228" i="3" s="1"/>
  <c r="AM228" i="3"/>
  <c r="CC266" i="10"/>
  <c r="CC266" i="3" s="1"/>
  <c r="AM266" i="3"/>
  <c r="CC242" i="10"/>
  <c r="CC242" i="3" s="1"/>
  <c r="AM242" i="3"/>
  <c r="AM271" i="10"/>
  <c r="AM275" i="3"/>
  <c r="CC246" i="10"/>
  <c r="CC246" i="3" s="1"/>
  <c r="AM246" i="3"/>
  <c r="CC235" i="10"/>
  <c r="CC235" i="3" s="1"/>
  <c r="AM235" i="3"/>
  <c r="CC237" i="10"/>
  <c r="CC237" i="3" s="1"/>
  <c r="AM237" i="3"/>
  <c r="CC210" i="10"/>
  <c r="CC210" i="3" s="1"/>
  <c r="AM210" i="3"/>
  <c r="CC226" i="10"/>
  <c r="CC226" i="3" s="1"/>
  <c r="AM226" i="3"/>
  <c r="CC249" i="10"/>
  <c r="CC249" i="3" s="1"/>
  <c r="AM249" i="3"/>
  <c r="CC230" i="10"/>
  <c r="CC230" i="3" s="1"/>
  <c r="AM230" i="3"/>
  <c r="AM144" i="10"/>
  <c r="AM120" i="10" s="1"/>
  <c r="CC259" i="10"/>
  <c r="CC259" i="3" s="1"/>
  <c r="AM259" i="3"/>
  <c r="CC236" i="10"/>
  <c r="CC236" i="3" s="1"/>
  <c r="G236" i="3" s="1"/>
  <c r="F236" i="3" s="1"/>
  <c r="CC258" i="10"/>
  <c r="CC258" i="3" s="1"/>
  <c r="G258" i="3" s="1"/>
  <c r="F258" i="3" s="1"/>
  <c r="CC241" i="10"/>
  <c r="CC241" i="3" s="1"/>
  <c r="G241" i="3" s="1"/>
  <c r="CC227" i="10"/>
  <c r="CC227" i="3" s="1"/>
  <c r="G227" i="3" s="1"/>
  <c r="F227" i="3" s="1"/>
  <c r="CC267" i="10"/>
  <c r="CC267" i="3" s="1"/>
  <c r="G267" i="3" s="1"/>
  <c r="F267" i="3" s="1"/>
  <c r="CC225" i="10"/>
  <c r="CC225" i="3" s="1"/>
  <c r="G225" i="3" s="1"/>
  <c r="F225" i="3" s="1"/>
  <c r="CC238" i="10"/>
  <c r="CC238" i="3" s="1"/>
  <c r="G238" i="3" s="1"/>
  <c r="F238" i="3" s="1"/>
  <c r="CC260" i="10"/>
  <c r="CC260" i="3" s="1"/>
  <c r="G260" i="3" s="1"/>
  <c r="F260" i="3" s="1"/>
  <c r="CC231" i="10"/>
  <c r="CC231" i="3" s="1"/>
  <c r="G231" i="3" s="1"/>
  <c r="F231" i="3" s="1"/>
  <c r="CC222" i="10"/>
  <c r="CC222" i="3" s="1"/>
  <c r="G222" i="3" s="1"/>
  <c r="CC275" i="10"/>
  <c r="CC275" i="3" s="1"/>
  <c r="CC234" i="10"/>
  <c r="CC234" i="3" s="1"/>
  <c r="G234" i="3" s="1"/>
  <c r="CC223" i="10"/>
  <c r="CC223" i="3" s="1"/>
  <c r="G223" i="3" s="1"/>
  <c r="CC243" i="10"/>
  <c r="CC243" i="3" s="1"/>
  <c r="G243" i="3" s="1"/>
  <c r="F243" i="3" s="1"/>
  <c r="CC240" i="10"/>
  <c r="CC240" i="3" s="1"/>
  <c r="G240" i="3" s="1"/>
  <c r="F240" i="3" s="1"/>
  <c r="CC229" i="10"/>
  <c r="CC229" i="3" s="1"/>
  <c r="G229" i="3" s="1"/>
  <c r="F229" i="3" s="1"/>
  <c r="CC152" i="10"/>
  <c r="CC152" i="3" s="1"/>
  <c r="G152" i="3" s="1"/>
  <c r="F152" i="3" s="1"/>
  <c r="H22" i="10"/>
  <c r="J13" i="10"/>
  <c r="T107" i="10"/>
  <c r="AM209" i="10"/>
  <c r="AM252" i="10"/>
  <c r="AM224" i="10"/>
  <c r="G249" i="3" l="1"/>
  <c r="G210" i="3"/>
  <c r="G235" i="3"/>
  <c r="F235" i="3" s="1"/>
  <c r="G275" i="3"/>
  <c r="G266" i="3"/>
  <c r="F266" i="3" s="1"/>
  <c r="G245" i="3"/>
  <c r="F245" i="3" s="1"/>
  <c r="G259" i="3"/>
  <c r="F259" i="3" s="1"/>
  <c r="G230" i="3"/>
  <c r="F230" i="3" s="1"/>
  <c r="G226" i="3"/>
  <c r="G237" i="3"/>
  <c r="F237" i="3" s="1"/>
  <c r="G246" i="3"/>
  <c r="F246" i="3" s="1"/>
  <c r="G242" i="3"/>
  <c r="F242" i="3" s="1"/>
  <c r="G228" i="3"/>
  <c r="F228" i="3" s="1"/>
  <c r="G244" i="3"/>
  <c r="F244" i="3" s="1"/>
  <c r="CC252" i="10"/>
  <c r="E23" i="2"/>
  <c r="U107" i="10"/>
  <c r="AM208" i="10"/>
  <c r="AM21" i="10" s="1"/>
  <c r="AM22" i="10" s="1"/>
  <c r="E24" i="2" l="1"/>
  <c r="V107" i="10"/>
  <c r="G31" i="10"/>
  <c r="G37" i="10"/>
  <c r="F37" i="3" s="1"/>
  <c r="W107" i="10" l="1"/>
  <c r="C353" i="10"/>
  <c r="C351" i="10"/>
  <c r="C349" i="10"/>
  <c r="C200" i="10"/>
  <c r="C198" i="10"/>
  <c r="C196" i="10"/>
  <c r="C194" i="10"/>
  <c r="C192" i="10"/>
  <c r="C190" i="10"/>
  <c r="C188" i="10"/>
  <c r="C186" i="10"/>
  <c r="C184" i="10"/>
  <c r="C182" i="10"/>
  <c r="C180" i="10"/>
  <c r="CB347" i="3"/>
  <c r="BZ347" i="3"/>
  <c r="BY347" i="3"/>
  <c r="BX347" i="3"/>
  <c r="BV347" i="3"/>
  <c r="BU347" i="3"/>
  <c r="BT347" i="3"/>
  <c r="BS347" i="3"/>
  <c r="BR347" i="3"/>
  <c r="BP347" i="3"/>
  <c r="BO347" i="3"/>
  <c r="BN347" i="3"/>
  <c r="BM347" i="3"/>
  <c r="BL347" i="3"/>
  <c r="BK347" i="3"/>
  <c r="BJ347" i="3"/>
  <c r="BI347" i="3"/>
  <c r="BH347" i="3"/>
  <c r="BG347" i="3"/>
  <c r="BF347" i="3"/>
  <c r="BD347" i="3"/>
  <c r="BC347" i="3"/>
  <c r="BB347" i="3"/>
  <c r="BA347" i="3"/>
  <c r="AZ347" i="3"/>
  <c r="AY347" i="3"/>
  <c r="AW347" i="3"/>
  <c r="AV347" i="3"/>
  <c r="AU347" i="3"/>
  <c r="AR347" i="3"/>
  <c r="AQ347" i="3"/>
  <c r="AP347" i="3"/>
  <c r="AO347" i="3"/>
  <c r="AN347" i="3"/>
  <c r="AM347" i="3"/>
  <c r="AL347" i="3"/>
  <c r="AK347" i="3"/>
  <c r="AJ347" i="3"/>
  <c r="AI347" i="3"/>
  <c r="AH347" i="3"/>
  <c r="AF347" i="3"/>
  <c r="AE347" i="3"/>
  <c r="AD347" i="3"/>
  <c r="AC347" i="3"/>
  <c r="AB347" i="3"/>
  <c r="Z347" i="3"/>
  <c r="Y347" i="3"/>
  <c r="X347" i="3"/>
  <c r="V347" i="3"/>
  <c r="T347" i="3"/>
  <c r="S347" i="3"/>
  <c r="P347" i="3"/>
  <c r="O347" i="3"/>
  <c r="N347" i="3"/>
  <c r="M347" i="3"/>
  <c r="L347" i="3"/>
  <c r="K347" i="3"/>
  <c r="J347" i="3"/>
  <c r="I347" i="3"/>
  <c r="CA178" i="3"/>
  <c r="BW178" i="3"/>
  <c r="BV178" i="3"/>
  <c r="BU178" i="3"/>
  <c r="BT178" i="3"/>
  <c r="BS178" i="3"/>
  <c r="BR178" i="3"/>
  <c r="BP178" i="3"/>
  <c r="BO178" i="3"/>
  <c r="BN178" i="3"/>
  <c r="BM178" i="3"/>
  <c r="BK178" i="3"/>
  <c r="BJ178" i="3"/>
  <c r="BI178" i="3"/>
  <c r="BF178" i="3"/>
  <c r="BD178" i="3"/>
  <c r="BC178" i="3"/>
  <c r="BB178" i="3"/>
  <c r="BA178" i="3"/>
  <c r="AZ178" i="3"/>
  <c r="AY178" i="3"/>
  <c r="AW178" i="3"/>
  <c r="AU178" i="3"/>
  <c r="AR178" i="3"/>
  <c r="AQ178" i="3"/>
  <c r="AN178" i="3"/>
  <c r="AM178" i="3"/>
  <c r="AL178" i="3"/>
  <c r="AK178" i="3"/>
  <c r="AJ178" i="3"/>
  <c r="AI178" i="3"/>
  <c r="AH178" i="3"/>
  <c r="AF178" i="3"/>
  <c r="AE178" i="3"/>
  <c r="AD178" i="3"/>
  <c r="AC178" i="3"/>
  <c r="AB178" i="3"/>
  <c r="AA178" i="3"/>
  <c r="Y178" i="3"/>
  <c r="X178" i="3"/>
  <c r="W178" i="3"/>
  <c r="V178" i="3"/>
  <c r="T178" i="3"/>
  <c r="S178" i="3"/>
  <c r="R178" i="3"/>
  <c r="P178" i="3"/>
  <c r="O178" i="3"/>
  <c r="N178" i="3"/>
  <c r="M178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422" i="10"/>
  <c r="F424" i="3" s="1"/>
  <c r="C424" i="3" s="1"/>
  <c r="G414" i="10"/>
  <c r="G274" i="10"/>
  <c r="F276" i="3" s="1"/>
  <c r="AP178" i="3" l="1"/>
  <c r="BZ178" i="3"/>
  <c r="I178" i="3"/>
  <c r="K178" i="3"/>
  <c r="CC414" i="10"/>
  <c r="CC414" i="3" s="1"/>
  <c r="G414" i="3" s="1"/>
  <c r="F414" i="3" s="1"/>
  <c r="H158" i="3"/>
  <c r="J271" i="3"/>
  <c r="N271" i="3"/>
  <c r="R271" i="3"/>
  <c r="W271" i="3"/>
  <c r="AA271" i="3"/>
  <c r="AE271" i="3"/>
  <c r="AJ271" i="3"/>
  <c r="AO271" i="3"/>
  <c r="AT271" i="3"/>
  <c r="AX271" i="3"/>
  <c r="BB271" i="3"/>
  <c r="BG271" i="3"/>
  <c r="BK271" i="3"/>
  <c r="BO271" i="3"/>
  <c r="BT271" i="3"/>
  <c r="BX271" i="3"/>
  <c r="CB271" i="3"/>
  <c r="I158" i="3"/>
  <c r="J158" i="3"/>
  <c r="K271" i="3"/>
  <c r="O271" i="3"/>
  <c r="S271" i="3"/>
  <c r="X271" i="3"/>
  <c r="AB271" i="3"/>
  <c r="AF271" i="3"/>
  <c r="AK271" i="3"/>
  <c r="AP271" i="3"/>
  <c r="AU271" i="3"/>
  <c r="AY271" i="3"/>
  <c r="BC271" i="3"/>
  <c r="BH271" i="3"/>
  <c r="BL271" i="3"/>
  <c r="BP271" i="3"/>
  <c r="BU271" i="3"/>
  <c r="BY271" i="3"/>
  <c r="H271" i="3"/>
  <c r="L271" i="3"/>
  <c r="P271" i="3"/>
  <c r="T271" i="3"/>
  <c r="Y271" i="3"/>
  <c r="AC271" i="3"/>
  <c r="AH271" i="3"/>
  <c r="AL271" i="3"/>
  <c r="AQ271" i="3"/>
  <c r="AV271" i="3"/>
  <c r="AZ271" i="3"/>
  <c r="BD271" i="3"/>
  <c r="BI271" i="3"/>
  <c r="BM271" i="3"/>
  <c r="BR271" i="3"/>
  <c r="BV271" i="3"/>
  <c r="BZ271" i="3"/>
  <c r="I271" i="3"/>
  <c r="M271" i="3"/>
  <c r="Q271" i="3"/>
  <c r="V271" i="3"/>
  <c r="Z271" i="3"/>
  <c r="AD271" i="3"/>
  <c r="AI271" i="3"/>
  <c r="AN271" i="3"/>
  <c r="AR271" i="3"/>
  <c r="AW271" i="3"/>
  <c r="BA271" i="3"/>
  <c r="BF271" i="3"/>
  <c r="BJ271" i="3"/>
  <c r="BN271" i="3"/>
  <c r="BS271" i="3"/>
  <c r="BW271" i="3"/>
  <c r="CA271" i="3"/>
  <c r="BH178" i="3"/>
  <c r="BY178" i="3"/>
  <c r="BL178" i="3"/>
  <c r="J178" i="3"/>
  <c r="AV178" i="3"/>
  <c r="BX178" i="3"/>
  <c r="L178" i="3"/>
  <c r="H178" i="3"/>
  <c r="Z178" i="3"/>
  <c r="Q347" i="3"/>
  <c r="BG178" i="3"/>
  <c r="N107" i="3"/>
  <c r="R107" i="3"/>
  <c r="Q178" i="3"/>
  <c r="J107" i="3"/>
  <c r="V107" i="3"/>
  <c r="I107" i="3"/>
  <c r="M107" i="3"/>
  <c r="Q107" i="3"/>
  <c r="U107" i="3"/>
  <c r="K107" i="3"/>
  <c r="O107" i="3"/>
  <c r="S107" i="3"/>
  <c r="W107" i="3"/>
  <c r="CB178" i="3"/>
  <c r="H107" i="3"/>
  <c r="L107" i="3"/>
  <c r="P107" i="3"/>
  <c r="T107" i="3"/>
  <c r="X107" i="3"/>
  <c r="X107" i="10"/>
  <c r="AX178" i="3"/>
  <c r="AO178" i="3"/>
  <c r="AT178" i="3"/>
  <c r="R347" i="3"/>
  <c r="BW347" i="3"/>
  <c r="CA347" i="3"/>
  <c r="AT347" i="3"/>
  <c r="AX347" i="3"/>
  <c r="K121" i="3"/>
  <c r="O121" i="3"/>
  <c r="S121" i="3"/>
  <c r="W121" i="3"/>
  <c r="AA121" i="3"/>
  <c r="AE121" i="3"/>
  <c r="AI121" i="3"/>
  <c r="AQ121" i="3"/>
  <c r="AU121" i="3"/>
  <c r="AY121" i="3"/>
  <c r="BC121" i="3"/>
  <c r="BG121" i="3"/>
  <c r="BK121" i="3"/>
  <c r="BO121" i="3"/>
  <c r="BS121" i="3"/>
  <c r="BW121" i="3"/>
  <c r="CA121" i="3"/>
  <c r="AJ121" i="3"/>
  <c r="BT121" i="3"/>
  <c r="BX121" i="3"/>
  <c r="CB121" i="3"/>
  <c r="BY144" i="3"/>
  <c r="W347" i="3"/>
  <c r="H121" i="3"/>
  <c r="L121" i="3"/>
  <c r="T121" i="3"/>
  <c r="AB121" i="3"/>
  <c r="AF121" i="3"/>
  <c r="AN121" i="3"/>
  <c r="AR121" i="3"/>
  <c r="AZ121" i="3"/>
  <c r="BH121" i="3"/>
  <c r="BL121" i="3"/>
  <c r="AA347" i="3"/>
  <c r="P121" i="3"/>
  <c r="X121" i="3"/>
  <c r="AV121" i="3"/>
  <c r="BD121" i="3"/>
  <c r="BP121" i="3"/>
  <c r="I121" i="3"/>
  <c r="M121" i="3"/>
  <c r="Q121" i="3"/>
  <c r="Y121" i="3"/>
  <c r="AC121" i="3"/>
  <c r="AK121" i="3"/>
  <c r="AO121" i="3"/>
  <c r="AW121" i="3"/>
  <c r="BA121" i="3"/>
  <c r="BI121" i="3"/>
  <c r="BM121" i="3"/>
  <c r="BU121" i="3"/>
  <c r="BY121" i="3"/>
  <c r="AX134" i="3"/>
  <c r="J121" i="3"/>
  <c r="N121" i="3"/>
  <c r="R121" i="3"/>
  <c r="V121" i="3"/>
  <c r="Z121" i="3"/>
  <c r="AD121" i="3"/>
  <c r="AH121" i="3"/>
  <c r="AL121" i="3"/>
  <c r="AP121" i="3"/>
  <c r="AT121" i="3"/>
  <c r="AX121" i="3"/>
  <c r="BB121" i="3"/>
  <c r="BF121" i="3"/>
  <c r="BJ121" i="3"/>
  <c r="BN121" i="3"/>
  <c r="BR121" i="3"/>
  <c r="BV121" i="3"/>
  <c r="BZ121" i="3"/>
  <c r="J134" i="3"/>
  <c r="N134" i="3"/>
  <c r="R134" i="3"/>
  <c r="V134" i="3"/>
  <c r="Z134" i="3"/>
  <c r="AD134" i="3"/>
  <c r="AH134" i="3"/>
  <c r="AL134" i="3"/>
  <c r="AP134" i="3"/>
  <c r="AT134" i="3"/>
  <c r="BB134" i="3"/>
  <c r="BF134" i="3"/>
  <c r="BJ134" i="3"/>
  <c r="BN134" i="3"/>
  <c r="BR134" i="3"/>
  <c r="BV134" i="3"/>
  <c r="BZ134" i="3"/>
  <c r="K134" i="3"/>
  <c r="O134" i="3"/>
  <c r="S134" i="3"/>
  <c r="W134" i="3"/>
  <c r="AA134" i="3"/>
  <c r="AE134" i="3"/>
  <c r="AI134" i="3"/>
  <c r="AM134" i="3"/>
  <c r="AQ134" i="3"/>
  <c r="AU134" i="3"/>
  <c r="AY134" i="3"/>
  <c r="BC134" i="3"/>
  <c r="BG134" i="3"/>
  <c r="BK134" i="3"/>
  <c r="BO134" i="3"/>
  <c r="BS134" i="3"/>
  <c r="BW134" i="3"/>
  <c r="CA134" i="3"/>
  <c r="BV391" i="3"/>
  <c r="H134" i="3"/>
  <c r="L134" i="3"/>
  <c r="P134" i="3"/>
  <c r="T134" i="3"/>
  <c r="X134" i="3"/>
  <c r="AB134" i="3"/>
  <c r="AF134" i="3"/>
  <c r="AJ134" i="3"/>
  <c r="AN134" i="3"/>
  <c r="AR134" i="3"/>
  <c r="AV134" i="3"/>
  <c r="AZ134" i="3"/>
  <c r="BD134" i="3"/>
  <c r="BH134" i="3"/>
  <c r="BL134" i="3"/>
  <c r="BP134" i="3"/>
  <c r="BT134" i="3"/>
  <c r="BX134" i="3"/>
  <c r="CB134" i="3"/>
  <c r="I134" i="3"/>
  <c r="M134" i="3"/>
  <c r="Q134" i="3"/>
  <c r="U134" i="3"/>
  <c r="Y134" i="3"/>
  <c r="AC134" i="3"/>
  <c r="AG134" i="3"/>
  <c r="AK134" i="3"/>
  <c r="AO134" i="3"/>
  <c r="AS134" i="3"/>
  <c r="AW134" i="3"/>
  <c r="BA134" i="3"/>
  <c r="BE134" i="3"/>
  <c r="BI134" i="3"/>
  <c r="BM134" i="3"/>
  <c r="BQ134" i="3"/>
  <c r="BU134" i="3"/>
  <c r="BY134" i="3"/>
  <c r="CC134" i="3"/>
  <c r="J26" i="3"/>
  <c r="R26" i="3"/>
  <c r="AA26" i="3"/>
  <c r="AJ26" i="3"/>
  <c r="AR26" i="3"/>
  <c r="BA26" i="3"/>
  <c r="BJ26" i="3"/>
  <c r="BS26" i="3"/>
  <c r="CA26" i="3"/>
  <c r="K26" i="3"/>
  <c r="S26" i="3"/>
  <c r="AB26" i="3"/>
  <c r="AK26" i="3"/>
  <c r="AT26" i="3"/>
  <c r="BB26" i="3"/>
  <c r="BK26" i="3"/>
  <c r="BT26" i="3"/>
  <c r="CB26" i="3"/>
  <c r="L26" i="3"/>
  <c r="T26" i="3"/>
  <c r="AC26" i="3"/>
  <c r="AL26" i="3"/>
  <c r="AU26" i="3"/>
  <c r="BC26" i="3"/>
  <c r="BL26" i="3"/>
  <c r="BU26" i="3"/>
  <c r="M26" i="3"/>
  <c r="V26" i="3"/>
  <c r="AD26" i="3"/>
  <c r="AM26" i="3"/>
  <c r="AV26" i="3"/>
  <c r="BD26" i="3"/>
  <c r="BM26" i="3"/>
  <c r="BV26" i="3"/>
  <c r="N26" i="3"/>
  <c r="W26" i="3"/>
  <c r="AE26" i="3"/>
  <c r="AN26" i="3"/>
  <c r="AW26" i="3"/>
  <c r="BF26" i="3"/>
  <c r="BN26" i="3"/>
  <c r="BW26" i="3"/>
  <c r="O26" i="3"/>
  <c r="X26" i="3"/>
  <c r="AF26" i="3"/>
  <c r="AO26" i="3"/>
  <c r="AX26" i="3"/>
  <c r="BG26" i="3"/>
  <c r="BO26" i="3"/>
  <c r="BX26" i="3"/>
  <c r="P26" i="3"/>
  <c r="Y26" i="3"/>
  <c r="AH26" i="3"/>
  <c r="AP26" i="3"/>
  <c r="AY26" i="3"/>
  <c r="BH26" i="3"/>
  <c r="BP26" i="3"/>
  <c r="BY26" i="3"/>
  <c r="I26" i="3"/>
  <c r="Q26" i="3"/>
  <c r="Z26" i="3"/>
  <c r="AI26" i="3"/>
  <c r="AQ26" i="3"/>
  <c r="AZ26" i="3"/>
  <c r="BI26" i="3"/>
  <c r="BR26" i="3"/>
  <c r="BZ26" i="3"/>
  <c r="BQ274" i="10"/>
  <c r="BQ274" i="3" s="1"/>
  <c r="BE274" i="10"/>
  <c r="BE274" i="3" s="1"/>
  <c r="AS274" i="10"/>
  <c r="AS274" i="3" s="1"/>
  <c r="AG274" i="10"/>
  <c r="AG274" i="3" s="1"/>
  <c r="U274" i="10"/>
  <c r="U274" i="3" s="1"/>
  <c r="BE420" i="10"/>
  <c r="BE420" i="3" s="1"/>
  <c r="AS420" i="10"/>
  <c r="AS420" i="3" s="1"/>
  <c r="AG420" i="10"/>
  <c r="AG420" i="3" s="1"/>
  <c r="U420" i="10"/>
  <c r="U420" i="3" s="1"/>
  <c r="BQ420" i="10"/>
  <c r="BQ420" i="3" s="1"/>
  <c r="BQ422" i="10"/>
  <c r="BQ422" i="3" s="1"/>
  <c r="BE422" i="10"/>
  <c r="BE422" i="3" s="1"/>
  <c r="AS422" i="10"/>
  <c r="AS422" i="3" s="1"/>
  <c r="AG422" i="10"/>
  <c r="AG422" i="3" s="1"/>
  <c r="U422" i="10"/>
  <c r="U422" i="3" s="1"/>
  <c r="Y107" i="10" l="1"/>
  <c r="CC274" i="10"/>
  <c r="CC274" i="3" s="1"/>
  <c r="G274" i="3" s="1"/>
  <c r="F274" i="3" s="1"/>
  <c r="CC420" i="10"/>
  <c r="CC420" i="3" s="1"/>
  <c r="G420" i="3" s="1"/>
  <c r="CC422" i="10"/>
  <c r="CC422" i="3" s="1"/>
  <c r="G422" i="3" s="1"/>
  <c r="F422" i="3" s="1"/>
  <c r="E405" i="3"/>
  <c r="E404" i="3"/>
  <c r="G408" i="10"/>
  <c r="Y107" i="3" l="1"/>
  <c r="AG408" i="10"/>
  <c r="AG408" i="3" s="1"/>
  <c r="BQ408" i="10"/>
  <c r="BQ408" i="3" s="1"/>
  <c r="U408" i="10"/>
  <c r="U408" i="3" s="1"/>
  <c r="BE408" i="10"/>
  <c r="BE408" i="3" s="1"/>
  <c r="AS408" i="10"/>
  <c r="AS408" i="3" s="1"/>
  <c r="Z107" i="10"/>
  <c r="Z107" i="3" l="1"/>
  <c r="CC408" i="10"/>
  <c r="CC408" i="3" s="1"/>
  <c r="G408" i="3" s="1"/>
  <c r="AA107" i="10"/>
  <c r="G416" i="10"/>
  <c r="G415" i="10"/>
  <c r="F417" i="3" s="1"/>
  <c r="C33" i="2"/>
  <c r="S31" i="2"/>
  <c r="AE31" i="2" s="1"/>
  <c r="AQ31" i="2" s="1"/>
  <c r="BC31" i="2" s="1"/>
  <c r="BO31" i="2" s="1"/>
  <c r="BZ7" i="2"/>
  <c r="BY7" i="2"/>
  <c r="BX7" i="2"/>
  <c r="BW7" i="2"/>
  <c r="BV7" i="2"/>
  <c r="BU7" i="2"/>
  <c r="BT7" i="2"/>
  <c r="BS7" i="2"/>
  <c r="BR7" i="2"/>
  <c r="BQ7" i="2"/>
  <c r="BP7" i="2"/>
  <c r="BO7" i="2"/>
  <c r="BN7" i="2"/>
  <c r="BM7" i="2"/>
  <c r="BL7" i="2"/>
  <c r="BK7" i="2"/>
  <c r="BJ7" i="2"/>
  <c r="BI7" i="2"/>
  <c r="BH7" i="2"/>
  <c r="BG7" i="2"/>
  <c r="BF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BZ6" i="2"/>
  <c r="BY6" i="2"/>
  <c r="BX6" i="2"/>
  <c r="BW6" i="2"/>
  <c r="BV6" i="2"/>
  <c r="BU6" i="2"/>
  <c r="BT6" i="2"/>
  <c r="BS6" i="2"/>
  <c r="BR6" i="2"/>
  <c r="BQ6" i="2"/>
  <c r="BP6" i="2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E3" i="2"/>
  <c r="E32" i="2" s="1"/>
  <c r="C28" i="2"/>
  <c r="S26" i="2"/>
  <c r="AE26" i="2" s="1"/>
  <c r="AQ26" i="2" s="1"/>
  <c r="BC26" i="2" s="1"/>
  <c r="BO26" i="2" s="1"/>
  <c r="C23" i="2"/>
  <c r="S21" i="2"/>
  <c r="AE21" i="2" s="1"/>
  <c r="AQ21" i="2" s="1"/>
  <c r="BC21" i="2" s="1"/>
  <c r="BO21" i="2" s="1"/>
  <c r="C18" i="2"/>
  <c r="S16" i="2"/>
  <c r="AE16" i="2" s="1"/>
  <c r="AQ16" i="2" s="1"/>
  <c r="BC16" i="2" s="1"/>
  <c r="BO16" i="2" s="1"/>
  <c r="C13" i="2"/>
  <c r="S11" i="2"/>
  <c r="AE11" i="2" s="1"/>
  <c r="AQ11" i="2" s="1"/>
  <c r="BC11" i="2" s="1"/>
  <c r="BO11" i="2" s="1"/>
  <c r="C8" i="2"/>
  <c r="S2" i="2"/>
  <c r="AE2" i="2" s="1"/>
  <c r="AQ2" i="2" s="1"/>
  <c r="BC2" i="2" s="1"/>
  <c r="BO2" i="2" s="1"/>
  <c r="AA107" i="3" l="1"/>
  <c r="F3" i="2"/>
  <c r="F27" i="2" s="1"/>
  <c r="E12" i="2"/>
  <c r="AB107" i="10"/>
  <c r="O8" i="2"/>
  <c r="BQ415" i="10"/>
  <c r="BQ415" i="3" s="1"/>
  <c r="BE415" i="10"/>
  <c r="BE415" i="3" s="1"/>
  <c r="AS415" i="10"/>
  <c r="AS415" i="3" s="1"/>
  <c r="AG415" i="10"/>
  <c r="AG415" i="3" s="1"/>
  <c r="U415" i="10"/>
  <c r="U415" i="3" s="1"/>
  <c r="U416" i="10"/>
  <c r="U416" i="3" s="1"/>
  <c r="BQ416" i="10"/>
  <c r="BQ416" i="3" s="1"/>
  <c r="BE416" i="10"/>
  <c r="BE416" i="3" s="1"/>
  <c r="AS416" i="10"/>
  <c r="AS416" i="3" s="1"/>
  <c r="AG416" i="10"/>
  <c r="AG416" i="3" s="1"/>
  <c r="E8" i="2"/>
  <c r="BB8" i="2"/>
  <c r="N8" i="2"/>
  <c r="BV8" i="2"/>
  <c r="F8" i="2"/>
  <c r="V8" i="2"/>
  <c r="AD8" i="2"/>
  <c r="AL8" i="2"/>
  <c r="AT8" i="2"/>
  <c r="BJ8" i="2"/>
  <c r="M8" i="2"/>
  <c r="U8" i="2"/>
  <c r="AC8" i="2"/>
  <c r="AK8" i="2"/>
  <c r="AS8" i="2"/>
  <c r="BA8" i="2"/>
  <c r="BI8" i="2"/>
  <c r="BQ8" i="2"/>
  <c r="BY8" i="2"/>
  <c r="BR8" i="2"/>
  <c r="BZ8" i="2"/>
  <c r="L8" i="2"/>
  <c r="T8" i="2"/>
  <c r="AB8" i="2"/>
  <c r="AJ8" i="2"/>
  <c r="AR8" i="2"/>
  <c r="AZ8" i="2"/>
  <c r="BH8" i="2"/>
  <c r="BP8" i="2"/>
  <c r="BX8" i="2"/>
  <c r="J8" i="2"/>
  <c r="R8" i="2"/>
  <c r="Z8" i="2"/>
  <c r="AH8" i="2"/>
  <c r="AP8" i="2"/>
  <c r="AX8" i="2"/>
  <c r="BF8" i="2"/>
  <c r="BN8" i="2"/>
  <c r="H8" i="2"/>
  <c r="X8" i="2"/>
  <c r="AF8" i="2"/>
  <c r="AN8" i="2"/>
  <c r="AV8" i="2"/>
  <c r="BD8" i="2"/>
  <c r="BT8" i="2"/>
  <c r="P8" i="2"/>
  <c r="BL8" i="2"/>
  <c r="K8" i="2"/>
  <c r="S8" i="2"/>
  <c r="AA8" i="2"/>
  <c r="AI8" i="2"/>
  <c r="AQ8" i="2"/>
  <c r="AY8" i="2"/>
  <c r="BG8" i="2"/>
  <c r="BO8" i="2"/>
  <c r="BW8" i="2"/>
  <c r="I8" i="2"/>
  <c r="Q8" i="2"/>
  <c r="Y8" i="2"/>
  <c r="AG8" i="2"/>
  <c r="AO8" i="2"/>
  <c r="AW8" i="2"/>
  <c r="BE8" i="2"/>
  <c r="BM8" i="2"/>
  <c r="BU8" i="2"/>
  <c r="G8" i="2"/>
  <c r="W8" i="2"/>
  <c r="AE8" i="2"/>
  <c r="AM8" i="2"/>
  <c r="AU8" i="2"/>
  <c r="BC8" i="2"/>
  <c r="BK8" i="2"/>
  <c r="BS8" i="2"/>
  <c r="E17" i="2"/>
  <c r="E22" i="2"/>
  <c r="E27" i="2"/>
  <c r="F12" i="2" l="1"/>
  <c r="F22" i="2"/>
  <c r="F17" i="2"/>
  <c r="G3" i="2"/>
  <c r="G17" i="2" s="1"/>
  <c r="F32" i="2"/>
  <c r="AB107" i="3"/>
  <c r="AC107" i="10"/>
  <c r="CC415" i="10"/>
  <c r="CC415" i="3" s="1"/>
  <c r="G415" i="3" s="1"/>
  <c r="F415" i="3" s="1"/>
  <c r="CC416" i="10"/>
  <c r="CC416" i="3" s="1"/>
  <c r="G416" i="3" s="1"/>
  <c r="F416" i="3" s="1"/>
  <c r="Y9" i="2"/>
  <c r="BY9" i="2"/>
  <c r="BI9" i="2"/>
  <c r="BE9" i="2"/>
  <c r="BA9" i="2"/>
  <c r="AO9" i="2"/>
  <c r="N9" i="2"/>
  <c r="AS9" i="2"/>
  <c r="V9" i="2"/>
  <c r="H9" i="2"/>
  <c r="AL9" i="2"/>
  <c r="P9" i="2"/>
  <c r="W9" i="2"/>
  <c r="T9" i="2"/>
  <c r="BL9" i="2"/>
  <c r="AG9" i="2"/>
  <c r="Q9" i="2"/>
  <c r="AJ9" i="2"/>
  <c r="BU9" i="2"/>
  <c r="AC9" i="2"/>
  <c r="U9" i="2"/>
  <c r="BX9" i="2"/>
  <c r="AK9" i="2"/>
  <c r="BB9" i="2"/>
  <c r="I9" i="2"/>
  <c r="BP9" i="2"/>
  <c r="BQ9" i="2"/>
  <c r="E9" i="2"/>
  <c r="S9" i="2"/>
  <c r="BR9" i="2"/>
  <c r="AT9" i="2"/>
  <c r="Z9" i="2"/>
  <c r="M9" i="2"/>
  <c r="AD9" i="2"/>
  <c r="BD9" i="2"/>
  <c r="O9" i="2"/>
  <c r="BZ9" i="2"/>
  <c r="BH9" i="2"/>
  <c r="F9" i="2"/>
  <c r="BK9" i="2"/>
  <c r="AQ9" i="2"/>
  <c r="AI9" i="2"/>
  <c r="BV9" i="2"/>
  <c r="J9" i="2"/>
  <c r="AA9" i="2"/>
  <c r="BN9" i="2"/>
  <c r="BM9" i="2"/>
  <c r="AX9" i="2"/>
  <c r="AW9" i="2"/>
  <c r="AZ9" i="2"/>
  <c r="BJ9" i="2"/>
  <c r="L9" i="2"/>
  <c r="AP9" i="2"/>
  <c r="AR9" i="2"/>
  <c r="AV9" i="2"/>
  <c r="AB9" i="2"/>
  <c r="AF9" i="2"/>
  <c r="R9" i="2"/>
  <c r="AY9" i="2"/>
  <c r="AN9" i="2"/>
  <c r="BS9" i="2"/>
  <c r="G9" i="2"/>
  <c r="BF9" i="2"/>
  <c r="X9" i="2"/>
  <c r="BT9" i="2"/>
  <c r="AH9" i="2"/>
  <c r="AE9" i="2"/>
  <c r="AU9" i="2"/>
  <c r="BW9" i="2"/>
  <c r="K9" i="2"/>
  <c r="AM9" i="2"/>
  <c r="BC9" i="2"/>
  <c r="BO9" i="2"/>
  <c r="BG9" i="2"/>
  <c r="H3" i="2" l="1"/>
  <c r="H32" i="2" s="1"/>
  <c r="G12" i="2"/>
  <c r="G27" i="2"/>
  <c r="G22" i="2"/>
  <c r="G32" i="2"/>
  <c r="AC107" i="3"/>
  <c r="AD107" i="10"/>
  <c r="H27" i="2" l="1"/>
  <c r="H12" i="2"/>
  <c r="H17" i="2"/>
  <c r="H22" i="2"/>
  <c r="I3" i="2"/>
  <c r="J3" i="2" s="1"/>
  <c r="J32" i="2" s="1"/>
  <c r="AD107" i="3"/>
  <c r="AE107" i="10"/>
  <c r="I12" i="2" l="1"/>
  <c r="I27" i="2"/>
  <c r="I22" i="2"/>
  <c r="I32" i="2"/>
  <c r="I17" i="2"/>
  <c r="AE107" i="3"/>
  <c r="AF107" i="10"/>
  <c r="J27" i="2"/>
  <c r="J17" i="2"/>
  <c r="J12" i="2"/>
  <c r="J22" i="2"/>
  <c r="K3" i="2"/>
  <c r="K32" i="2" s="1"/>
  <c r="AF107" i="3" l="1"/>
  <c r="AG107" i="10"/>
  <c r="K27" i="2"/>
  <c r="K17" i="2"/>
  <c r="L3" i="2"/>
  <c r="L32" i="2" s="1"/>
  <c r="K22" i="2"/>
  <c r="K12" i="2"/>
  <c r="AG107" i="3" l="1"/>
  <c r="AH107" i="10"/>
  <c r="L17" i="2"/>
  <c r="L22" i="2"/>
  <c r="L27" i="2"/>
  <c r="M3" i="2"/>
  <c r="M32" i="2" s="1"/>
  <c r="L12" i="2"/>
  <c r="AH107" i="3" l="1"/>
  <c r="AI107" i="10"/>
  <c r="M22" i="2"/>
  <c r="M12" i="2"/>
  <c r="M17" i="2"/>
  <c r="N3" i="2"/>
  <c r="N32" i="2" s="1"/>
  <c r="M27" i="2"/>
  <c r="AI107" i="3" l="1"/>
  <c r="AJ107" i="10"/>
  <c r="N17" i="2"/>
  <c r="N12" i="2"/>
  <c r="N22" i="2"/>
  <c r="O3" i="2"/>
  <c r="O32" i="2" s="1"/>
  <c r="N27" i="2"/>
  <c r="AJ107" i="3" l="1"/>
  <c r="AK107" i="10"/>
  <c r="O17" i="2"/>
  <c r="O27" i="2"/>
  <c r="O12" i="2"/>
  <c r="P3" i="2"/>
  <c r="P32" i="2" s="1"/>
  <c r="O22" i="2"/>
  <c r="AK107" i="3" l="1"/>
  <c r="AL107" i="10"/>
  <c r="P12" i="2"/>
  <c r="P27" i="2"/>
  <c r="P17" i="2"/>
  <c r="Q3" i="2"/>
  <c r="Q32" i="2" s="1"/>
  <c r="P22" i="2"/>
  <c r="AL107" i="3" l="1"/>
  <c r="AM107" i="10"/>
  <c r="R3" i="2"/>
  <c r="R32" i="2" s="1"/>
  <c r="Q17" i="2"/>
  <c r="Q12" i="2"/>
  <c r="Q22" i="2"/>
  <c r="Q27" i="2"/>
  <c r="AM107" i="3" l="1"/>
  <c r="AN107" i="10"/>
  <c r="R22" i="2"/>
  <c r="S3" i="2"/>
  <c r="S32" i="2" s="1"/>
  <c r="R27" i="2"/>
  <c r="R12" i="2"/>
  <c r="R17" i="2"/>
  <c r="AN107" i="3" l="1"/>
  <c r="AO107" i="10"/>
  <c r="S27" i="2"/>
  <c r="S17" i="2"/>
  <c r="S12" i="2"/>
  <c r="S22" i="2"/>
  <c r="T3" i="2"/>
  <c r="T32" i="2" s="1"/>
  <c r="AO107" i="3" l="1"/>
  <c r="T12" i="2"/>
  <c r="T27" i="2"/>
  <c r="T17" i="2"/>
  <c r="U3" i="2"/>
  <c r="U32" i="2" s="1"/>
  <c r="AP107" i="10"/>
  <c r="T22" i="2"/>
  <c r="AP107" i="3" l="1"/>
  <c r="V3" i="2"/>
  <c r="V32" i="2" s="1"/>
  <c r="U27" i="2"/>
  <c r="U22" i="2"/>
  <c r="U12" i="2"/>
  <c r="U17" i="2"/>
  <c r="AQ107" i="10"/>
  <c r="W3" i="2" l="1"/>
  <c r="W32" i="2" s="1"/>
  <c r="AQ107" i="3"/>
  <c r="V22" i="2"/>
  <c r="V27" i="2"/>
  <c r="V12" i="2"/>
  <c r="V17" i="2"/>
  <c r="AR107" i="10"/>
  <c r="W12" i="2"/>
  <c r="X3" i="2" l="1"/>
  <c r="X32" i="2" s="1"/>
  <c r="W22" i="2"/>
  <c r="W17" i="2"/>
  <c r="W27" i="2"/>
  <c r="AR107" i="3"/>
  <c r="AS107" i="10"/>
  <c r="X17" i="2" l="1"/>
  <c r="X27" i="2"/>
  <c r="X12" i="2"/>
  <c r="Y3" i="2"/>
  <c r="Y32" i="2" s="1"/>
  <c r="X22" i="2"/>
  <c r="AS107" i="3"/>
  <c r="AT107" i="10"/>
  <c r="Y12" i="2" l="1"/>
  <c r="Z3" i="2"/>
  <c r="Z32" i="2" s="1"/>
  <c r="Y17" i="2"/>
  <c r="Y22" i="2"/>
  <c r="Y27" i="2"/>
  <c r="AT107" i="3"/>
  <c r="AU107" i="10"/>
  <c r="AA3" i="2" l="1"/>
  <c r="AA32" i="2" s="1"/>
  <c r="Z22" i="2"/>
  <c r="Z27" i="2"/>
  <c r="Z17" i="2"/>
  <c r="Z12" i="2"/>
  <c r="AU107" i="3"/>
  <c r="AV107" i="10"/>
  <c r="AA22" i="2"/>
  <c r="AA12" i="2"/>
  <c r="AB3" i="2"/>
  <c r="AB32" i="2" s="1"/>
  <c r="AA27" i="2" l="1"/>
  <c r="AA17" i="2"/>
  <c r="AV107" i="3"/>
  <c r="AW107" i="10"/>
  <c r="AB22" i="2"/>
  <c r="AB17" i="2"/>
  <c r="AB27" i="2"/>
  <c r="AB12" i="2"/>
  <c r="AC3" i="2"/>
  <c r="AC32" i="2" s="1"/>
  <c r="AW107" i="3" l="1"/>
  <c r="AX107" i="10"/>
  <c r="AC17" i="2"/>
  <c r="AC12" i="2"/>
  <c r="AC22" i="2"/>
  <c r="AC27" i="2"/>
  <c r="AD3" i="2"/>
  <c r="AD32" i="2" s="1"/>
  <c r="AX107" i="3" l="1"/>
  <c r="AY107" i="10"/>
  <c r="AD17" i="2"/>
  <c r="AD12" i="2"/>
  <c r="AD22" i="2"/>
  <c r="AD27" i="2"/>
  <c r="AE3" i="2"/>
  <c r="AE32" i="2" s="1"/>
  <c r="AY107" i="3" l="1"/>
  <c r="AZ107" i="10"/>
  <c r="AE12" i="2"/>
  <c r="AE27" i="2"/>
  <c r="AE17" i="2"/>
  <c r="AF3" i="2"/>
  <c r="AF32" i="2" s="1"/>
  <c r="AE22" i="2"/>
  <c r="AZ107" i="3" l="1"/>
  <c r="BA107" i="10"/>
  <c r="AF27" i="2"/>
  <c r="AF17" i="2"/>
  <c r="AF12" i="2"/>
  <c r="AF22" i="2"/>
  <c r="AG3" i="2"/>
  <c r="AG32" i="2" s="1"/>
  <c r="BA107" i="3" l="1"/>
  <c r="BB107" i="10"/>
  <c r="AG27" i="2"/>
  <c r="AG22" i="2"/>
  <c r="AG12" i="2"/>
  <c r="AG17" i="2"/>
  <c r="AH3" i="2"/>
  <c r="AH32" i="2" s="1"/>
  <c r="BB107" i="3" l="1"/>
  <c r="BC107" i="10"/>
  <c r="AH27" i="2"/>
  <c r="AH22" i="2"/>
  <c r="AH12" i="2"/>
  <c r="AI3" i="2"/>
  <c r="AI32" i="2" s="1"/>
  <c r="AH17" i="2"/>
  <c r="BC107" i="3" l="1"/>
  <c r="BD107" i="10"/>
  <c r="AI22" i="2"/>
  <c r="AI17" i="2"/>
  <c r="AI27" i="2"/>
  <c r="AJ3" i="2"/>
  <c r="AJ32" i="2" s="1"/>
  <c r="AI12" i="2"/>
  <c r="BD107" i="3" l="1"/>
  <c r="BE107" i="10"/>
  <c r="AJ22" i="2"/>
  <c r="AJ17" i="2"/>
  <c r="AJ27" i="2"/>
  <c r="AK3" i="2"/>
  <c r="AK32" i="2" s="1"/>
  <c r="AJ12" i="2"/>
  <c r="BE107" i="3" l="1"/>
  <c r="BF107" i="10"/>
  <c r="AK17" i="2"/>
  <c r="AK12" i="2"/>
  <c r="AK22" i="2"/>
  <c r="AK27" i="2"/>
  <c r="AL3" i="2"/>
  <c r="AL32" i="2" s="1"/>
  <c r="BF107" i="3" l="1"/>
  <c r="BG107" i="10"/>
  <c r="AL17" i="2"/>
  <c r="AL12" i="2"/>
  <c r="AL22" i="2"/>
  <c r="AL27" i="2"/>
  <c r="AM3" i="2"/>
  <c r="AM32" i="2" s="1"/>
  <c r="BG107" i="3" l="1"/>
  <c r="BH107" i="10"/>
  <c r="AM12" i="2"/>
  <c r="AM27" i="2"/>
  <c r="AM17" i="2"/>
  <c r="AN3" i="2"/>
  <c r="AN32" i="2" s="1"/>
  <c r="AM22" i="2"/>
  <c r="BH107" i="3" l="1"/>
  <c r="BI107" i="10"/>
  <c r="AN27" i="2"/>
  <c r="AN17" i="2"/>
  <c r="AN22" i="2"/>
  <c r="AN12" i="2"/>
  <c r="AO3" i="2"/>
  <c r="AO32" i="2" s="1"/>
  <c r="BI107" i="3" l="1"/>
  <c r="BJ107" i="10"/>
  <c r="AO27" i="2"/>
  <c r="AO22" i="2"/>
  <c r="AO12" i="2"/>
  <c r="AP3" i="2"/>
  <c r="AP32" i="2" s="1"/>
  <c r="AO17" i="2"/>
  <c r="BJ107" i="3" l="1"/>
  <c r="BK107" i="10"/>
  <c r="AP27" i="2"/>
  <c r="AP22" i="2"/>
  <c r="AP12" i="2"/>
  <c r="AP17" i="2"/>
  <c r="AQ3" i="2"/>
  <c r="AQ32" i="2" s="1"/>
  <c r="BK107" i="3" l="1"/>
  <c r="BL107" i="10"/>
  <c r="AQ22" i="2"/>
  <c r="AQ17" i="2"/>
  <c r="AQ27" i="2"/>
  <c r="AQ12" i="2"/>
  <c r="AR3" i="2"/>
  <c r="AR32" i="2" s="1"/>
  <c r="BL107" i="3" l="1"/>
  <c r="BM107" i="10"/>
  <c r="AR22" i="2"/>
  <c r="AR17" i="2"/>
  <c r="AR27" i="2"/>
  <c r="AR12" i="2"/>
  <c r="AS3" i="2"/>
  <c r="AS32" i="2" s="1"/>
  <c r="BM107" i="3" l="1"/>
  <c r="BN107" i="10"/>
  <c r="AS17" i="2"/>
  <c r="AS12" i="2"/>
  <c r="AS22" i="2"/>
  <c r="AS27" i="2"/>
  <c r="AT3" i="2"/>
  <c r="AT32" i="2" s="1"/>
  <c r="BN107" i="3" l="1"/>
  <c r="BO107" i="10"/>
  <c r="AT17" i="2"/>
  <c r="AT12" i="2"/>
  <c r="AT22" i="2"/>
  <c r="AT27" i="2"/>
  <c r="AU3" i="2"/>
  <c r="AU32" i="2" s="1"/>
  <c r="BO107" i="3" l="1"/>
  <c r="BP107" i="10"/>
  <c r="AU12" i="2"/>
  <c r="AU27" i="2"/>
  <c r="AU17" i="2"/>
  <c r="AU22" i="2"/>
  <c r="AV3" i="2"/>
  <c r="AV32" i="2" s="1"/>
  <c r="BP107" i="3" l="1"/>
  <c r="BQ107" i="10"/>
  <c r="AV12" i="2"/>
  <c r="AV27" i="2"/>
  <c r="AV17" i="2"/>
  <c r="AV22" i="2"/>
  <c r="AW3" i="2"/>
  <c r="AW32" i="2" s="1"/>
  <c r="BQ107" i="3" l="1"/>
  <c r="BR107" i="10"/>
  <c r="AW27" i="2"/>
  <c r="AW22" i="2"/>
  <c r="AW12" i="2"/>
  <c r="AW17" i="2"/>
  <c r="AX3" i="2"/>
  <c r="AX32" i="2" s="1"/>
  <c r="BR107" i="3" l="1"/>
  <c r="BS107" i="10"/>
  <c r="AX27" i="2"/>
  <c r="AX22" i="2"/>
  <c r="AX12" i="2"/>
  <c r="AX17" i="2"/>
  <c r="AY3" i="2"/>
  <c r="AY32" i="2" s="1"/>
  <c r="BS107" i="3" l="1"/>
  <c r="BT107" i="10"/>
  <c r="AY22" i="2"/>
  <c r="AY17" i="2"/>
  <c r="AY27" i="2"/>
  <c r="AY12" i="2"/>
  <c r="AZ3" i="2"/>
  <c r="AZ32" i="2" s="1"/>
  <c r="BT107" i="3" l="1"/>
  <c r="BU107" i="10"/>
  <c r="AZ22" i="2"/>
  <c r="AZ17" i="2"/>
  <c r="AZ27" i="2"/>
  <c r="AZ12" i="2"/>
  <c r="BA3" i="2"/>
  <c r="BA32" i="2" s="1"/>
  <c r="BU107" i="3" l="1"/>
  <c r="BV107" i="10"/>
  <c r="BA17" i="2"/>
  <c r="BA12" i="2"/>
  <c r="BA22" i="2"/>
  <c r="BA27" i="2"/>
  <c r="BB3" i="2"/>
  <c r="BB32" i="2" s="1"/>
  <c r="BV107" i="3" l="1"/>
  <c r="BW107" i="10"/>
  <c r="BB17" i="2"/>
  <c r="BB12" i="2"/>
  <c r="BB22" i="2"/>
  <c r="BB27" i="2"/>
  <c r="BC3" i="2"/>
  <c r="BC32" i="2" s="1"/>
  <c r="BW107" i="3" l="1"/>
  <c r="BX107" i="10"/>
  <c r="BC12" i="2"/>
  <c r="BC27" i="2"/>
  <c r="BC17" i="2"/>
  <c r="BC22" i="2"/>
  <c r="BD3" i="2"/>
  <c r="BD32" i="2" s="1"/>
  <c r="BX107" i="3" l="1"/>
  <c r="BY107" i="10"/>
  <c r="BD12" i="2"/>
  <c r="BD27" i="2"/>
  <c r="BD17" i="2"/>
  <c r="BD22" i="2"/>
  <c r="BE3" i="2"/>
  <c r="BE32" i="2" s="1"/>
  <c r="BY107" i="3" l="1"/>
  <c r="BZ107" i="10"/>
  <c r="BE27" i="2"/>
  <c r="BE22" i="2"/>
  <c r="BE12" i="2"/>
  <c r="BE17" i="2"/>
  <c r="BF3" i="2"/>
  <c r="BF32" i="2" s="1"/>
  <c r="BZ107" i="3" l="1"/>
  <c r="CA107" i="10"/>
  <c r="BF27" i="2"/>
  <c r="BF22" i="2"/>
  <c r="BF12" i="2"/>
  <c r="BF17" i="2"/>
  <c r="BG3" i="2"/>
  <c r="BG32" i="2" s="1"/>
  <c r="CA107" i="3" l="1"/>
  <c r="CB107" i="10"/>
  <c r="BG22" i="2"/>
  <c r="BG17" i="2"/>
  <c r="BG27" i="2"/>
  <c r="BG12" i="2"/>
  <c r="BH3" i="2"/>
  <c r="BH32" i="2" s="1"/>
  <c r="CB107" i="3" l="1"/>
  <c r="BH22" i="2"/>
  <c r="BH17" i="2"/>
  <c r="BH27" i="2"/>
  <c r="BI3" i="2"/>
  <c r="BI32" i="2" s="1"/>
  <c r="BH12" i="2"/>
  <c r="BI17" i="2" l="1"/>
  <c r="BI12" i="2"/>
  <c r="BI22" i="2"/>
  <c r="BI27" i="2"/>
  <c r="BJ3" i="2"/>
  <c r="BJ32" i="2" s="1"/>
  <c r="BJ17" i="2" l="1"/>
  <c r="BJ12" i="2"/>
  <c r="BJ22" i="2"/>
  <c r="BJ27" i="2"/>
  <c r="BK3" i="2"/>
  <c r="BK32" i="2" s="1"/>
  <c r="BK12" i="2" l="1"/>
  <c r="BK27" i="2"/>
  <c r="BK17" i="2"/>
  <c r="BL3" i="2"/>
  <c r="BL32" i="2" s="1"/>
  <c r="BK22" i="2"/>
  <c r="BL12" i="2" l="1"/>
  <c r="BL27" i="2"/>
  <c r="BL17" i="2"/>
  <c r="BL22" i="2"/>
  <c r="BM3" i="2"/>
  <c r="BM32" i="2" s="1"/>
  <c r="BM27" i="2" l="1"/>
  <c r="BM22" i="2"/>
  <c r="BM12" i="2"/>
  <c r="BM17" i="2"/>
  <c r="BN3" i="2"/>
  <c r="BN32" i="2" s="1"/>
  <c r="BN27" i="2" l="1"/>
  <c r="BN22" i="2"/>
  <c r="BN12" i="2"/>
  <c r="BN17" i="2"/>
  <c r="BO3" i="2"/>
  <c r="BO32" i="2" s="1"/>
  <c r="BO22" i="2" l="1"/>
  <c r="BO17" i="2"/>
  <c r="BO27" i="2"/>
  <c r="BP3" i="2"/>
  <c r="BP32" i="2" s="1"/>
  <c r="BO12" i="2"/>
  <c r="BP22" i="2" l="1"/>
  <c r="BP17" i="2"/>
  <c r="BP27" i="2"/>
  <c r="BQ3" i="2"/>
  <c r="BQ32" i="2" s="1"/>
  <c r="BP12" i="2"/>
  <c r="BQ17" i="2" l="1"/>
  <c r="BQ12" i="2"/>
  <c r="BQ22" i="2"/>
  <c r="BQ27" i="2"/>
  <c r="BR3" i="2"/>
  <c r="BR32" i="2" s="1"/>
  <c r="BR17" i="2" l="1"/>
  <c r="BR12" i="2"/>
  <c r="BR22" i="2"/>
  <c r="BR27" i="2"/>
  <c r="BS3" i="2"/>
  <c r="BS32" i="2" s="1"/>
  <c r="BS12" i="2" l="1"/>
  <c r="BS27" i="2"/>
  <c r="BS17" i="2"/>
  <c r="BT3" i="2"/>
  <c r="BT32" i="2" s="1"/>
  <c r="BS22" i="2"/>
  <c r="BT12" i="2" l="1"/>
  <c r="BT27" i="2"/>
  <c r="BT17" i="2"/>
  <c r="BT22" i="2"/>
  <c r="BU3" i="2"/>
  <c r="BU32" i="2" s="1"/>
  <c r="BU27" i="2" l="1"/>
  <c r="BU22" i="2"/>
  <c r="BU12" i="2"/>
  <c r="BU17" i="2"/>
  <c r="BV3" i="2"/>
  <c r="BV32" i="2" s="1"/>
  <c r="BV27" i="2" l="1"/>
  <c r="BV22" i="2"/>
  <c r="BV12" i="2"/>
  <c r="BV17" i="2"/>
  <c r="BW3" i="2"/>
  <c r="BW32" i="2" s="1"/>
  <c r="BW22" i="2" l="1"/>
  <c r="BW17" i="2"/>
  <c r="BW27" i="2"/>
  <c r="BX3" i="2"/>
  <c r="BX32" i="2" s="1"/>
  <c r="BW12" i="2"/>
  <c r="BX22" i="2" l="1"/>
  <c r="BX17" i="2"/>
  <c r="BX27" i="2"/>
  <c r="BY3" i="2"/>
  <c r="BY32" i="2" s="1"/>
  <c r="BX12" i="2"/>
  <c r="BY17" i="2" l="1"/>
  <c r="BY12" i="2"/>
  <c r="BY22" i="2"/>
  <c r="BY27" i="2"/>
  <c r="BZ3" i="2"/>
  <c r="BZ32" i="2" s="1"/>
  <c r="BZ17" i="2" l="1"/>
  <c r="BZ12" i="2"/>
  <c r="BZ22" i="2"/>
  <c r="BZ27" i="2"/>
  <c r="G404" i="10" l="1"/>
  <c r="F406" i="3" s="1"/>
  <c r="G411" i="10"/>
  <c r="F413" i="3" s="1"/>
  <c r="G410" i="10"/>
  <c r="F412" i="3" s="1"/>
  <c r="G401" i="10"/>
  <c r="F403" i="3" s="1"/>
  <c r="G400" i="10"/>
  <c r="F402" i="3" s="1"/>
  <c r="G399" i="10"/>
  <c r="G398" i="10"/>
  <c r="G388" i="10"/>
  <c r="C388" i="10" s="1"/>
  <c r="C374" i="10"/>
  <c r="C372" i="10"/>
  <c r="C370" i="10"/>
  <c r="C368" i="10"/>
  <c r="C366" i="10"/>
  <c r="C364" i="10"/>
  <c r="C362" i="10"/>
  <c r="C360" i="10"/>
  <c r="C358" i="10"/>
  <c r="C356" i="10"/>
  <c r="C354" i="10"/>
  <c r="C352" i="10"/>
  <c r="G346" i="10"/>
  <c r="G345" i="10"/>
  <c r="G344" i="10"/>
  <c r="G342" i="10"/>
  <c r="G341" i="10"/>
  <c r="G340" i="10"/>
  <c r="G339" i="10"/>
  <c r="G338" i="10"/>
  <c r="G336" i="10"/>
  <c r="G335" i="10"/>
  <c r="F337" i="3" s="1"/>
  <c r="G334" i="10"/>
  <c r="G333" i="10"/>
  <c r="G332" i="10"/>
  <c r="G331" i="10"/>
  <c r="G330" i="10"/>
  <c r="G329" i="10"/>
  <c r="G327" i="10"/>
  <c r="G326" i="10"/>
  <c r="F328" i="3" s="1"/>
  <c r="G325" i="10"/>
  <c r="G324" i="10"/>
  <c r="G323" i="10"/>
  <c r="G322" i="10"/>
  <c r="G321" i="10"/>
  <c r="G320" i="10"/>
  <c r="G318" i="10"/>
  <c r="G317" i="10"/>
  <c r="F319" i="3" s="1"/>
  <c r="G316" i="10"/>
  <c r="G315" i="10"/>
  <c r="G313" i="10"/>
  <c r="G312" i="10"/>
  <c r="F314" i="3" s="1"/>
  <c r="G306" i="10"/>
  <c r="F308" i="3" s="1"/>
  <c r="G305" i="10"/>
  <c r="F307" i="3" s="1"/>
  <c r="G304" i="10"/>
  <c r="G303" i="10"/>
  <c r="G302" i="10"/>
  <c r="G301" i="10"/>
  <c r="G300" i="10"/>
  <c r="G299" i="10"/>
  <c r="G298" i="10"/>
  <c r="G296" i="10"/>
  <c r="G295" i="10"/>
  <c r="F297" i="3" s="1"/>
  <c r="G294" i="10"/>
  <c r="G293" i="10"/>
  <c r="G292" i="10"/>
  <c r="G282" i="10"/>
  <c r="F284" i="3" s="1"/>
  <c r="G281" i="10"/>
  <c r="F283" i="3" s="1"/>
  <c r="G280" i="10"/>
  <c r="G279" i="10"/>
  <c r="G278" i="10"/>
  <c r="G273" i="10"/>
  <c r="F275" i="3" s="1"/>
  <c r="G250" i="10"/>
  <c r="G248" i="10"/>
  <c r="G232" i="10"/>
  <c r="F234" i="3" s="1"/>
  <c r="G247" i="10"/>
  <c r="F249" i="3" s="1"/>
  <c r="G239" i="10"/>
  <c r="F241" i="3" s="1"/>
  <c r="G221" i="10"/>
  <c r="F223" i="3" s="1"/>
  <c r="G220" i="10"/>
  <c r="F222" i="3" s="1"/>
  <c r="G219" i="10"/>
  <c r="G212" i="10"/>
  <c r="F214" i="3" s="1"/>
  <c r="G218" i="10"/>
  <c r="G217" i="10"/>
  <c r="G199" i="10"/>
  <c r="F390" i="3" l="1"/>
  <c r="G209" i="10"/>
  <c r="F211" i="3" s="1"/>
  <c r="G224" i="10"/>
  <c r="F226" i="3" s="1"/>
  <c r="G271" i="10"/>
  <c r="G343" i="10"/>
  <c r="G360" i="10"/>
  <c r="G362" i="10"/>
  <c r="G378" i="10"/>
  <c r="G350" i="10"/>
  <c r="G364" i="10"/>
  <c r="G352" i="10"/>
  <c r="G368" i="10"/>
  <c r="G376" i="10"/>
  <c r="F386" i="3" s="1"/>
  <c r="G354" i="10"/>
  <c r="G370" i="10"/>
  <c r="G366" i="10"/>
  <c r="G356" i="10"/>
  <c r="G372" i="10"/>
  <c r="G358" i="10"/>
  <c r="G374" i="10"/>
  <c r="BQ411" i="10"/>
  <c r="BQ411" i="3" s="1"/>
  <c r="BE411" i="10"/>
  <c r="BE411" i="3" s="1"/>
  <c r="AS411" i="10"/>
  <c r="AS411" i="3" s="1"/>
  <c r="AG411" i="10"/>
  <c r="AG411" i="3" s="1"/>
  <c r="U411" i="10"/>
  <c r="U411" i="3" s="1"/>
  <c r="BQ410" i="10"/>
  <c r="BQ410" i="3" s="1"/>
  <c r="BE410" i="10"/>
  <c r="BE410" i="3" s="1"/>
  <c r="AS410" i="10"/>
  <c r="AS410" i="3" s="1"/>
  <c r="AG410" i="10"/>
  <c r="AG410" i="3" s="1"/>
  <c r="U410" i="10"/>
  <c r="U410" i="3" s="1"/>
  <c r="BQ401" i="10"/>
  <c r="BQ401" i="3" s="1"/>
  <c r="BE401" i="10"/>
  <c r="BE401" i="3" s="1"/>
  <c r="AS401" i="10"/>
  <c r="AS401" i="3" s="1"/>
  <c r="AG401" i="10"/>
  <c r="AG401" i="3" s="1"/>
  <c r="U401" i="10"/>
  <c r="U401" i="3" s="1"/>
  <c r="BQ400" i="10"/>
  <c r="BQ400" i="3" s="1"/>
  <c r="BE400" i="10"/>
  <c r="BE400" i="3" s="1"/>
  <c r="AS400" i="10"/>
  <c r="AS400" i="3" s="1"/>
  <c r="AG400" i="10"/>
  <c r="AG400" i="3" s="1"/>
  <c r="U400" i="10"/>
  <c r="U400" i="3" s="1"/>
  <c r="BQ399" i="10"/>
  <c r="BQ399" i="3" s="1"/>
  <c r="BE399" i="10"/>
  <c r="BE399" i="3" s="1"/>
  <c r="AS399" i="10"/>
  <c r="AS399" i="3" s="1"/>
  <c r="AG399" i="10"/>
  <c r="AG399" i="3" s="1"/>
  <c r="U399" i="10"/>
  <c r="U399" i="3" s="1"/>
  <c r="BQ398" i="10"/>
  <c r="BQ398" i="3" s="1"/>
  <c r="BE398" i="10"/>
  <c r="BE398" i="3" s="1"/>
  <c r="AS398" i="10"/>
  <c r="AS398" i="3" s="1"/>
  <c r="AG398" i="10"/>
  <c r="AG398" i="3" s="1"/>
  <c r="U398" i="10"/>
  <c r="U398" i="3" s="1"/>
  <c r="BQ346" i="10"/>
  <c r="BQ346" i="3" s="1"/>
  <c r="BE346" i="10"/>
  <c r="BE346" i="3" s="1"/>
  <c r="AS346" i="10"/>
  <c r="AS346" i="3" s="1"/>
  <c r="AG346" i="10"/>
  <c r="AG346" i="3" s="1"/>
  <c r="U346" i="10"/>
  <c r="U346" i="3" s="1"/>
  <c r="BQ345" i="10"/>
  <c r="BQ345" i="3" s="1"/>
  <c r="BE345" i="10"/>
  <c r="BE345" i="3" s="1"/>
  <c r="AS345" i="10"/>
  <c r="AS345" i="3" s="1"/>
  <c r="AG345" i="10"/>
  <c r="AG345" i="3" s="1"/>
  <c r="U345" i="10"/>
  <c r="U345" i="3" s="1"/>
  <c r="BQ344" i="10"/>
  <c r="BQ344" i="3" s="1"/>
  <c r="BE344" i="10"/>
  <c r="BE344" i="3" s="1"/>
  <c r="AS344" i="10"/>
  <c r="AS344" i="3" s="1"/>
  <c r="AG344" i="10"/>
  <c r="AG344" i="3" s="1"/>
  <c r="U344" i="10"/>
  <c r="U344" i="3" s="1"/>
  <c r="BQ342" i="10"/>
  <c r="BQ342" i="3" s="1"/>
  <c r="BE342" i="10"/>
  <c r="BE342" i="3" s="1"/>
  <c r="AS342" i="10"/>
  <c r="AS342" i="3" s="1"/>
  <c r="AG342" i="10"/>
  <c r="AG342" i="3" s="1"/>
  <c r="U342" i="10"/>
  <c r="U342" i="3" s="1"/>
  <c r="BQ341" i="10"/>
  <c r="BQ341" i="3" s="1"/>
  <c r="BE341" i="10"/>
  <c r="BE341" i="3" s="1"/>
  <c r="AS341" i="10"/>
  <c r="AS341" i="3" s="1"/>
  <c r="AG341" i="10"/>
  <c r="AG341" i="3" s="1"/>
  <c r="U341" i="10"/>
  <c r="U341" i="3" s="1"/>
  <c r="BQ340" i="10"/>
  <c r="BQ340" i="3" s="1"/>
  <c r="BE340" i="10"/>
  <c r="BE340" i="3" s="1"/>
  <c r="AS340" i="10"/>
  <c r="AS340" i="3" s="1"/>
  <c r="AG340" i="10"/>
  <c r="AG340" i="3" s="1"/>
  <c r="U340" i="10"/>
  <c r="U340" i="3" s="1"/>
  <c r="BQ339" i="10"/>
  <c r="BQ339" i="3" s="1"/>
  <c r="BE339" i="10"/>
  <c r="BE339" i="3" s="1"/>
  <c r="AS339" i="10"/>
  <c r="AS339" i="3" s="1"/>
  <c r="AG339" i="10"/>
  <c r="AG339" i="3" s="1"/>
  <c r="U339" i="10"/>
  <c r="U339" i="3" s="1"/>
  <c r="BQ338" i="10"/>
  <c r="BQ338" i="3" s="1"/>
  <c r="BE338" i="10"/>
  <c r="BE338" i="3" s="1"/>
  <c r="AS338" i="10"/>
  <c r="AS338" i="3" s="1"/>
  <c r="AG338" i="10"/>
  <c r="AG338" i="3" s="1"/>
  <c r="U338" i="10"/>
  <c r="U338" i="3" s="1"/>
  <c r="BQ336" i="10"/>
  <c r="BQ336" i="3" s="1"/>
  <c r="BE336" i="10"/>
  <c r="BE336" i="3" s="1"/>
  <c r="AS336" i="10"/>
  <c r="AS336" i="3" s="1"/>
  <c r="AG336" i="10"/>
  <c r="AG336" i="3" s="1"/>
  <c r="U336" i="10"/>
  <c r="U336" i="3" s="1"/>
  <c r="BQ335" i="10"/>
  <c r="BQ335" i="3" s="1"/>
  <c r="BE335" i="10"/>
  <c r="BE335" i="3" s="1"/>
  <c r="AS335" i="10"/>
  <c r="AS335" i="3" s="1"/>
  <c r="AG335" i="10"/>
  <c r="AG335" i="3" s="1"/>
  <c r="U335" i="10"/>
  <c r="U335" i="3" s="1"/>
  <c r="BQ334" i="10"/>
  <c r="BQ334" i="3" s="1"/>
  <c r="BE334" i="10"/>
  <c r="BE334" i="3" s="1"/>
  <c r="AS334" i="10"/>
  <c r="AS334" i="3" s="1"/>
  <c r="AG334" i="10"/>
  <c r="AG334" i="3" s="1"/>
  <c r="U334" i="10"/>
  <c r="U334" i="3" s="1"/>
  <c r="BQ333" i="10"/>
  <c r="BQ333" i="3" s="1"/>
  <c r="BE333" i="10"/>
  <c r="BE333" i="3" s="1"/>
  <c r="AS333" i="10"/>
  <c r="AS333" i="3" s="1"/>
  <c r="AG333" i="10"/>
  <c r="AG333" i="3" s="1"/>
  <c r="U333" i="10"/>
  <c r="U333" i="3" s="1"/>
  <c r="BQ332" i="10"/>
  <c r="BQ332" i="3" s="1"/>
  <c r="BE332" i="10"/>
  <c r="BE332" i="3" s="1"/>
  <c r="AS332" i="10"/>
  <c r="AS332" i="3" s="1"/>
  <c r="AG332" i="10"/>
  <c r="AG332" i="3" s="1"/>
  <c r="U332" i="10"/>
  <c r="U332" i="3" s="1"/>
  <c r="BQ331" i="10"/>
  <c r="BQ331" i="3" s="1"/>
  <c r="BE331" i="10"/>
  <c r="BE331" i="3" s="1"/>
  <c r="AS331" i="10"/>
  <c r="AS331" i="3" s="1"/>
  <c r="AG331" i="10"/>
  <c r="AG331" i="3" s="1"/>
  <c r="U331" i="10"/>
  <c r="U331" i="3" s="1"/>
  <c r="BQ330" i="10"/>
  <c r="BQ330" i="3" s="1"/>
  <c r="BE330" i="10"/>
  <c r="BE330" i="3" s="1"/>
  <c r="AS330" i="10"/>
  <c r="AS330" i="3" s="1"/>
  <c r="AG330" i="10"/>
  <c r="AG330" i="3" s="1"/>
  <c r="U330" i="10"/>
  <c r="U330" i="3" s="1"/>
  <c r="BQ329" i="10"/>
  <c r="BQ329" i="3" s="1"/>
  <c r="BE329" i="10"/>
  <c r="BE329" i="3" s="1"/>
  <c r="AS329" i="10"/>
  <c r="AS329" i="3" s="1"/>
  <c r="AG329" i="10"/>
  <c r="AG329" i="3" s="1"/>
  <c r="U329" i="10"/>
  <c r="U329" i="3" s="1"/>
  <c r="BQ327" i="10"/>
  <c r="BQ327" i="3" s="1"/>
  <c r="BE327" i="10"/>
  <c r="BE327" i="3" s="1"/>
  <c r="AS327" i="10"/>
  <c r="AS327" i="3" s="1"/>
  <c r="AG327" i="10"/>
  <c r="AG327" i="3" s="1"/>
  <c r="U327" i="10"/>
  <c r="U327" i="3" s="1"/>
  <c r="BQ326" i="10"/>
  <c r="BQ326" i="3" s="1"/>
  <c r="BE326" i="10"/>
  <c r="BE326" i="3" s="1"/>
  <c r="AS326" i="10"/>
  <c r="AS326" i="3" s="1"/>
  <c r="AG326" i="10"/>
  <c r="AG326" i="3" s="1"/>
  <c r="U326" i="10"/>
  <c r="U326" i="3" s="1"/>
  <c r="BQ325" i="10"/>
  <c r="BQ325" i="3" s="1"/>
  <c r="BE325" i="10"/>
  <c r="BE325" i="3" s="1"/>
  <c r="AS325" i="10"/>
  <c r="AS325" i="3" s="1"/>
  <c r="AG325" i="10"/>
  <c r="AG325" i="3" s="1"/>
  <c r="U325" i="10"/>
  <c r="U325" i="3" s="1"/>
  <c r="BQ324" i="10"/>
  <c r="BQ324" i="3" s="1"/>
  <c r="BE324" i="10"/>
  <c r="BE324" i="3" s="1"/>
  <c r="AS324" i="10"/>
  <c r="AS324" i="3" s="1"/>
  <c r="AG324" i="10"/>
  <c r="AG324" i="3" s="1"/>
  <c r="U324" i="10"/>
  <c r="U324" i="3" s="1"/>
  <c r="BQ323" i="10"/>
  <c r="BQ323" i="3" s="1"/>
  <c r="BE323" i="10"/>
  <c r="BE323" i="3" s="1"/>
  <c r="AS323" i="10"/>
  <c r="AS323" i="3" s="1"/>
  <c r="AG323" i="10"/>
  <c r="AG323" i="3" s="1"/>
  <c r="U323" i="10"/>
  <c r="U323" i="3" s="1"/>
  <c r="BQ322" i="10"/>
  <c r="BQ322" i="3" s="1"/>
  <c r="BE322" i="10"/>
  <c r="BE322" i="3" s="1"/>
  <c r="AS322" i="10"/>
  <c r="AS322" i="3" s="1"/>
  <c r="AG322" i="10"/>
  <c r="AG322" i="3" s="1"/>
  <c r="U322" i="10"/>
  <c r="U322" i="3" s="1"/>
  <c r="BQ321" i="10"/>
  <c r="BQ321" i="3" s="1"/>
  <c r="BE321" i="10"/>
  <c r="BE321" i="3" s="1"/>
  <c r="AS321" i="10"/>
  <c r="AS321" i="3" s="1"/>
  <c r="AG321" i="10"/>
  <c r="AG321" i="3" s="1"/>
  <c r="U321" i="10"/>
  <c r="U321" i="3" s="1"/>
  <c r="BQ320" i="10"/>
  <c r="BQ320" i="3" s="1"/>
  <c r="BE320" i="10"/>
  <c r="BE320" i="3" s="1"/>
  <c r="AS320" i="10"/>
  <c r="AS320" i="3" s="1"/>
  <c r="AG320" i="10"/>
  <c r="AG320" i="3" s="1"/>
  <c r="U320" i="10"/>
  <c r="U320" i="3" s="1"/>
  <c r="BQ318" i="10"/>
  <c r="BQ318" i="3" s="1"/>
  <c r="BE318" i="10"/>
  <c r="BE318" i="3" s="1"/>
  <c r="AS318" i="10"/>
  <c r="AS318" i="3" s="1"/>
  <c r="AG318" i="10"/>
  <c r="AG318" i="3" s="1"/>
  <c r="U318" i="10"/>
  <c r="U318" i="3" s="1"/>
  <c r="BQ317" i="10"/>
  <c r="BQ317" i="3" s="1"/>
  <c r="BE317" i="10"/>
  <c r="BE317" i="3" s="1"/>
  <c r="AS317" i="10"/>
  <c r="AS317" i="3" s="1"/>
  <c r="AG317" i="10"/>
  <c r="AG317" i="3" s="1"/>
  <c r="U317" i="10"/>
  <c r="U317" i="3" s="1"/>
  <c r="BQ316" i="10"/>
  <c r="BQ316" i="3" s="1"/>
  <c r="BE316" i="10"/>
  <c r="BE316" i="3" s="1"/>
  <c r="AS316" i="10"/>
  <c r="AS316" i="3" s="1"/>
  <c r="AG316" i="10"/>
  <c r="AG316" i="3" s="1"/>
  <c r="U316" i="10"/>
  <c r="U316" i="3" s="1"/>
  <c r="BQ315" i="10"/>
  <c r="BQ315" i="3" s="1"/>
  <c r="BE315" i="10"/>
  <c r="BE315" i="3" s="1"/>
  <c r="AS315" i="10"/>
  <c r="AS315" i="3" s="1"/>
  <c r="AG315" i="10"/>
  <c r="AG315" i="3" s="1"/>
  <c r="U315" i="10"/>
  <c r="U315" i="3" s="1"/>
  <c r="BQ313" i="10"/>
  <c r="BQ313" i="3" s="1"/>
  <c r="BE313" i="10"/>
  <c r="BE313" i="3" s="1"/>
  <c r="AS313" i="10"/>
  <c r="AS313" i="3" s="1"/>
  <c r="AG313" i="10"/>
  <c r="AG313" i="3" s="1"/>
  <c r="U313" i="10"/>
  <c r="U313" i="3" s="1"/>
  <c r="BQ312" i="10"/>
  <c r="BQ312" i="3" s="1"/>
  <c r="BE312" i="10"/>
  <c r="BE312" i="3" s="1"/>
  <c r="AS312" i="10"/>
  <c r="AS312" i="3" s="1"/>
  <c r="AG312" i="10"/>
  <c r="AG312" i="3" s="1"/>
  <c r="U312" i="10"/>
  <c r="U312" i="3" s="1"/>
  <c r="BQ306" i="10"/>
  <c r="BQ306" i="3" s="1"/>
  <c r="BE306" i="10"/>
  <c r="BE306" i="3" s="1"/>
  <c r="AS306" i="10"/>
  <c r="AS306" i="3" s="1"/>
  <c r="AG306" i="10"/>
  <c r="AG306" i="3" s="1"/>
  <c r="U306" i="10"/>
  <c r="U306" i="3" s="1"/>
  <c r="BQ305" i="10"/>
  <c r="BQ305" i="3" s="1"/>
  <c r="BE305" i="10"/>
  <c r="BE305" i="3" s="1"/>
  <c r="AS305" i="10"/>
  <c r="AS305" i="3" s="1"/>
  <c r="AG305" i="10"/>
  <c r="AG305" i="3" s="1"/>
  <c r="U305" i="10"/>
  <c r="U305" i="3" s="1"/>
  <c r="BQ304" i="10"/>
  <c r="BQ304" i="3" s="1"/>
  <c r="BE304" i="10"/>
  <c r="BE304" i="3" s="1"/>
  <c r="AS304" i="10"/>
  <c r="AS304" i="3" s="1"/>
  <c r="AG304" i="10"/>
  <c r="AG304" i="3" s="1"/>
  <c r="U304" i="10"/>
  <c r="U304" i="3" s="1"/>
  <c r="BQ303" i="10"/>
  <c r="BQ303" i="3" s="1"/>
  <c r="BE303" i="10"/>
  <c r="BE303" i="3" s="1"/>
  <c r="AS303" i="10"/>
  <c r="AS303" i="3" s="1"/>
  <c r="AG303" i="10"/>
  <c r="AG303" i="3" s="1"/>
  <c r="U303" i="10"/>
  <c r="U303" i="3" s="1"/>
  <c r="BQ302" i="10"/>
  <c r="BQ302" i="3" s="1"/>
  <c r="BE302" i="10"/>
  <c r="BE302" i="3" s="1"/>
  <c r="AS302" i="10"/>
  <c r="AS302" i="3" s="1"/>
  <c r="AG302" i="10"/>
  <c r="AG302" i="3" s="1"/>
  <c r="U302" i="10"/>
  <c r="U302" i="3" s="1"/>
  <c r="BQ301" i="10"/>
  <c r="BQ301" i="3" s="1"/>
  <c r="BE301" i="10"/>
  <c r="BE301" i="3" s="1"/>
  <c r="AS301" i="10"/>
  <c r="AS301" i="3" s="1"/>
  <c r="AG301" i="10"/>
  <c r="AG301" i="3" s="1"/>
  <c r="U301" i="10"/>
  <c r="U301" i="3" s="1"/>
  <c r="BQ300" i="10"/>
  <c r="BQ300" i="3" s="1"/>
  <c r="BE300" i="10"/>
  <c r="BE300" i="3" s="1"/>
  <c r="AS300" i="10"/>
  <c r="AS300" i="3" s="1"/>
  <c r="AG300" i="10"/>
  <c r="AG300" i="3" s="1"/>
  <c r="U300" i="10"/>
  <c r="U300" i="3" s="1"/>
  <c r="BQ299" i="10"/>
  <c r="BQ299" i="3" s="1"/>
  <c r="BE299" i="10"/>
  <c r="BE299" i="3" s="1"/>
  <c r="AS299" i="10"/>
  <c r="AS299" i="3" s="1"/>
  <c r="AG299" i="10"/>
  <c r="AG299" i="3" s="1"/>
  <c r="U299" i="10"/>
  <c r="U299" i="3" s="1"/>
  <c r="BQ298" i="10"/>
  <c r="BQ298" i="3" s="1"/>
  <c r="BE298" i="10"/>
  <c r="BE298" i="3" s="1"/>
  <c r="AS298" i="10"/>
  <c r="AS298" i="3" s="1"/>
  <c r="AG298" i="10"/>
  <c r="AG298" i="3" s="1"/>
  <c r="U298" i="10"/>
  <c r="U298" i="3" s="1"/>
  <c r="BQ296" i="10"/>
  <c r="BQ296" i="3" s="1"/>
  <c r="BE296" i="10"/>
  <c r="BE296" i="3" s="1"/>
  <c r="AS296" i="10"/>
  <c r="AS296" i="3" s="1"/>
  <c r="AG296" i="10"/>
  <c r="AG296" i="3" s="1"/>
  <c r="U296" i="10"/>
  <c r="U296" i="3" s="1"/>
  <c r="BQ295" i="10"/>
  <c r="BQ295" i="3" s="1"/>
  <c r="BE295" i="10"/>
  <c r="BE295" i="3" s="1"/>
  <c r="AS295" i="10"/>
  <c r="AS295" i="3" s="1"/>
  <c r="AG295" i="10"/>
  <c r="AG295" i="3" s="1"/>
  <c r="U295" i="10"/>
  <c r="U295" i="3" s="1"/>
  <c r="BQ294" i="10"/>
  <c r="BQ294" i="3" s="1"/>
  <c r="BE294" i="10"/>
  <c r="BE294" i="3" s="1"/>
  <c r="AS294" i="10"/>
  <c r="AS294" i="3" s="1"/>
  <c r="AG294" i="10"/>
  <c r="AG294" i="3" s="1"/>
  <c r="U294" i="10"/>
  <c r="U294" i="3" s="1"/>
  <c r="BQ293" i="10"/>
  <c r="BQ293" i="3" s="1"/>
  <c r="BE293" i="10"/>
  <c r="BE293" i="3" s="1"/>
  <c r="AS293" i="10"/>
  <c r="AS293" i="3" s="1"/>
  <c r="AG293" i="10"/>
  <c r="AG293" i="3" s="1"/>
  <c r="U293" i="10"/>
  <c r="U293" i="3" s="1"/>
  <c r="BQ292" i="10"/>
  <c r="BQ292" i="3" s="1"/>
  <c r="BE292" i="10"/>
  <c r="BE292" i="3" s="1"/>
  <c r="AS292" i="10"/>
  <c r="AS292" i="3" s="1"/>
  <c r="AG292" i="10"/>
  <c r="AG292" i="3" s="1"/>
  <c r="U292" i="10"/>
  <c r="U292" i="3" s="1"/>
  <c r="BQ282" i="10"/>
  <c r="BQ282" i="3" s="1"/>
  <c r="BE282" i="10"/>
  <c r="BE282" i="3" s="1"/>
  <c r="AS282" i="10"/>
  <c r="AS282" i="3" s="1"/>
  <c r="AG282" i="10"/>
  <c r="AG282" i="3" s="1"/>
  <c r="U282" i="10"/>
  <c r="U282" i="3" s="1"/>
  <c r="BQ281" i="10"/>
  <c r="BQ281" i="3" s="1"/>
  <c r="BE281" i="10"/>
  <c r="BE281" i="3" s="1"/>
  <c r="AS281" i="10"/>
  <c r="AS281" i="3" s="1"/>
  <c r="AG281" i="10"/>
  <c r="AG281" i="3" s="1"/>
  <c r="U281" i="10"/>
  <c r="U281" i="3" s="1"/>
  <c r="BQ280" i="10"/>
  <c r="BQ280" i="3" s="1"/>
  <c r="BE280" i="10"/>
  <c r="BE280" i="3" s="1"/>
  <c r="AS280" i="10"/>
  <c r="AS280" i="3" s="1"/>
  <c r="AG280" i="10"/>
  <c r="AG280" i="3" s="1"/>
  <c r="U280" i="10"/>
  <c r="U280" i="3" s="1"/>
  <c r="BQ279" i="10"/>
  <c r="BQ279" i="3" s="1"/>
  <c r="BE279" i="10"/>
  <c r="BE279" i="3" s="1"/>
  <c r="AS279" i="10"/>
  <c r="AS279" i="3" s="1"/>
  <c r="AG279" i="10"/>
  <c r="AG279" i="3" s="1"/>
  <c r="U279" i="10"/>
  <c r="U279" i="3" s="1"/>
  <c r="BQ278" i="10"/>
  <c r="BQ278" i="3" s="1"/>
  <c r="BE278" i="10"/>
  <c r="BE278" i="3" s="1"/>
  <c r="AS278" i="10"/>
  <c r="AS278" i="3" s="1"/>
  <c r="AG278" i="10"/>
  <c r="AG278" i="3" s="1"/>
  <c r="U278" i="10"/>
  <c r="U278" i="3" s="1"/>
  <c r="BQ273" i="10"/>
  <c r="BQ273" i="3" s="1"/>
  <c r="BE273" i="10"/>
  <c r="BE273" i="3" s="1"/>
  <c r="AS273" i="10"/>
  <c r="AS273" i="3" s="1"/>
  <c r="AG273" i="10"/>
  <c r="AG273" i="3" s="1"/>
  <c r="U273" i="10"/>
  <c r="U273" i="3" s="1"/>
  <c r="BQ250" i="10"/>
  <c r="BQ250" i="3" s="1"/>
  <c r="BE250" i="10"/>
  <c r="BE250" i="3" s="1"/>
  <c r="AS250" i="10"/>
  <c r="AS250" i="3" s="1"/>
  <c r="AG250" i="10"/>
  <c r="AG250" i="3" s="1"/>
  <c r="U250" i="10"/>
  <c r="U250" i="3" s="1"/>
  <c r="BQ248" i="10"/>
  <c r="BQ248" i="3" s="1"/>
  <c r="BE248" i="10"/>
  <c r="BE248" i="3" s="1"/>
  <c r="AS248" i="10"/>
  <c r="AS248" i="3" s="1"/>
  <c r="AG248" i="10"/>
  <c r="AG248" i="3" s="1"/>
  <c r="U248" i="10"/>
  <c r="U248" i="3" s="1"/>
  <c r="BQ247" i="10"/>
  <c r="BQ247" i="3" s="1"/>
  <c r="BE247" i="10"/>
  <c r="BE247" i="3" s="1"/>
  <c r="AS247" i="10"/>
  <c r="AS247" i="3" s="1"/>
  <c r="AG247" i="10"/>
  <c r="AG247" i="3" s="1"/>
  <c r="U247" i="10"/>
  <c r="U247" i="3" s="1"/>
  <c r="BQ239" i="10"/>
  <c r="BQ239" i="3" s="1"/>
  <c r="BE239" i="10"/>
  <c r="BE239" i="3" s="1"/>
  <c r="AS239" i="10"/>
  <c r="AS239" i="3" s="1"/>
  <c r="AG239" i="10"/>
  <c r="AG239" i="3" s="1"/>
  <c r="U239" i="10"/>
  <c r="U239" i="3" s="1"/>
  <c r="BQ232" i="10"/>
  <c r="BQ232" i="3" s="1"/>
  <c r="BE232" i="10"/>
  <c r="BE232" i="3" s="1"/>
  <c r="AS232" i="10"/>
  <c r="AS232" i="3" s="1"/>
  <c r="AG232" i="10"/>
  <c r="AG232" i="3" s="1"/>
  <c r="U232" i="10"/>
  <c r="U232" i="3" s="1"/>
  <c r="BQ221" i="10"/>
  <c r="BQ221" i="3" s="1"/>
  <c r="BE221" i="10"/>
  <c r="BE221" i="3" s="1"/>
  <c r="AS221" i="10"/>
  <c r="AS221" i="3" s="1"/>
  <c r="AG221" i="10"/>
  <c r="AG221" i="3" s="1"/>
  <c r="U221" i="10"/>
  <c r="U221" i="3" s="1"/>
  <c r="BQ220" i="10"/>
  <c r="BQ220" i="3" s="1"/>
  <c r="BE220" i="10"/>
  <c r="BE220" i="3" s="1"/>
  <c r="AS220" i="10"/>
  <c r="AS220" i="3" s="1"/>
  <c r="AG220" i="10"/>
  <c r="AG220" i="3" s="1"/>
  <c r="U220" i="10"/>
  <c r="U220" i="3" s="1"/>
  <c r="BQ219" i="10"/>
  <c r="BQ219" i="3" s="1"/>
  <c r="BE219" i="10"/>
  <c r="BE219" i="3" s="1"/>
  <c r="AS219" i="10"/>
  <c r="AS219" i="3" s="1"/>
  <c r="AG219" i="10"/>
  <c r="AG219" i="3" s="1"/>
  <c r="U219" i="10"/>
  <c r="U219" i="3" s="1"/>
  <c r="BQ218" i="10"/>
  <c r="BQ218" i="3" s="1"/>
  <c r="BE218" i="10"/>
  <c r="BE218" i="3" s="1"/>
  <c r="AS218" i="10"/>
  <c r="AS218" i="3" s="1"/>
  <c r="AG218" i="10"/>
  <c r="AG218" i="3" s="1"/>
  <c r="U218" i="10"/>
  <c r="U218" i="3" s="1"/>
  <c r="BQ217" i="10"/>
  <c r="BQ217" i="3" s="1"/>
  <c r="BE217" i="10"/>
  <c r="BE217" i="3" s="1"/>
  <c r="AS217" i="10"/>
  <c r="AS217" i="3" s="1"/>
  <c r="AG217" i="10"/>
  <c r="AG217" i="3" s="1"/>
  <c r="U217" i="10"/>
  <c r="U217" i="3" s="1"/>
  <c r="BQ212" i="10"/>
  <c r="BQ212" i="3" s="1"/>
  <c r="BE212" i="10"/>
  <c r="BE212" i="3" s="1"/>
  <c r="AS212" i="10"/>
  <c r="AS212" i="3" s="1"/>
  <c r="AG212" i="10"/>
  <c r="AG212" i="3" s="1"/>
  <c r="U212" i="10"/>
  <c r="U212" i="3" s="1"/>
  <c r="BE199" i="10"/>
  <c r="BQ199" i="10"/>
  <c r="U199" i="10"/>
  <c r="AS199" i="10"/>
  <c r="AG199" i="10"/>
  <c r="E200" i="10"/>
  <c r="G348" i="10"/>
  <c r="E389" i="10"/>
  <c r="E389" i="3" s="1"/>
  <c r="E200" i="3" l="1"/>
  <c r="G389" i="10"/>
  <c r="G200" i="10"/>
  <c r="CC232" i="10"/>
  <c r="CC232" i="3" s="1"/>
  <c r="G232" i="3" s="1"/>
  <c r="F232" i="3" s="1"/>
  <c r="CC250" i="10"/>
  <c r="CC250" i="3" s="1"/>
  <c r="G250" i="3" s="1"/>
  <c r="F250" i="3" s="1"/>
  <c r="CC280" i="10"/>
  <c r="CC280" i="3" s="1"/>
  <c r="G280" i="3" s="1"/>
  <c r="F280" i="3" s="1"/>
  <c r="CC312" i="10"/>
  <c r="CC312" i="3" s="1"/>
  <c r="G312" i="3" s="1"/>
  <c r="F312" i="3" s="1"/>
  <c r="CC247" i="10"/>
  <c r="CC247" i="3" s="1"/>
  <c r="G247" i="3" s="1"/>
  <c r="F247" i="3" s="1"/>
  <c r="CC282" i="10"/>
  <c r="CC282" i="3" s="1"/>
  <c r="G282" i="3" s="1"/>
  <c r="F282" i="3" s="1"/>
  <c r="CC306" i="10"/>
  <c r="CC306" i="3" s="1"/>
  <c r="G306" i="3" s="1"/>
  <c r="F306" i="3" s="1"/>
  <c r="CC248" i="10"/>
  <c r="CC248" i="3" s="1"/>
  <c r="G248" i="3" s="1"/>
  <c r="F248" i="3" s="1"/>
  <c r="CC344" i="10"/>
  <c r="CC344" i="3" s="1"/>
  <c r="G344" i="3" s="1"/>
  <c r="F344" i="3" s="1"/>
  <c r="CC345" i="10"/>
  <c r="CC345" i="3" s="1"/>
  <c r="G345" i="3" s="1"/>
  <c r="F345" i="3" s="1"/>
  <c r="CC281" i="10"/>
  <c r="CC281" i="3" s="1"/>
  <c r="G281" i="3" s="1"/>
  <c r="F281" i="3" s="1"/>
  <c r="CC305" i="10"/>
  <c r="CC305" i="3" s="1"/>
  <c r="G305" i="3" s="1"/>
  <c r="F305" i="3" s="1"/>
  <c r="CC346" i="10"/>
  <c r="CC346" i="3" s="1"/>
  <c r="G346" i="3" s="1"/>
  <c r="F346" i="3" s="1"/>
  <c r="CC411" i="10"/>
  <c r="CC411" i="3" s="1"/>
  <c r="G411" i="3" s="1"/>
  <c r="CC410" i="10"/>
  <c r="CC410" i="3" s="1"/>
  <c r="G410" i="3" s="1"/>
  <c r="F410" i="3" s="1"/>
  <c r="AS271" i="10"/>
  <c r="U366" i="10"/>
  <c r="U366" i="3" s="1"/>
  <c r="AS378" i="10"/>
  <c r="AG358" i="10"/>
  <c r="AG358" i="3" s="1"/>
  <c r="AG370" i="10"/>
  <c r="AG370" i="3" s="1"/>
  <c r="U352" i="10"/>
  <c r="U352" i="3" s="1"/>
  <c r="AS362" i="10"/>
  <c r="AS362" i="3" s="1"/>
  <c r="BQ271" i="10"/>
  <c r="AG372" i="10"/>
  <c r="AG372" i="3" s="1"/>
  <c r="AS354" i="10"/>
  <c r="AS354" i="3" s="1"/>
  <c r="BE364" i="10"/>
  <c r="BE364" i="3" s="1"/>
  <c r="BE360" i="10"/>
  <c r="BE360" i="3" s="1"/>
  <c r="BQ368" i="10"/>
  <c r="BQ368" i="3" s="1"/>
  <c r="BE271" i="10"/>
  <c r="U271" i="10"/>
  <c r="AG271" i="10"/>
  <c r="BQ374" i="10"/>
  <c r="BQ374" i="3" s="1"/>
  <c r="BE356" i="10"/>
  <c r="BE356" i="3" s="1"/>
  <c r="E373" i="10"/>
  <c r="E373" i="3" s="1"/>
  <c r="E365" i="10"/>
  <c r="E365" i="3" s="1"/>
  <c r="BE354" i="10"/>
  <c r="BE354" i="3" s="1"/>
  <c r="U364" i="10"/>
  <c r="U364" i="3" s="1"/>
  <c r="U360" i="10"/>
  <c r="U360" i="3" s="1"/>
  <c r="AS374" i="10"/>
  <c r="AS374" i="3" s="1"/>
  <c r="BQ360" i="10"/>
  <c r="BQ360" i="3" s="1"/>
  <c r="AS372" i="10"/>
  <c r="AS372" i="3" s="1"/>
  <c r="E355" i="10"/>
  <c r="E355" i="3" s="1"/>
  <c r="U354" i="10"/>
  <c r="U354" i="3" s="1"/>
  <c r="BQ354" i="10"/>
  <c r="BQ354" i="3" s="1"/>
  <c r="AG366" i="10"/>
  <c r="AG366" i="3" s="1"/>
  <c r="AG360" i="10"/>
  <c r="AG360" i="3" s="1"/>
  <c r="AS364" i="10"/>
  <c r="AS364" i="3" s="1"/>
  <c r="BE372" i="10"/>
  <c r="BE372" i="3" s="1"/>
  <c r="E361" i="10"/>
  <c r="E361" i="3" s="1"/>
  <c r="AG354" i="10"/>
  <c r="AG354" i="3" s="1"/>
  <c r="AS368" i="10"/>
  <c r="AS368" i="3" s="1"/>
  <c r="AS366" i="10"/>
  <c r="AS366" i="3" s="1"/>
  <c r="AS360" i="10"/>
  <c r="AS360" i="3" s="1"/>
  <c r="AG364" i="10"/>
  <c r="AG364" i="3" s="1"/>
  <c r="BQ364" i="10"/>
  <c r="BQ364" i="3" s="1"/>
  <c r="U372" i="10"/>
  <c r="U372" i="3" s="1"/>
  <c r="BQ372" i="10"/>
  <c r="BQ372" i="3" s="1"/>
  <c r="E369" i="10"/>
  <c r="E369" i="3" s="1"/>
  <c r="AG374" i="10"/>
  <c r="AG374" i="3" s="1"/>
  <c r="AG368" i="10"/>
  <c r="AG368" i="3" s="1"/>
  <c r="E379" i="10"/>
  <c r="U358" i="10"/>
  <c r="U358" i="3" s="1"/>
  <c r="E357" i="10"/>
  <c r="E357" i="3" s="1"/>
  <c r="BQ370" i="10"/>
  <c r="BQ370" i="3" s="1"/>
  <c r="BE376" i="10"/>
  <c r="BE376" i="3" s="1"/>
  <c r="BQ352" i="10"/>
  <c r="BQ352" i="3" s="1"/>
  <c r="AG350" i="10"/>
  <c r="AG350" i="3" s="1"/>
  <c r="BQ362" i="10"/>
  <c r="BQ362" i="3" s="1"/>
  <c r="BQ343" i="10"/>
  <c r="E353" i="10"/>
  <c r="E353" i="3" s="1"/>
  <c r="E371" i="10"/>
  <c r="E371" i="3" s="1"/>
  <c r="AS370" i="10"/>
  <c r="AS370" i="3" s="1"/>
  <c r="AG352" i="10"/>
  <c r="AG352" i="3" s="1"/>
  <c r="U362" i="10"/>
  <c r="U362" i="3" s="1"/>
  <c r="AG362" i="10"/>
  <c r="AG362" i="3" s="1"/>
  <c r="BQ358" i="10"/>
  <c r="BQ358" i="3" s="1"/>
  <c r="BE358" i="10"/>
  <c r="BE358" i="3" s="1"/>
  <c r="AG356" i="10"/>
  <c r="AG356" i="3" s="1"/>
  <c r="BE209" i="10"/>
  <c r="BQ224" i="10"/>
  <c r="E363" i="10"/>
  <c r="E363" i="3" s="1"/>
  <c r="U370" i="10"/>
  <c r="U370" i="3" s="1"/>
  <c r="BE370" i="10"/>
  <c r="BE370" i="3" s="1"/>
  <c r="AS352" i="10"/>
  <c r="AS352" i="3" s="1"/>
  <c r="BE352" i="10"/>
  <c r="BE352" i="3" s="1"/>
  <c r="BQ350" i="10"/>
  <c r="BQ350" i="3" s="1"/>
  <c r="BE362" i="10"/>
  <c r="BE362" i="3" s="1"/>
  <c r="BQ376" i="10"/>
  <c r="BQ376" i="3" s="1"/>
  <c r="AS358" i="10"/>
  <c r="AS358" i="3" s="1"/>
  <c r="E359" i="10"/>
  <c r="E359" i="3" s="1"/>
  <c r="U350" i="10"/>
  <c r="U350" i="3" s="1"/>
  <c r="AS356" i="10"/>
  <c r="AS356" i="3" s="1"/>
  <c r="AG343" i="10"/>
  <c r="AS209" i="10"/>
  <c r="CC218" i="10"/>
  <c r="CC218" i="3" s="1"/>
  <c r="G218" i="3" s="1"/>
  <c r="F218" i="3" s="1"/>
  <c r="AS224" i="10"/>
  <c r="CC300" i="10"/>
  <c r="CC300" i="3" s="1"/>
  <c r="G300" i="3" s="1"/>
  <c r="F300" i="3" s="1"/>
  <c r="CC316" i="10"/>
  <c r="CC316" i="3" s="1"/>
  <c r="G316" i="3" s="1"/>
  <c r="F316" i="3" s="1"/>
  <c r="CC325" i="10"/>
  <c r="CC325" i="3" s="1"/>
  <c r="G325" i="3" s="1"/>
  <c r="F325" i="3" s="1"/>
  <c r="U209" i="10"/>
  <c r="BQ209" i="10"/>
  <c r="CC220" i="10"/>
  <c r="CC220" i="3" s="1"/>
  <c r="G220" i="3" s="1"/>
  <c r="F220" i="3" s="1"/>
  <c r="CC273" i="10"/>
  <c r="CC273" i="3" s="1"/>
  <c r="G273" i="3" s="1"/>
  <c r="F273" i="3" s="1"/>
  <c r="CC278" i="10"/>
  <c r="CC278" i="3" s="1"/>
  <c r="G278" i="3" s="1"/>
  <c r="F278" i="3" s="1"/>
  <c r="CC293" i="10"/>
  <c r="CC293" i="3" s="1"/>
  <c r="G293" i="3" s="1"/>
  <c r="F293" i="3" s="1"/>
  <c r="CC302" i="10"/>
  <c r="CC302" i="3" s="1"/>
  <c r="G302" i="3" s="1"/>
  <c r="F302" i="3" s="1"/>
  <c r="CC318" i="10"/>
  <c r="CC318" i="3" s="1"/>
  <c r="G318" i="3" s="1"/>
  <c r="F318" i="3" s="1"/>
  <c r="CC336" i="10"/>
  <c r="CC336" i="3" s="1"/>
  <c r="G336" i="3" s="1"/>
  <c r="F336" i="3" s="1"/>
  <c r="AG209" i="10"/>
  <c r="CC221" i="10"/>
  <c r="CC221" i="3" s="1"/>
  <c r="G221" i="3" s="1"/>
  <c r="F221" i="3" s="1"/>
  <c r="BE224" i="10"/>
  <c r="CC279" i="10"/>
  <c r="CC279" i="3" s="1"/>
  <c r="G279" i="3" s="1"/>
  <c r="F279" i="3" s="1"/>
  <c r="CC294" i="10"/>
  <c r="CC294" i="3" s="1"/>
  <c r="G294" i="3" s="1"/>
  <c r="F294" i="3" s="1"/>
  <c r="CC303" i="10"/>
  <c r="CC303" i="3" s="1"/>
  <c r="G303" i="3" s="1"/>
  <c r="F303" i="3" s="1"/>
  <c r="CC320" i="10"/>
  <c r="CC320" i="3" s="1"/>
  <c r="G320" i="3" s="1"/>
  <c r="F320" i="3" s="1"/>
  <c r="CC329" i="10"/>
  <c r="CC329" i="3" s="1"/>
  <c r="G329" i="3" s="1"/>
  <c r="F329" i="3" s="1"/>
  <c r="CC338" i="10"/>
  <c r="CC338" i="3" s="1"/>
  <c r="G338" i="3" s="1"/>
  <c r="F338" i="3" s="1"/>
  <c r="CC398" i="10"/>
  <c r="CC398" i="3" s="1"/>
  <c r="G398" i="3" s="1"/>
  <c r="F398" i="3" s="1"/>
  <c r="AS343" i="10"/>
  <c r="CC334" i="10"/>
  <c r="CC334" i="3" s="1"/>
  <c r="G334" i="3" s="1"/>
  <c r="F334" i="3" s="1"/>
  <c r="E367" i="10"/>
  <c r="E367" i="3" s="1"/>
  <c r="BE368" i="10"/>
  <c r="BE368" i="3" s="1"/>
  <c r="BE366" i="10"/>
  <c r="BE366" i="3" s="1"/>
  <c r="AG378" i="10"/>
  <c r="BE374" i="10"/>
  <c r="BE374" i="3" s="1"/>
  <c r="BQ356" i="10"/>
  <c r="BQ356" i="3" s="1"/>
  <c r="BE343" i="10"/>
  <c r="CC239" i="10"/>
  <c r="CC239" i="3" s="1"/>
  <c r="G239" i="3" s="1"/>
  <c r="F239" i="3" s="1"/>
  <c r="CC296" i="10"/>
  <c r="CC296" i="3" s="1"/>
  <c r="G296" i="3" s="1"/>
  <c r="F296" i="3" s="1"/>
  <c r="CC313" i="10"/>
  <c r="CC313" i="3" s="1"/>
  <c r="G313" i="3" s="1"/>
  <c r="F313" i="3" s="1"/>
  <c r="CC322" i="10"/>
  <c r="CC322" i="3" s="1"/>
  <c r="G322" i="3" s="1"/>
  <c r="F322" i="3" s="1"/>
  <c r="CC331" i="10"/>
  <c r="CC331" i="3" s="1"/>
  <c r="G331" i="3" s="1"/>
  <c r="F331" i="3" s="1"/>
  <c r="CC340" i="10"/>
  <c r="CC340" i="3" s="1"/>
  <c r="G340" i="3" s="1"/>
  <c r="F340" i="3" s="1"/>
  <c r="CC400" i="10"/>
  <c r="CC400" i="3" s="1"/>
  <c r="G400" i="3" s="1"/>
  <c r="F400" i="3" s="1"/>
  <c r="U368" i="10"/>
  <c r="U368" i="3" s="1"/>
  <c r="BQ366" i="10"/>
  <c r="BQ366" i="3" s="1"/>
  <c r="BE378" i="10"/>
  <c r="U376" i="10"/>
  <c r="U376" i="3" s="1"/>
  <c r="U374" i="10"/>
  <c r="U374" i="3" s="1"/>
  <c r="U356" i="10"/>
  <c r="U356" i="3" s="1"/>
  <c r="CC217" i="10"/>
  <c r="CC217" i="3" s="1"/>
  <c r="G217" i="3" s="1"/>
  <c r="F217" i="3" s="1"/>
  <c r="CC299" i="10"/>
  <c r="CC299" i="3" s="1"/>
  <c r="G299" i="3" s="1"/>
  <c r="F299" i="3" s="1"/>
  <c r="CC315" i="10"/>
  <c r="CC315" i="3" s="1"/>
  <c r="G315" i="3" s="1"/>
  <c r="F315" i="3" s="1"/>
  <c r="CC324" i="10"/>
  <c r="CC324" i="3" s="1"/>
  <c r="G324" i="3" s="1"/>
  <c r="F324" i="3" s="1"/>
  <c r="CC333" i="10"/>
  <c r="CC333" i="3" s="1"/>
  <c r="G333" i="3" s="1"/>
  <c r="F333" i="3" s="1"/>
  <c r="CC342" i="10"/>
  <c r="CC342" i="3" s="1"/>
  <c r="G342" i="3" s="1"/>
  <c r="F342" i="3" s="1"/>
  <c r="E351" i="10"/>
  <c r="E351" i="3" s="1"/>
  <c r="E375" i="10"/>
  <c r="E375" i="3" s="1"/>
  <c r="AS350" i="10"/>
  <c r="AS350" i="3" s="1"/>
  <c r="U378" i="10"/>
  <c r="AG376" i="10"/>
  <c r="AG376" i="3" s="1"/>
  <c r="CC295" i="10"/>
  <c r="CC295" i="3" s="1"/>
  <c r="G295" i="3" s="1"/>
  <c r="F295" i="3" s="1"/>
  <c r="CC304" i="10"/>
  <c r="CC304" i="3" s="1"/>
  <c r="G304" i="3" s="1"/>
  <c r="F304" i="3" s="1"/>
  <c r="CC321" i="10"/>
  <c r="CC321" i="3" s="1"/>
  <c r="G321" i="3" s="1"/>
  <c r="F321" i="3" s="1"/>
  <c r="CC330" i="10"/>
  <c r="CC330" i="3" s="1"/>
  <c r="G330" i="3" s="1"/>
  <c r="F330" i="3" s="1"/>
  <c r="CC339" i="10"/>
  <c r="CC339" i="3" s="1"/>
  <c r="G339" i="3" s="1"/>
  <c r="F339" i="3" s="1"/>
  <c r="CC399" i="10"/>
  <c r="CC399" i="3" s="1"/>
  <c r="G399" i="3" s="1"/>
  <c r="F399" i="3" s="1"/>
  <c r="BE350" i="10"/>
  <c r="BE350" i="3" s="1"/>
  <c r="BQ378" i="10"/>
  <c r="AS376" i="10"/>
  <c r="AS376" i="3" s="1"/>
  <c r="CC219" i="10"/>
  <c r="CC219" i="3" s="1"/>
  <c r="G219" i="3" s="1"/>
  <c r="F219" i="3" s="1"/>
  <c r="CC292" i="10"/>
  <c r="CC292" i="3" s="1"/>
  <c r="G292" i="3" s="1"/>
  <c r="F292" i="3" s="1"/>
  <c r="CC301" i="10"/>
  <c r="CC301" i="3" s="1"/>
  <c r="G301" i="3" s="1"/>
  <c r="F301" i="3" s="1"/>
  <c r="CC317" i="10"/>
  <c r="CC317" i="3" s="1"/>
  <c r="G317" i="3" s="1"/>
  <c r="F317" i="3" s="1"/>
  <c r="CC326" i="10"/>
  <c r="CC326" i="3" s="1"/>
  <c r="G326" i="3" s="1"/>
  <c r="F326" i="3" s="1"/>
  <c r="CC335" i="10"/>
  <c r="CC335" i="3" s="1"/>
  <c r="G335" i="3" s="1"/>
  <c r="F335" i="3" s="1"/>
  <c r="E377" i="10"/>
  <c r="E377" i="3" s="1"/>
  <c r="CC212" i="10"/>
  <c r="CC212" i="3" s="1"/>
  <c r="G212" i="3" s="1"/>
  <c r="F212" i="3" s="1"/>
  <c r="CC298" i="10"/>
  <c r="CC298" i="3" s="1"/>
  <c r="G298" i="3" s="1"/>
  <c r="F298" i="3" s="1"/>
  <c r="CC323" i="10"/>
  <c r="CC323" i="3" s="1"/>
  <c r="G323" i="3" s="1"/>
  <c r="F323" i="3" s="1"/>
  <c r="CC332" i="10"/>
  <c r="CC332" i="3" s="1"/>
  <c r="G332" i="3" s="1"/>
  <c r="F332" i="3" s="1"/>
  <c r="CC341" i="10"/>
  <c r="CC341" i="3" s="1"/>
  <c r="G341" i="3" s="1"/>
  <c r="F341" i="3" s="1"/>
  <c r="CC401" i="10"/>
  <c r="CC401" i="3" s="1"/>
  <c r="G401" i="3" s="1"/>
  <c r="F401" i="3" s="1"/>
  <c r="CC327" i="10"/>
  <c r="CC327" i="3" s="1"/>
  <c r="G327" i="3" s="1"/>
  <c r="F327" i="3" s="1"/>
  <c r="U343" i="10"/>
  <c r="U224" i="10"/>
  <c r="AG224" i="10"/>
  <c r="CC388" i="10"/>
  <c r="BE348" i="10"/>
  <c r="BE348" i="3" s="1"/>
  <c r="BQ348" i="10"/>
  <c r="BQ348" i="3" s="1"/>
  <c r="AS348" i="10"/>
  <c r="AS348" i="3" s="1"/>
  <c r="AG348" i="10"/>
  <c r="AG348" i="3" s="1"/>
  <c r="U348" i="10"/>
  <c r="U348" i="3" s="1"/>
  <c r="CC199" i="10"/>
  <c r="G203" i="3" s="1"/>
  <c r="E349" i="10"/>
  <c r="E349" i="3" s="1"/>
  <c r="CC388" i="3" l="1"/>
  <c r="G388" i="3" s="1"/>
  <c r="C388" i="3" s="1"/>
  <c r="C389" i="10"/>
  <c r="G347" i="10"/>
  <c r="F203" i="3"/>
  <c r="C203" i="3"/>
  <c r="BE200" i="10"/>
  <c r="BQ200" i="10"/>
  <c r="AS378" i="3"/>
  <c r="U378" i="3"/>
  <c r="AG378" i="3"/>
  <c r="BQ378" i="3"/>
  <c r="BE378" i="3"/>
  <c r="E379" i="3"/>
  <c r="AG200" i="10"/>
  <c r="G199" i="3"/>
  <c r="F199" i="3" s="1"/>
  <c r="C199" i="3" s="1"/>
  <c r="G201" i="3"/>
  <c r="C201" i="3" s="1"/>
  <c r="AS200" i="10"/>
  <c r="U200" i="10"/>
  <c r="G349" i="10"/>
  <c r="G367" i="10"/>
  <c r="G361" i="10"/>
  <c r="G365" i="10"/>
  <c r="G351" i="10"/>
  <c r="G359" i="10"/>
  <c r="G379" i="10"/>
  <c r="G355" i="10"/>
  <c r="G373" i="10"/>
  <c r="G377" i="10"/>
  <c r="F387" i="3" s="1"/>
  <c r="G375" i="10"/>
  <c r="G363" i="10"/>
  <c r="G371" i="10"/>
  <c r="G357" i="10"/>
  <c r="G353" i="10"/>
  <c r="G369" i="10"/>
  <c r="CC224" i="10"/>
  <c r="CC271" i="10"/>
  <c r="CC372" i="10"/>
  <c r="CC372" i="3" s="1"/>
  <c r="G372" i="3" s="1"/>
  <c r="CC360" i="10"/>
  <c r="CC360" i="3" s="1"/>
  <c r="G360" i="3" s="1"/>
  <c r="CC364" i="10"/>
  <c r="CC364" i="3" s="1"/>
  <c r="G364" i="3" s="1"/>
  <c r="CC354" i="10"/>
  <c r="CC354" i="3" s="1"/>
  <c r="G354" i="3" s="1"/>
  <c r="CC352" i="10"/>
  <c r="CC352" i="3" s="1"/>
  <c r="G352" i="3" s="1"/>
  <c r="CC366" i="10"/>
  <c r="CC366" i="3" s="1"/>
  <c r="G366" i="3" s="1"/>
  <c r="CC374" i="10"/>
  <c r="CC374" i="3" s="1"/>
  <c r="G374" i="3" s="1"/>
  <c r="CC378" i="10"/>
  <c r="CC370" i="10"/>
  <c r="CC370" i="3" s="1"/>
  <c r="G370" i="3" s="1"/>
  <c r="CC362" i="10"/>
  <c r="CC362" i="3" s="1"/>
  <c r="G362" i="3" s="1"/>
  <c r="CC358" i="10"/>
  <c r="CC358" i="3" s="1"/>
  <c r="G358" i="3" s="1"/>
  <c r="CC368" i="10"/>
  <c r="CC368" i="3" s="1"/>
  <c r="G368" i="3" s="1"/>
  <c r="CC356" i="10"/>
  <c r="CC356" i="3" s="1"/>
  <c r="G356" i="3" s="1"/>
  <c r="CC209" i="10"/>
  <c r="CC343" i="10"/>
  <c r="CC350" i="10"/>
  <c r="CC350" i="3" s="1"/>
  <c r="G350" i="3" s="1"/>
  <c r="CC376" i="10"/>
  <c r="CC376" i="3" s="1"/>
  <c r="G376" i="3" s="1"/>
  <c r="CC348" i="10"/>
  <c r="CC348" i="3" s="1"/>
  <c r="G348" i="3" s="1"/>
  <c r="F388" i="3" l="1"/>
  <c r="F362" i="3"/>
  <c r="C362" i="3" s="1"/>
  <c r="F350" i="3"/>
  <c r="C350" i="3" s="1"/>
  <c r="F370" i="3"/>
  <c r="C370" i="3" s="1"/>
  <c r="F372" i="3"/>
  <c r="C372" i="3" s="1"/>
  <c r="AS375" i="10"/>
  <c r="AS375" i="3" s="1"/>
  <c r="F374" i="3"/>
  <c r="C374" i="3" s="1"/>
  <c r="AS373" i="10"/>
  <c r="AS373" i="3" s="1"/>
  <c r="AS349" i="10"/>
  <c r="AS349" i="3" s="1"/>
  <c r="F384" i="3"/>
  <c r="C384" i="3" s="1"/>
  <c r="F376" i="3"/>
  <c r="C376" i="3" s="1"/>
  <c r="AS377" i="10"/>
  <c r="AS377" i="3" s="1"/>
  <c r="F356" i="3"/>
  <c r="C356" i="3" s="1"/>
  <c r="CC200" i="10"/>
  <c r="F352" i="3"/>
  <c r="C352" i="3" s="1"/>
  <c r="F360" i="3"/>
  <c r="C360" i="3" s="1"/>
  <c r="CC378" i="3"/>
  <c r="G378" i="3" s="1"/>
  <c r="F368" i="3"/>
  <c r="C368" i="3" s="1"/>
  <c r="C354" i="3"/>
  <c r="F354" i="3"/>
  <c r="AS367" i="10"/>
  <c r="AS367" i="3" s="1"/>
  <c r="F366" i="3"/>
  <c r="C366" i="3" s="1"/>
  <c r="F348" i="3"/>
  <c r="C348" i="3" s="1"/>
  <c r="F358" i="3"/>
  <c r="C358" i="3" s="1"/>
  <c r="F364" i="3"/>
  <c r="C364" i="3" s="1"/>
  <c r="F201" i="3"/>
  <c r="BQ375" i="10"/>
  <c r="BQ375" i="3" s="1"/>
  <c r="AG375" i="10"/>
  <c r="AG375" i="3" s="1"/>
  <c r="U375" i="10"/>
  <c r="U375" i="3" s="1"/>
  <c r="BE375" i="10"/>
  <c r="BE375" i="3" s="1"/>
  <c r="BQ373" i="10"/>
  <c r="BQ373" i="3" s="1"/>
  <c r="BE373" i="10"/>
  <c r="BE373" i="3" s="1"/>
  <c r="AG373" i="10"/>
  <c r="AG373" i="3" s="1"/>
  <c r="BE377" i="10"/>
  <c r="BE377" i="3" s="1"/>
  <c r="U367" i="10"/>
  <c r="U367" i="3" s="1"/>
  <c r="BQ367" i="10"/>
  <c r="BQ367" i="3" s="1"/>
  <c r="U377" i="10"/>
  <c r="U377" i="3" s="1"/>
  <c r="U373" i="10"/>
  <c r="U373" i="3" s="1"/>
  <c r="U349" i="10"/>
  <c r="U349" i="3" s="1"/>
  <c r="U369" i="10"/>
  <c r="U369" i="3" s="1"/>
  <c r="BE355" i="10"/>
  <c r="BE355" i="3" s="1"/>
  <c r="AG353" i="10"/>
  <c r="AG353" i="3" s="1"/>
  <c r="U379" i="10"/>
  <c r="BQ357" i="10"/>
  <c r="BQ357" i="3" s="1"/>
  <c r="U359" i="10"/>
  <c r="U359" i="3" s="1"/>
  <c r="AS371" i="10"/>
  <c r="AS371" i="3" s="1"/>
  <c r="U351" i="10"/>
  <c r="U351" i="3" s="1"/>
  <c r="AS363" i="10"/>
  <c r="AS363" i="3" s="1"/>
  <c r="AS365" i="10"/>
  <c r="AS365" i="3" s="1"/>
  <c r="U361" i="10"/>
  <c r="U361" i="3" s="1"/>
  <c r="CC389" i="10"/>
  <c r="AG371" i="10"/>
  <c r="AG371" i="3" s="1"/>
  <c r="BQ361" i="10"/>
  <c r="BQ361" i="3" s="1"/>
  <c r="AS361" i="10"/>
  <c r="AS361" i="3" s="1"/>
  <c r="AG361" i="10"/>
  <c r="AG361" i="3" s="1"/>
  <c r="BE351" i="10"/>
  <c r="BE351" i="3" s="1"/>
  <c r="AS351" i="10"/>
  <c r="AS351" i="3" s="1"/>
  <c r="AG351" i="10"/>
  <c r="AG351" i="3" s="1"/>
  <c r="AG349" i="10"/>
  <c r="AG349" i="3" s="1"/>
  <c r="BQ349" i="10"/>
  <c r="BQ349" i="3" s="1"/>
  <c r="BE349" i="10"/>
  <c r="BE349" i="3" s="1"/>
  <c r="BQ371" i="10"/>
  <c r="BQ371" i="3" s="1"/>
  <c r="BE371" i="10"/>
  <c r="BE371" i="3" s="1"/>
  <c r="U371" i="10"/>
  <c r="U371" i="3" s="1"/>
  <c r="BE365" i="10"/>
  <c r="BE365" i="3" s="1"/>
  <c r="BQ363" i="10"/>
  <c r="BQ363" i="3" s="1"/>
  <c r="BE361" i="10"/>
  <c r="BE361" i="3" s="1"/>
  <c r="AG359" i="10"/>
  <c r="AG359" i="3" s="1"/>
  <c r="BQ359" i="10"/>
  <c r="BQ359" i="3" s="1"/>
  <c r="AS357" i="10"/>
  <c r="AS357" i="3" s="1"/>
  <c r="BQ351" i="10"/>
  <c r="BQ351" i="3" s="1"/>
  <c r="AG365" i="10"/>
  <c r="AG365" i="3" s="1"/>
  <c r="AG363" i="10"/>
  <c r="AG363" i="3" s="1"/>
  <c r="U365" i="10"/>
  <c r="U365" i="3" s="1"/>
  <c r="AG377" i="10"/>
  <c r="AG377" i="3" s="1"/>
  <c r="BQ377" i="10"/>
  <c r="BQ377" i="3" s="1"/>
  <c r="BE367" i="10"/>
  <c r="BE367" i="3" s="1"/>
  <c r="AG367" i="10"/>
  <c r="AG367" i="3" s="1"/>
  <c r="U355" i="10"/>
  <c r="U355" i="3" s="1"/>
  <c r="BQ365" i="10"/>
  <c r="BQ365" i="3" s="1"/>
  <c r="AS353" i="10"/>
  <c r="AS353" i="3" s="1"/>
  <c r="U353" i="10"/>
  <c r="U353" i="3" s="1"/>
  <c r="BE353" i="10"/>
  <c r="BE353" i="3" s="1"/>
  <c r="BQ379" i="10"/>
  <c r="BE357" i="10"/>
  <c r="BE357" i="3" s="1"/>
  <c r="AS355" i="10"/>
  <c r="AS355" i="3" s="1"/>
  <c r="AS369" i="10"/>
  <c r="AS369" i="3" s="1"/>
  <c r="AS379" i="10"/>
  <c r="BE379" i="10"/>
  <c r="AS359" i="10"/>
  <c r="AS359" i="3" s="1"/>
  <c r="BE359" i="10"/>
  <c r="BE359" i="3" s="1"/>
  <c r="AG379" i="10"/>
  <c r="BQ355" i="10"/>
  <c r="BQ355" i="3" s="1"/>
  <c r="AG369" i="10"/>
  <c r="AG369" i="3" s="1"/>
  <c r="BQ353" i="10"/>
  <c r="BQ353" i="3" s="1"/>
  <c r="AG357" i="10"/>
  <c r="AG357" i="3" s="1"/>
  <c r="BE363" i="10"/>
  <c r="BE363" i="3" s="1"/>
  <c r="AG355" i="10"/>
  <c r="AG355" i="3" s="1"/>
  <c r="BE369" i="10"/>
  <c r="BE369" i="3" s="1"/>
  <c r="U363" i="10"/>
  <c r="U363" i="3" s="1"/>
  <c r="BQ369" i="10"/>
  <c r="BQ369" i="3" s="1"/>
  <c r="U357" i="10"/>
  <c r="U357" i="3" s="1"/>
  <c r="CC389" i="3" l="1"/>
  <c r="CC347" i="10"/>
  <c r="G202" i="3"/>
  <c r="F202" i="3" s="1"/>
  <c r="C202" i="3" s="1"/>
  <c r="G204" i="3"/>
  <c r="F204" i="3" s="1"/>
  <c r="C204" i="3" s="1"/>
  <c r="G389" i="3"/>
  <c r="U379" i="3"/>
  <c r="BE379" i="3"/>
  <c r="F378" i="3"/>
  <c r="C378" i="3" s="1"/>
  <c r="CC375" i="10"/>
  <c r="CC375" i="3" s="1"/>
  <c r="G375" i="3" s="1"/>
  <c r="AS379" i="3"/>
  <c r="AG379" i="3"/>
  <c r="BQ379" i="3"/>
  <c r="G200" i="3"/>
  <c r="F200" i="3" s="1"/>
  <c r="C200" i="3" s="1"/>
  <c r="CC349" i="10"/>
  <c r="CC349" i="3" s="1"/>
  <c r="G349" i="3" s="1"/>
  <c r="CC373" i="10"/>
  <c r="CC373" i="3" s="1"/>
  <c r="G373" i="3" s="1"/>
  <c r="CC377" i="10"/>
  <c r="CC377" i="3" s="1"/>
  <c r="G377" i="3" s="1"/>
  <c r="CC351" i="10"/>
  <c r="CC351" i="3" s="1"/>
  <c r="G351" i="3" s="1"/>
  <c r="G208" i="10"/>
  <c r="F210" i="3" s="1"/>
  <c r="CC361" i="10"/>
  <c r="CC361" i="3" s="1"/>
  <c r="G361" i="3" s="1"/>
  <c r="CC371" i="10"/>
  <c r="CC371" i="3" s="1"/>
  <c r="G371" i="3" s="1"/>
  <c r="CC365" i="10"/>
  <c r="CC365" i="3" s="1"/>
  <c r="G365" i="3" s="1"/>
  <c r="CC367" i="10"/>
  <c r="CC367" i="3" s="1"/>
  <c r="G367" i="3" s="1"/>
  <c r="CC359" i="10"/>
  <c r="CC359" i="3" s="1"/>
  <c r="G359" i="3" s="1"/>
  <c r="U347" i="10"/>
  <c r="BE347" i="10"/>
  <c r="BE208" i="10" s="1"/>
  <c r="CC353" i="10"/>
  <c r="CC353" i="3" s="1"/>
  <c r="G353" i="3" s="1"/>
  <c r="AG347" i="10"/>
  <c r="AG23" i="10" s="1"/>
  <c r="CC363" i="10"/>
  <c r="CC363" i="3" s="1"/>
  <c r="G363" i="3" s="1"/>
  <c r="BQ347" i="10"/>
  <c r="BQ23" i="10" s="1"/>
  <c r="CC355" i="10"/>
  <c r="CC355" i="3" s="1"/>
  <c r="G355" i="3" s="1"/>
  <c r="CC379" i="10"/>
  <c r="AS347" i="10"/>
  <c r="AS23" i="10" s="1"/>
  <c r="CC369" i="10"/>
  <c r="CC369" i="3" s="1"/>
  <c r="G369" i="3" s="1"/>
  <c r="CC357" i="10"/>
  <c r="CC357" i="3" s="1"/>
  <c r="G357" i="3" s="1"/>
  <c r="G205" i="10"/>
  <c r="G197" i="10"/>
  <c r="G195" i="10"/>
  <c r="G193" i="10"/>
  <c r="G191" i="10"/>
  <c r="G189" i="10"/>
  <c r="G187" i="10"/>
  <c r="G185" i="10"/>
  <c r="G183" i="10"/>
  <c r="G181" i="10"/>
  <c r="G179" i="10"/>
  <c r="G174" i="10"/>
  <c r="G169" i="10"/>
  <c r="G168" i="10"/>
  <c r="G167" i="10"/>
  <c r="G166" i="10"/>
  <c r="G165" i="10"/>
  <c r="G164" i="10"/>
  <c r="G47" i="10"/>
  <c r="G46" i="10"/>
  <c r="G153" i="10"/>
  <c r="G127" i="10"/>
  <c r="U23" i="10" l="1"/>
  <c r="CE347" i="10"/>
  <c r="C389" i="3"/>
  <c r="G347" i="3"/>
  <c r="F389" i="3"/>
  <c r="C425" i="3" s="1"/>
  <c r="F361" i="3"/>
  <c r="C361" i="3" s="1"/>
  <c r="F353" i="3"/>
  <c r="C353" i="3" s="1"/>
  <c r="F207" i="3"/>
  <c r="F369" i="3"/>
  <c r="C369" i="3" s="1"/>
  <c r="F351" i="3"/>
  <c r="C351" i="3" s="1"/>
  <c r="F377" i="3"/>
  <c r="C377" i="3" s="1"/>
  <c r="F357" i="3"/>
  <c r="C357" i="3" s="1"/>
  <c r="CC379" i="3"/>
  <c r="G379" i="3" s="1"/>
  <c r="F385" i="3"/>
  <c r="F359" i="3"/>
  <c r="C359" i="3" s="1"/>
  <c r="F373" i="3"/>
  <c r="C373" i="3" s="1"/>
  <c r="F355" i="3"/>
  <c r="C355" i="3" s="1"/>
  <c r="F367" i="3"/>
  <c r="C367" i="3" s="1"/>
  <c r="F375" i="3"/>
  <c r="C375" i="3" s="1"/>
  <c r="F365" i="3"/>
  <c r="C365" i="3" s="1"/>
  <c r="F363" i="3"/>
  <c r="C363" i="3" s="1"/>
  <c r="F371" i="3"/>
  <c r="C371" i="3" s="1"/>
  <c r="F349" i="3"/>
  <c r="C349" i="3" s="1"/>
  <c r="AG208" i="10"/>
  <c r="AG21" i="10" s="1"/>
  <c r="AG22" i="10" s="1"/>
  <c r="BE23" i="10"/>
  <c r="U208" i="10"/>
  <c r="U21" i="10" s="1"/>
  <c r="U22" i="10" s="1"/>
  <c r="BQ208" i="10"/>
  <c r="BQ21" i="10" s="1"/>
  <c r="BQ22" i="10" s="1"/>
  <c r="CC23" i="10"/>
  <c r="AS208" i="10"/>
  <c r="AS21" i="10" s="1"/>
  <c r="AS22" i="10" s="1"/>
  <c r="CC153" i="10"/>
  <c r="CC153" i="3" s="1"/>
  <c r="G153" i="3" s="1"/>
  <c r="F153" i="3" s="1"/>
  <c r="CC46" i="10"/>
  <c r="CC46" i="3" s="1"/>
  <c r="G46" i="3" s="1"/>
  <c r="F46" i="3" s="1"/>
  <c r="BE21" i="10"/>
  <c r="BE169" i="10"/>
  <c r="BE169" i="3" s="1"/>
  <c r="AG169" i="10"/>
  <c r="AG169" i="3" s="1"/>
  <c r="AS169" i="10"/>
  <c r="AS169" i="3" s="1"/>
  <c r="U169" i="10"/>
  <c r="U169" i="3" s="1"/>
  <c r="BQ169" i="10"/>
  <c r="BQ169" i="3" s="1"/>
  <c r="AG174" i="10"/>
  <c r="AG174" i="3" s="1"/>
  <c r="U174" i="10"/>
  <c r="U174" i="3" s="1"/>
  <c r="BQ168" i="10"/>
  <c r="BQ168" i="3" s="1"/>
  <c r="BE168" i="10"/>
  <c r="BE168" i="3" s="1"/>
  <c r="AS168" i="10"/>
  <c r="AS168" i="3" s="1"/>
  <c r="AG168" i="10"/>
  <c r="AG168" i="3" s="1"/>
  <c r="U168" i="10"/>
  <c r="U168" i="3" s="1"/>
  <c r="BQ167" i="10"/>
  <c r="BQ167" i="3" s="1"/>
  <c r="BE167" i="10"/>
  <c r="BE167" i="3" s="1"/>
  <c r="AS167" i="10"/>
  <c r="AS167" i="3" s="1"/>
  <c r="AG167" i="10"/>
  <c r="AG167" i="3" s="1"/>
  <c r="U167" i="10"/>
  <c r="U167" i="3" s="1"/>
  <c r="BQ166" i="10"/>
  <c r="BQ166" i="3" s="1"/>
  <c r="BE166" i="10"/>
  <c r="BE166" i="3" s="1"/>
  <c r="AS166" i="10"/>
  <c r="AS166" i="3" s="1"/>
  <c r="AG166" i="10"/>
  <c r="AG166" i="3" s="1"/>
  <c r="U166" i="10"/>
  <c r="U166" i="3" s="1"/>
  <c r="BQ165" i="10"/>
  <c r="BQ165" i="3" s="1"/>
  <c r="BE165" i="10"/>
  <c r="BE165" i="3" s="1"/>
  <c r="AS165" i="10"/>
  <c r="AS165" i="3" s="1"/>
  <c r="AG165" i="10"/>
  <c r="AG165" i="3" s="1"/>
  <c r="U165" i="10"/>
  <c r="U165" i="3" s="1"/>
  <c r="BQ164" i="10"/>
  <c r="BQ164" i="3" s="1"/>
  <c r="BE164" i="10"/>
  <c r="BE164" i="3" s="1"/>
  <c r="AS164" i="10"/>
  <c r="AS164" i="3" s="1"/>
  <c r="AG164" i="10"/>
  <c r="AG164" i="3" s="1"/>
  <c r="U164" i="10"/>
  <c r="U164" i="3" s="1"/>
  <c r="BQ130" i="3"/>
  <c r="BE130" i="3"/>
  <c r="AS130" i="3"/>
  <c r="AG130" i="3"/>
  <c r="U130" i="3"/>
  <c r="BQ127" i="10"/>
  <c r="BQ127" i="3" s="1"/>
  <c r="BE127" i="10"/>
  <c r="BE127" i="3" s="1"/>
  <c r="AS127" i="10"/>
  <c r="AS127" i="3" s="1"/>
  <c r="AG127" i="10"/>
  <c r="AG127" i="3" s="1"/>
  <c r="U127" i="10"/>
  <c r="U127" i="3" s="1"/>
  <c r="BQ47" i="10"/>
  <c r="BE47" i="10"/>
  <c r="AS47" i="10"/>
  <c r="AS47" i="3" s="1"/>
  <c r="AG47" i="10"/>
  <c r="AG47" i="3" s="1"/>
  <c r="U47" i="10"/>
  <c r="BQ193" i="10"/>
  <c r="BQ193" i="3" s="1"/>
  <c r="BE193" i="10"/>
  <c r="BE193" i="3" s="1"/>
  <c r="AS193" i="10"/>
  <c r="AS193" i="3" s="1"/>
  <c r="AG193" i="10"/>
  <c r="AG193" i="3" s="1"/>
  <c r="U193" i="10"/>
  <c r="U193" i="3" s="1"/>
  <c r="BQ179" i="10"/>
  <c r="BQ179" i="3" s="1"/>
  <c r="BE179" i="10"/>
  <c r="BE179" i="3" s="1"/>
  <c r="AS179" i="10"/>
  <c r="AS179" i="3" s="1"/>
  <c r="AG179" i="10"/>
  <c r="AG179" i="3" s="1"/>
  <c r="U179" i="10"/>
  <c r="U179" i="3" s="1"/>
  <c r="AS195" i="10"/>
  <c r="AS195" i="3" s="1"/>
  <c r="U195" i="10"/>
  <c r="U195" i="3" s="1"/>
  <c r="BE195" i="10"/>
  <c r="BE195" i="3" s="1"/>
  <c r="AG195" i="10"/>
  <c r="AG195" i="3" s="1"/>
  <c r="BQ195" i="10"/>
  <c r="BQ195" i="3" s="1"/>
  <c r="AS183" i="10"/>
  <c r="AS183" i="3" s="1"/>
  <c r="AG183" i="10"/>
  <c r="AG183" i="3" s="1"/>
  <c r="U183" i="10"/>
  <c r="U183" i="3" s="1"/>
  <c r="BQ183" i="10"/>
  <c r="BQ183" i="3" s="1"/>
  <c r="BE183" i="10"/>
  <c r="BE183" i="3" s="1"/>
  <c r="BE197" i="10"/>
  <c r="BE197" i="3" s="1"/>
  <c r="AG197" i="10"/>
  <c r="AG197" i="3" s="1"/>
  <c r="AS197" i="10"/>
  <c r="AS197" i="3" s="1"/>
  <c r="U197" i="10"/>
  <c r="U197" i="3" s="1"/>
  <c r="BQ197" i="10"/>
  <c r="BQ197" i="3" s="1"/>
  <c r="BQ185" i="10"/>
  <c r="BQ185" i="3" s="1"/>
  <c r="AS185" i="10"/>
  <c r="AS185" i="3" s="1"/>
  <c r="AG185" i="10"/>
  <c r="AG185" i="3" s="1"/>
  <c r="U185" i="10"/>
  <c r="U185" i="3" s="1"/>
  <c r="BE185" i="10"/>
  <c r="BE185" i="3" s="1"/>
  <c r="U181" i="10"/>
  <c r="U181" i="3" s="1"/>
  <c r="BQ181" i="10"/>
  <c r="BQ181" i="3" s="1"/>
  <c r="AG181" i="10"/>
  <c r="AG181" i="3" s="1"/>
  <c r="BE181" i="10"/>
  <c r="BE181" i="3" s="1"/>
  <c r="AS181" i="10"/>
  <c r="AS181" i="3" s="1"/>
  <c r="BQ187" i="10"/>
  <c r="BQ187" i="3" s="1"/>
  <c r="AS187" i="10"/>
  <c r="AS187" i="3" s="1"/>
  <c r="BE187" i="10"/>
  <c r="BE187" i="3" s="1"/>
  <c r="AG187" i="10"/>
  <c r="AG187" i="3" s="1"/>
  <c r="U187" i="10"/>
  <c r="U187" i="3" s="1"/>
  <c r="AG189" i="10"/>
  <c r="AG189" i="3" s="1"/>
  <c r="AS189" i="10"/>
  <c r="AS189" i="3" s="1"/>
  <c r="U189" i="10"/>
  <c r="U189" i="3" s="1"/>
  <c r="BQ189" i="10"/>
  <c r="BQ189" i="3" s="1"/>
  <c r="BE189" i="10"/>
  <c r="BE189" i="3" s="1"/>
  <c r="BQ191" i="10"/>
  <c r="BQ191" i="3" s="1"/>
  <c r="AS191" i="10"/>
  <c r="AS191" i="3" s="1"/>
  <c r="BE191" i="10"/>
  <c r="BE191" i="3" s="1"/>
  <c r="AG191" i="10"/>
  <c r="AG191" i="3" s="1"/>
  <c r="U191" i="10"/>
  <c r="U191" i="3" s="1"/>
  <c r="E196" i="10"/>
  <c r="E196" i="3" s="1"/>
  <c r="E198" i="10"/>
  <c r="E198" i="3" s="1"/>
  <c r="F379" i="3" l="1"/>
  <c r="C379" i="3" s="1"/>
  <c r="U29" i="10"/>
  <c r="U47" i="3"/>
  <c r="BE29" i="10"/>
  <c r="BE47" i="3"/>
  <c r="BQ29" i="10"/>
  <c r="BQ47" i="3"/>
  <c r="BE22" i="10"/>
  <c r="CC144" i="10"/>
  <c r="CC208" i="10"/>
  <c r="CC21" i="10" s="1"/>
  <c r="CC22" i="10" s="1"/>
  <c r="G198" i="10"/>
  <c r="G196" i="10"/>
  <c r="U173" i="10"/>
  <c r="AG173" i="10"/>
  <c r="CC47" i="10"/>
  <c r="CC47" i="3" s="1"/>
  <c r="CC169" i="10"/>
  <c r="CC169" i="3" s="1"/>
  <c r="G169" i="3" s="1"/>
  <c r="F169" i="3" s="1"/>
  <c r="AG29" i="10"/>
  <c r="AS29" i="10"/>
  <c r="AM174" i="10"/>
  <c r="AM174" i="3" s="1"/>
  <c r="CC130" i="3"/>
  <c r="G130" i="3" s="1"/>
  <c r="F130" i="3" s="1"/>
  <c r="CC164" i="10"/>
  <c r="CC164" i="3" s="1"/>
  <c r="G164" i="3" s="1"/>
  <c r="F164" i="3" s="1"/>
  <c r="CC166" i="10"/>
  <c r="CC166" i="3" s="1"/>
  <c r="G166" i="3" s="1"/>
  <c r="F166" i="3" s="1"/>
  <c r="CC168" i="10"/>
  <c r="CC168" i="3" s="1"/>
  <c r="G168" i="3" s="1"/>
  <c r="F168" i="3" s="1"/>
  <c r="CC165" i="10"/>
  <c r="CC165" i="3" s="1"/>
  <c r="G165" i="3" s="1"/>
  <c r="F165" i="3" s="1"/>
  <c r="CC127" i="10"/>
  <c r="CC127" i="3" s="1"/>
  <c r="G127" i="3" s="1"/>
  <c r="F127" i="3" s="1"/>
  <c r="CC179" i="10"/>
  <c r="CC179" i="3" s="1"/>
  <c r="G179" i="3" s="1"/>
  <c r="F179" i="3" s="1"/>
  <c r="C179" i="3" s="1"/>
  <c r="CC167" i="10"/>
  <c r="CC167" i="3" s="1"/>
  <c r="G167" i="3" s="1"/>
  <c r="F167" i="3" s="1"/>
  <c r="CC183" i="10"/>
  <c r="CC183" i="3" s="1"/>
  <c r="G183" i="3" s="1"/>
  <c r="F183" i="3" s="1"/>
  <c r="C183" i="3" s="1"/>
  <c r="CC195" i="10"/>
  <c r="CC195" i="3" s="1"/>
  <c r="G195" i="3" s="1"/>
  <c r="F195" i="3" s="1"/>
  <c r="C195" i="3" s="1"/>
  <c r="CC205" i="3"/>
  <c r="G205" i="3" s="1"/>
  <c r="C205" i="3" s="1"/>
  <c r="CC191" i="10"/>
  <c r="CC191" i="3" s="1"/>
  <c r="G191" i="3" s="1"/>
  <c r="F191" i="3" s="1"/>
  <c r="C191" i="3" s="1"/>
  <c r="CC189" i="10"/>
  <c r="CC189" i="3" s="1"/>
  <c r="G189" i="3" s="1"/>
  <c r="F189" i="3" s="1"/>
  <c r="C189" i="3" s="1"/>
  <c r="CC185" i="10"/>
  <c r="CC185" i="3" s="1"/>
  <c r="G185" i="3" s="1"/>
  <c r="F185" i="3" s="1"/>
  <c r="C185" i="3" s="1"/>
  <c r="CC193" i="10"/>
  <c r="CC193" i="3" s="1"/>
  <c r="G193" i="3" s="1"/>
  <c r="F193" i="3" s="1"/>
  <c r="C193" i="3" s="1"/>
  <c r="CC187" i="10"/>
  <c r="CC187" i="3" s="1"/>
  <c r="G187" i="3" s="1"/>
  <c r="F187" i="3" s="1"/>
  <c r="C187" i="3" s="1"/>
  <c r="CC181" i="10"/>
  <c r="CC181" i="3" s="1"/>
  <c r="G181" i="3" s="1"/>
  <c r="F181" i="3" s="1"/>
  <c r="C181" i="3" s="1"/>
  <c r="CC197" i="10"/>
  <c r="CC197" i="3" s="1"/>
  <c r="G197" i="3" s="1"/>
  <c r="F197" i="3" s="1"/>
  <c r="C197" i="3" s="1"/>
  <c r="F205" i="3" l="1"/>
  <c r="BQ196" i="10"/>
  <c r="BQ196" i="3" s="1"/>
  <c r="BE198" i="10"/>
  <c r="BE198" i="3" s="1"/>
  <c r="G47" i="3"/>
  <c r="F47" i="3" s="1"/>
  <c r="BQ198" i="10"/>
  <c r="BQ198" i="3" s="1"/>
  <c r="U198" i="10"/>
  <c r="U198" i="3" s="1"/>
  <c r="AS196" i="10"/>
  <c r="AS196" i="3" s="1"/>
  <c r="BE196" i="10"/>
  <c r="BE196" i="3" s="1"/>
  <c r="AS198" i="10"/>
  <c r="AS198" i="3" s="1"/>
  <c r="U196" i="10"/>
  <c r="U196" i="3" s="1"/>
  <c r="AG196" i="10"/>
  <c r="AG196" i="3" s="1"/>
  <c r="AG198" i="10"/>
  <c r="AG198" i="3" s="1"/>
  <c r="AM173" i="10"/>
  <c r="CC174" i="10"/>
  <c r="CC174" i="3" s="1"/>
  <c r="G174" i="3" s="1"/>
  <c r="F174" i="3" s="1"/>
  <c r="CC29" i="10"/>
  <c r="CC196" i="10" l="1"/>
  <c r="CC196" i="3" s="1"/>
  <c r="G196" i="3" s="1"/>
  <c r="F196" i="3" s="1"/>
  <c r="C196" i="3" s="1"/>
  <c r="CC198" i="10"/>
  <c r="CC198" i="3" s="1"/>
  <c r="G198" i="3" s="1"/>
  <c r="F198" i="3" s="1"/>
  <c r="C198" i="3" s="1"/>
  <c r="CC173" i="10"/>
  <c r="G132" i="10"/>
  <c r="BQ132" i="10" l="1"/>
  <c r="BQ132" i="3" s="1"/>
  <c r="BE132" i="10"/>
  <c r="BE132" i="3" s="1"/>
  <c r="AS132" i="10"/>
  <c r="AS132" i="3" s="1"/>
  <c r="AG132" i="10"/>
  <c r="AG132" i="3" s="1"/>
  <c r="U132" i="10"/>
  <c r="U132" i="3" s="1"/>
  <c r="BE121" i="10" l="1"/>
  <c r="BE120" i="10" s="1"/>
  <c r="CC132" i="10"/>
  <c r="CC132" i="3" s="1"/>
  <c r="G132" i="3" s="1"/>
  <c r="F132" i="3" s="1"/>
  <c r="AG121" i="10"/>
  <c r="AS121" i="10"/>
  <c r="U121" i="10"/>
  <c r="BQ121" i="10"/>
  <c r="AS120" i="10" l="1"/>
  <c r="AG120" i="10"/>
  <c r="BQ120" i="10"/>
  <c r="U120" i="10"/>
  <c r="CC121" i="10"/>
  <c r="AM121" i="3"/>
  <c r="CC120" i="10" l="1"/>
  <c r="E109" i="3" l="1"/>
  <c r="C221" i="10"/>
  <c r="C220" i="10"/>
  <c r="C219" i="10"/>
  <c r="C218" i="10"/>
  <c r="C212" i="10"/>
  <c r="C217" i="10"/>
  <c r="G119" i="10"/>
  <c r="F119" i="3" s="1"/>
  <c r="G95" i="10"/>
  <c r="F95" i="3" s="1"/>
  <c r="G75" i="10"/>
  <c r="F75" i="3" s="1"/>
  <c r="G70" i="10"/>
  <c r="F70" i="3" s="1"/>
  <c r="G55" i="10"/>
  <c r="G35" i="10"/>
  <c r="F35" i="3" s="1"/>
  <c r="G33" i="10"/>
  <c r="F33" i="3" s="1"/>
  <c r="G32" i="10"/>
  <c r="F32" i="3" s="1"/>
  <c r="F55" i="3" l="1"/>
  <c r="G394" i="10"/>
  <c r="F396" i="3" s="1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H3" i="3"/>
  <c r="I3" i="3" s="1"/>
  <c r="J3" i="3" s="1"/>
  <c r="K3" i="3" s="1"/>
  <c r="L3" i="3" s="1"/>
  <c r="M3" i="3" s="1"/>
  <c r="N3" i="3" s="1"/>
  <c r="O3" i="3" s="1"/>
  <c r="P3" i="3" s="1"/>
  <c r="Q3" i="3" s="1"/>
  <c r="R3" i="3" s="1"/>
  <c r="S3" i="3" s="1"/>
  <c r="T3" i="3" s="1"/>
  <c r="U3" i="3" s="1"/>
  <c r="V3" i="3" s="1"/>
  <c r="W3" i="3" s="1"/>
  <c r="X3" i="3" s="1"/>
  <c r="Y3" i="3" s="1"/>
  <c r="Z3" i="3" s="1"/>
  <c r="AA3" i="3" s="1"/>
  <c r="AB3" i="3" s="1"/>
  <c r="AC3" i="3" s="1"/>
  <c r="AD3" i="3" s="1"/>
  <c r="AE3" i="3" s="1"/>
  <c r="AF3" i="3" s="1"/>
  <c r="AG3" i="3" s="1"/>
  <c r="AH3" i="3" s="1"/>
  <c r="AI3" i="3" s="1"/>
  <c r="AJ3" i="3" s="1"/>
  <c r="AK3" i="3" s="1"/>
  <c r="AL3" i="3" s="1"/>
  <c r="AM3" i="3" s="1"/>
  <c r="AN3" i="3" s="1"/>
  <c r="AO3" i="3" s="1"/>
  <c r="AP3" i="3" s="1"/>
  <c r="AQ3" i="3" s="1"/>
  <c r="AR3" i="3" s="1"/>
  <c r="AS3" i="3" s="1"/>
  <c r="AT3" i="3" s="1"/>
  <c r="AU3" i="3" s="1"/>
  <c r="AV3" i="3" s="1"/>
  <c r="AW3" i="3" s="1"/>
  <c r="AX3" i="3" s="1"/>
  <c r="AY3" i="3" s="1"/>
  <c r="AZ3" i="3" s="1"/>
  <c r="BA3" i="3" s="1"/>
  <c r="BB3" i="3" s="1"/>
  <c r="BC3" i="3" s="1"/>
  <c r="BD3" i="3" s="1"/>
  <c r="BE3" i="3" s="1"/>
  <c r="BF3" i="3" s="1"/>
  <c r="BG3" i="3" s="1"/>
  <c r="BH3" i="3" s="1"/>
  <c r="BI3" i="3" s="1"/>
  <c r="BJ3" i="3" s="1"/>
  <c r="BK3" i="3" s="1"/>
  <c r="BL3" i="3" s="1"/>
  <c r="BM3" i="3" s="1"/>
  <c r="BN3" i="3" s="1"/>
  <c r="BO3" i="3" s="1"/>
  <c r="BP3" i="3" s="1"/>
  <c r="BQ3" i="3" s="1"/>
  <c r="BR3" i="3" s="1"/>
  <c r="BS3" i="3" s="1"/>
  <c r="BT3" i="3" s="1"/>
  <c r="BU3" i="3" s="1"/>
  <c r="BV3" i="3" s="1"/>
  <c r="BW3" i="3" s="1"/>
  <c r="BX3" i="3" s="1"/>
  <c r="BY3" i="3" s="1"/>
  <c r="BZ3" i="3" s="1"/>
  <c r="CA3" i="3" s="1"/>
  <c r="CB3" i="3" s="1"/>
  <c r="CC3" i="3" s="1"/>
  <c r="G175" i="10"/>
  <c r="F175" i="3" s="1"/>
  <c r="G177" i="10"/>
  <c r="F177" i="3" s="1"/>
  <c r="G163" i="10"/>
  <c r="F163" i="3" s="1"/>
  <c r="G161" i="10"/>
  <c r="F161" i="3" s="1"/>
  <c r="G160" i="10"/>
  <c r="F160" i="3" s="1"/>
  <c r="G159" i="10"/>
  <c r="F159" i="3" s="1"/>
  <c r="F157" i="3"/>
  <c r="F156" i="3"/>
  <c r="G155" i="10"/>
  <c r="F155" i="3" s="1"/>
  <c r="G151" i="10"/>
  <c r="F151" i="3" s="1"/>
  <c r="G150" i="10"/>
  <c r="F150" i="3" s="1"/>
  <c r="G142" i="10"/>
  <c r="F142" i="3" s="1"/>
  <c r="G141" i="10"/>
  <c r="F141" i="3" s="1"/>
  <c r="G140" i="10"/>
  <c r="F140" i="3" s="1"/>
  <c r="G139" i="10"/>
  <c r="F139" i="3" s="1"/>
  <c r="G138" i="10"/>
  <c r="F138" i="3" s="1"/>
  <c r="G137" i="10"/>
  <c r="F137" i="3" s="1"/>
  <c r="G136" i="10"/>
  <c r="F136" i="3" s="1"/>
  <c r="G135" i="10"/>
  <c r="F135" i="3" s="1"/>
  <c r="G131" i="10"/>
  <c r="F131" i="3" s="1"/>
  <c r="F129" i="3"/>
  <c r="G126" i="10"/>
  <c r="F126" i="3" s="1"/>
  <c r="G125" i="10"/>
  <c r="F125" i="3" s="1"/>
  <c r="G124" i="10"/>
  <c r="F124" i="3" s="1"/>
  <c r="G123" i="10"/>
  <c r="F123" i="3" s="1"/>
  <c r="G122" i="10"/>
  <c r="F122" i="3" s="1"/>
  <c r="G118" i="10"/>
  <c r="F118" i="3" s="1"/>
  <c r="G117" i="10"/>
  <c r="F117" i="3" s="1"/>
  <c r="G116" i="10"/>
  <c r="F116" i="3" s="1"/>
  <c r="G115" i="10"/>
  <c r="F115" i="3" s="1"/>
  <c r="G114" i="10"/>
  <c r="F114" i="3" s="1"/>
  <c r="G113" i="10"/>
  <c r="F113" i="3" s="1"/>
  <c r="G112" i="10"/>
  <c r="F112" i="3" s="1"/>
  <c r="G106" i="10"/>
  <c r="F106" i="3" s="1"/>
  <c r="G105" i="10"/>
  <c r="F105" i="3" s="1"/>
  <c r="G104" i="10"/>
  <c r="F104" i="3" s="1"/>
  <c r="G103" i="10"/>
  <c r="F103" i="3" s="1"/>
  <c r="G102" i="10"/>
  <c r="F102" i="3" s="1"/>
  <c r="G101" i="10"/>
  <c r="F101" i="3" s="1"/>
  <c r="G100" i="10"/>
  <c r="F100" i="3" s="1"/>
  <c r="G99" i="10"/>
  <c r="F99" i="3" s="1"/>
  <c r="G98" i="10"/>
  <c r="F98" i="3" s="1"/>
  <c r="G96" i="10"/>
  <c r="F96" i="3" s="1"/>
  <c r="G88" i="10"/>
  <c r="F88" i="3" s="1"/>
  <c r="G87" i="10"/>
  <c r="F87" i="3" s="1"/>
  <c r="G86" i="10"/>
  <c r="F86" i="3" s="1"/>
  <c r="G84" i="10"/>
  <c r="F84" i="3" s="1"/>
  <c r="G83" i="10"/>
  <c r="F83" i="3" s="1"/>
  <c r="G82" i="10"/>
  <c r="F82" i="3" s="1"/>
  <c r="G81" i="10"/>
  <c r="F81" i="3" s="1"/>
  <c r="G80" i="10"/>
  <c r="F80" i="3" s="1"/>
  <c r="G78" i="10"/>
  <c r="F78" i="3" s="1"/>
  <c r="G77" i="10"/>
  <c r="F77" i="3" s="1"/>
  <c r="G66" i="10"/>
  <c r="F66" i="3" s="1"/>
  <c r="G65" i="10"/>
  <c r="F65" i="3" s="1"/>
  <c r="G64" i="10"/>
  <c r="F64" i="3" s="1"/>
  <c r="G63" i="10"/>
  <c r="F63" i="3" s="1"/>
  <c r="G62" i="10"/>
  <c r="F62" i="3" s="1"/>
  <c r="G61" i="10"/>
  <c r="F61" i="3" s="1"/>
  <c r="G60" i="10"/>
  <c r="F60" i="3" s="1"/>
  <c r="G59" i="10"/>
  <c r="F59" i="3" s="1"/>
  <c r="G58" i="10"/>
  <c r="F58" i="3" s="1"/>
  <c r="G57" i="10"/>
  <c r="F57" i="3" s="1"/>
  <c r="G53" i="10"/>
  <c r="G52" i="10"/>
  <c r="F52" i="3" s="1"/>
  <c r="G50" i="10"/>
  <c r="F50" i="3" s="1"/>
  <c r="G49" i="10"/>
  <c r="F49" i="3" s="1"/>
  <c r="G48" i="10"/>
  <c r="F48" i="3" s="1"/>
  <c r="G45" i="10"/>
  <c r="F45" i="3" s="1"/>
  <c r="G44" i="10"/>
  <c r="F44" i="3" s="1"/>
  <c r="G43" i="10"/>
  <c r="F43" i="3" s="1"/>
  <c r="G42" i="10"/>
  <c r="F42" i="3" s="1"/>
  <c r="G41" i="10"/>
  <c r="F41" i="3" s="1"/>
  <c r="G40" i="10"/>
  <c r="F40" i="3" s="1"/>
  <c r="G39" i="10"/>
  <c r="F39" i="3" s="1"/>
  <c r="G38" i="10"/>
  <c r="F38" i="3" s="1"/>
  <c r="G29" i="10" l="1"/>
  <c r="F53" i="3"/>
  <c r="F54" i="3"/>
  <c r="G121" i="10"/>
  <c r="G134" i="10"/>
  <c r="G107" i="10"/>
  <c r="G97" i="10"/>
  <c r="G176" i="10"/>
  <c r="G173" i="10"/>
  <c r="G154" i="10"/>
  <c r="G144" i="10"/>
  <c r="BQ394" i="10"/>
  <c r="BQ394" i="3" s="1"/>
  <c r="BE394" i="10"/>
  <c r="BE394" i="3" s="1"/>
  <c r="AS394" i="10"/>
  <c r="AS394" i="3" s="1"/>
  <c r="AG394" i="10"/>
  <c r="AG394" i="3" s="1"/>
  <c r="U394" i="10"/>
  <c r="U394" i="3" s="1"/>
  <c r="AW56" i="3"/>
  <c r="BM56" i="3"/>
  <c r="I56" i="3"/>
  <c r="AE56" i="3"/>
  <c r="BC56" i="3"/>
  <c r="BW56" i="3"/>
  <c r="H56" i="3"/>
  <c r="K56" i="3"/>
  <c r="AI56" i="3"/>
  <c r="AH56" i="3"/>
  <c r="AP56" i="3"/>
  <c r="AX56" i="3"/>
  <c r="BF56" i="3"/>
  <c r="BN56" i="3"/>
  <c r="BV56" i="3"/>
  <c r="BG56" i="3"/>
  <c r="AK56" i="3"/>
  <c r="BQ56" i="3"/>
  <c r="N56" i="3"/>
  <c r="AT56" i="3"/>
  <c r="BZ56" i="3"/>
  <c r="M56" i="3"/>
  <c r="BA56" i="3"/>
  <c r="V56" i="3"/>
  <c r="BB56" i="3"/>
  <c r="P56" i="3"/>
  <c r="X56" i="3"/>
  <c r="AF56" i="3"/>
  <c r="AN56" i="3"/>
  <c r="AV56" i="3"/>
  <c r="BD56" i="3"/>
  <c r="BL56" i="3"/>
  <c r="BT56" i="3"/>
  <c r="CB56" i="3"/>
  <c r="BY56" i="3"/>
  <c r="AL56" i="3"/>
  <c r="BR56" i="3"/>
  <c r="AS56" i="3"/>
  <c r="AD56" i="3"/>
  <c r="BJ56" i="3"/>
  <c r="AC56" i="3"/>
  <c r="BI56" i="3"/>
  <c r="L56" i="3"/>
  <c r="T56" i="3"/>
  <c r="AB56" i="3"/>
  <c r="AJ56" i="3"/>
  <c r="AR56" i="3"/>
  <c r="AZ56" i="3"/>
  <c r="BH56" i="3"/>
  <c r="BP56" i="3"/>
  <c r="BX56" i="3"/>
  <c r="AD176" i="3"/>
  <c r="AL176" i="3"/>
  <c r="AT176" i="3"/>
  <c r="BC176" i="3"/>
  <c r="BK176" i="3"/>
  <c r="BS176" i="3"/>
  <c r="J56" i="3"/>
  <c r="R56" i="3"/>
  <c r="Z56" i="3"/>
  <c r="S56" i="3"/>
  <c r="AA56" i="3"/>
  <c r="AQ56" i="3"/>
  <c r="AY56" i="3"/>
  <c r="BO56" i="3"/>
  <c r="O56" i="3"/>
  <c r="W56" i="3"/>
  <c r="AU56" i="3"/>
  <c r="BK56" i="3"/>
  <c r="BS56" i="3"/>
  <c r="CA56" i="3"/>
  <c r="Q56" i="3"/>
  <c r="Y56" i="3"/>
  <c r="AO56" i="3"/>
  <c r="BE56" i="3"/>
  <c r="BU56" i="3"/>
  <c r="CC56" i="3"/>
  <c r="R176" i="3"/>
  <c r="Z176" i="3"/>
  <c r="AH176" i="3"/>
  <c r="BV176" i="3"/>
  <c r="L176" i="3"/>
  <c r="T176" i="3"/>
  <c r="AB176" i="3"/>
  <c r="AJ176" i="3"/>
  <c r="BX176" i="3"/>
  <c r="O15" i="3"/>
  <c r="W15" i="3"/>
  <c r="AE15" i="3"/>
  <c r="AM15" i="3"/>
  <c r="AU15" i="3"/>
  <c r="BC15" i="3"/>
  <c r="BS15" i="3"/>
  <c r="AC15" i="3"/>
  <c r="AS15" i="3"/>
  <c r="BA15" i="3"/>
  <c r="BI15" i="3"/>
  <c r="BQ15" i="3"/>
  <c r="BY15" i="3"/>
  <c r="AA15" i="3"/>
  <c r="AY15" i="3"/>
  <c r="BO15" i="3"/>
  <c r="I15" i="3"/>
  <c r="AW15" i="3"/>
  <c r="AK15" i="3"/>
  <c r="AI15" i="3"/>
  <c r="M15" i="3"/>
  <c r="BE15" i="3"/>
  <c r="K15" i="3"/>
  <c r="S15" i="3"/>
  <c r="BG15" i="3"/>
  <c r="BW15" i="3"/>
  <c r="Q15" i="3"/>
  <c r="BU15" i="3"/>
  <c r="Y15" i="3"/>
  <c r="AG15" i="3"/>
  <c r="AO15" i="3"/>
  <c r="BM15" i="3"/>
  <c r="CC15" i="3"/>
  <c r="U15" i="3"/>
  <c r="AQ15" i="3"/>
  <c r="BK15" i="3"/>
  <c r="CA15" i="3"/>
  <c r="I20" i="3"/>
  <c r="G16" i="3"/>
  <c r="P15" i="3"/>
  <c r="X15" i="3"/>
  <c r="AF15" i="3"/>
  <c r="AN15" i="3"/>
  <c r="AV15" i="3"/>
  <c r="BD15" i="3"/>
  <c r="BL15" i="3"/>
  <c r="BT15" i="3"/>
  <c r="CB15" i="3"/>
  <c r="F28" i="2"/>
  <c r="F29" i="2" s="1"/>
  <c r="G28" i="2"/>
  <c r="H28" i="2"/>
  <c r="H29" i="2" s="1"/>
  <c r="I28" i="2"/>
  <c r="J28" i="2"/>
  <c r="J29" i="2" s="1"/>
  <c r="K28" i="2"/>
  <c r="K29" i="2" s="1"/>
  <c r="L28" i="2"/>
  <c r="L29" i="2" s="1"/>
  <c r="M28" i="2"/>
  <c r="M29" i="2" s="1"/>
  <c r="N28" i="2"/>
  <c r="N29" i="2" s="1"/>
  <c r="O28" i="2"/>
  <c r="P28" i="2"/>
  <c r="P29" i="2" s="1"/>
  <c r="Q28" i="2"/>
  <c r="R28" i="2"/>
  <c r="S28" i="2"/>
  <c r="S29" i="2" s="1"/>
  <c r="T28" i="2"/>
  <c r="T29" i="2" s="1"/>
  <c r="U28" i="2"/>
  <c r="U29" i="2" s="1"/>
  <c r="V28" i="2"/>
  <c r="V29" i="2" s="1"/>
  <c r="W28" i="2"/>
  <c r="W29" i="2" s="1"/>
  <c r="X28" i="2"/>
  <c r="X29" i="2" s="1"/>
  <c r="Y28" i="2"/>
  <c r="Z28" i="2"/>
  <c r="Z29" i="2" s="1"/>
  <c r="AA28" i="2"/>
  <c r="AA29" i="2" s="1"/>
  <c r="AB28" i="2"/>
  <c r="AB29" i="2" s="1"/>
  <c r="AC28" i="2"/>
  <c r="AC29" i="2" s="1"/>
  <c r="AD28" i="2"/>
  <c r="AE28" i="2"/>
  <c r="AF28" i="2"/>
  <c r="AF29" i="2" s="1"/>
  <c r="AG28" i="2"/>
  <c r="AH28" i="2"/>
  <c r="AH29" i="2" s="1"/>
  <c r="AI28" i="2"/>
  <c r="AI29" i="2" s="1"/>
  <c r="AJ28" i="2"/>
  <c r="AJ29" i="2" s="1"/>
  <c r="AK28" i="2"/>
  <c r="AK29" i="2" s="1"/>
  <c r="AL28" i="2"/>
  <c r="AL29" i="2" s="1"/>
  <c r="AM28" i="2"/>
  <c r="AM29" i="2" s="1"/>
  <c r="AN28" i="2"/>
  <c r="AN29" i="2" s="1"/>
  <c r="AO28" i="2"/>
  <c r="AP28" i="2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X28" i="2"/>
  <c r="AX29" i="2" s="1"/>
  <c r="AY28" i="2"/>
  <c r="AY29" i="2" s="1"/>
  <c r="AZ28" i="2"/>
  <c r="AZ29" i="2" s="1"/>
  <c r="BA28" i="2"/>
  <c r="BA29" i="2" s="1"/>
  <c r="BB28" i="2"/>
  <c r="BC28" i="2"/>
  <c r="BD28" i="2"/>
  <c r="BD29" i="2" s="1"/>
  <c r="BE28" i="2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N28" i="2"/>
  <c r="BO28" i="2"/>
  <c r="BO29" i="2" s="1"/>
  <c r="BP28" i="2"/>
  <c r="BP29" i="2" s="1"/>
  <c r="BQ28" i="2"/>
  <c r="BQ29" i="2" s="1"/>
  <c r="BR28" i="2"/>
  <c r="BR29" i="2" s="1"/>
  <c r="BS28" i="2"/>
  <c r="BT28" i="2"/>
  <c r="BT29" i="2" s="1"/>
  <c r="BU28" i="2"/>
  <c r="BV28" i="2"/>
  <c r="BV29" i="2" s="1"/>
  <c r="BW28" i="2"/>
  <c r="BW29" i="2" s="1"/>
  <c r="BX28" i="2"/>
  <c r="BX29" i="2" s="1"/>
  <c r="BY28" i="2"/>
  <c r="BY29" i="2" s="1"/>
  <c r="BZ28" i="2"/>
  <c r="F18" i="2"/>
  <c r="F19" i="2" s="1"/>
  <c r="H176" i="3"/>
  <c r="I176" i="3"/>
  <c r="J176" i="3"/>
  <c r="K176" i="3"/>
  <c r="M176" i="3"/>
  <c r="O176" i="3"/>
  <c r="P176" i="3"/>
  <c r="Q176" i="3"/>
  <c r="S176" i="3"/>
  <c r="U176" i="3"/>
  <c r="V176" i="3"/>
  <c r="W176" i="3"/>
  <c r="X176" i="3"/>
  <c r="Y176" i="3"/>
  <c r="AA176" i="3"/>
  <c r="AC176" i="3"/>
  <c r="AE176" i="3"/>
  <c r="AF176" i="3"/>
  <c r="AG176" i="3"/>
  <c r="AI176" i="3"/>
  <c r="AK176" i="3"/>
  <c r="AM176" i="3"/>
  <c r="AN176" i="3"/>
  <c r="AO176" i="3"/>
  <c r="AP176" i="3"/>
  <c r="AQ176" i="3"/>
  <c r="AR176" i="3"/>
  <c r="AS176" i="3"/>
  <c r="AU176" i="3"/>
  <c r="AV176" i="3"/>
  <c r="AW176" i="3"/>
  <c r="AX176" i="3"/>
  <c r="AY176" i="3"/>
  <c r="AZ176" i="3"/>
  <c r="BA176" i="3"/>
  <c r="BB176" i="3"/>
  <c r="BD176" i="3"/>
  <c r="BE176" i="3"/>
  <c r="BF176" i="3"/>
  <c r="BG176" i="3"/>
  <c r="BH176" i="3"/>
  <c r="BI176" i="3"/>
  <c r="BJ176" i="3"/>
  <c r="BL176" i="3"/>
  <c r="BM176" i="3"/>
  <c r="BN176" i="3"/>
  <c r="BO176" i="3"/>
  <c r="BP176" i="3"/>
  <c r="BQ176" i="3"/>
  <c r="BR176" i="3"/>
  <c r="BT176" i="3"/>
  <c r="BU176" i="3"/>
  <c r="BW176" i="3"/>
  <c r="BY176" i="3"/>
  <c r="BZ176" i="3"/>
  <c r="CA176" i="3"/>
  <c r="CB176" i="3"/>
  <c r="CC176" i="3"/>
  <c r="N15" i="3"/>
  <c r="V15" i="3"/>
  <c r="AD15" i="3"/>
  <c r="AL15" i="3"/>
  <c r="AT15" i="3"/>
  <c r="BB15" i="3"/>
  <c r="BJ15" i="3"/>
  <c r="BR15" i="3"/>
  <c r="BZ15" i="3"/>
  <c r="J15" i="3"/>
  <c r="R15" i="3"/>
  <c r="Z15" i="3"/>
  <c r="AH15" i="3"/>
  <c r="AP15" i="3"/>
  <c r="AX15" i="3"/>
  <c r="BF15" i="3"/>
  <c r="BN15" i="3"/>
  <c r="BV15" i="3"/>
  <c r="G17" i="3"/>
  <c r="L15" i="3"/>
  <c r="T15" i="3"/>
  <c r="AB15" i="3"/>
  <c r="AJ15" i="3"/>
  <c r="AR15" i="3"/>
  <c r="AZ15" i="3"/>
  <c r="BH15" i="3"/>
  <c r="BP15" i="3"/>
  <c r="BX15" i="3"/>
  <c r="G18" i="3"/>
  <c r="G19" i="3"/>
  <c r="H20" i="3"/>
  <c r="H15" i="3"/>
  <c r="E418" i="10"/>
  <c r="E418" i="3" s="1"/>
  <c r="E409" i="10"/>
  <c r="E409" i="3" s="1"/>
  <c r="E395" i="10"/>
  <c r="E395" i="3" s="1"/>
  <c r="H3" i="10"/>
  <c r="I3" i="10" s="1"/>
  <c r="J3" i="10" s="1"/>
  <c r="K3" i="10" s="1"/>
  <c r="L3" i="10" s="1"/>
  <c r="M3" i="10" s="1"/>
  <c r="N3" i="10" s="1"/>
  <c r="O3" i="10" s="1"/>
  <c r="P3" i="10" s="1"/>
  <c r="Q3" i="10" s="1"/>
  <c r="R3" i="10" s="1"/>
  <c r="S3" i="10" s="1"/>
  <c r="T3" i="10" s="1"/>
  <c r="U3" i="10" s="1"/>
  <c r="V3" i="10" s="1"/>
  <c r="W3" i="10" s="1"/>
  <c r="X3" i="10" s="1"/>
  <c r="Y3" i="10" s="1"/>
  <c r="Z3" i="10" s="1"/>
  <c r="AA3" i="10" s="1"/>
  <c r="AB3" i="10" s="1"/>
  <c r="AC3" i="10" s="1"/>
  <c r="AD3" i="10" s="1"/>
  <c r="AE3" i="10" s="1"/>
  <c r="AF3" i="10" s="1"/>
  <c r="AG3" i="10" s="1"/>
  <c r="AH3" i="10" s="1"/>
  <c r="AI3" i="10" s="1"/>
  <c r="AJ3" i="10" s="1"/>
  <c r="AK3" i="10" s="1"/>
  <c r="AL3" i="10" s="1"/>
  <c r="AM3" i="10" s="1"/>
  <c r="AN3" i="10" s="1"/>
  <c r="AO3" i="10" s="1"/>
  <c r="AP3" i="10" s="1"/>
  <c r="AQ3" i="10" s="1"/>
  <c r="AR3" i="10" s="1"/>
  <c r="AS3" i="10" s="1"/>
  <c r="AT3" i="10" s="1"/>
  <c r="AU3" i="10" s="1"/>
  <c r="AV3" i="10" s="1"/>
  <c r="AW3" i="10" s="1"/>
  <c r="AX3" i="10" s="1"/>
  <c r="AY3" i="10" s="1"/>
  <c r="AZ3" i="10" s="1"/>
  <c r="BA3" i="10" s="1"/>
  <c r="BB3" i="10" s="1"/>
  <c r="BC3" i="10" s="1"/>
  <c r="BD3" i="10" s="1"/>
  <c r="BE3" i="10" s="1"/>
  <c r="BF3" i="10" s="1"/>
  <c r="BG3" i="10" s="1"/>
  <c r="BH3" i="10" s="1"/>
  <c r="BI3" i="10" s="1"/>
  <c r="BJ3" i="10" s="1"/>
  <c r="BK3" i="10" s="1"/>
  <c r="BL3" i="10" s="1"/>
  <c r="BM3" i="10" s="1"/>
  <c r="BN3" i="10" s="1"/>
  <c r="BO3" i="10" s="1"/>
  <c r="BP3" i="10" s="1"/>
  <c r="BQ3" i="10" s="1"/>
  <c r="BR3" i="10" s="1"/>
  <c r="BS3" i="10" s="1"/>
  <c r="BT3" i="10" s="1"/>
  <c r="BU3" i="10" s="1"/>
  <c r="BV3" i="10" s="1"/>
  <c r="BW3" i="10" s="1"/>
  <c r="BX3" i="10" s="1"/>
  <c r="BY3" i="10" s="1"/>
  <c r="BZ3" i="10" s="1"/>
  <c r="CA3" i="10" s="1"/>
  <c r="CB3" i="10" s="1"/>
  <c r="CC3" i="10" s="1"/>
  <c r="CC107" i="10" l="1"/>
  <c r="G120" i="10"/>
  <c r="G395" i="10"/>
  <c r="F397" i="3" s="1"/>
  <c r="G409" i="10"/>
  <c r="F411" i="3" s="1"/>
  <c r="G418" i="10"/>
  <c r="F420" i="3" s="1"/>
  <c r="E29" i="2"/>
  <c r="BS29" i="2"/>
  <c r="BC29" i="2"/>
  <c r="AE29" i="2"/>
  <c r="O29" i="2"/>
  <c r="G29" i="2"/>
  <c r="F31" i="3"/>
  <c r="BU29" i="2"/>
  <c r="BM29" i="2"/>
  <c r="BE29" i="2"/>
  <c r="AW29" i="2"/>
  <c r="AO29" i="2"/>
  <c r="AG29" i="2"/>
  <c r="Y29" i="2"/>
  <c r="Q29" i="2"/>
  <c r="I29" i="2"/>
  <c r="I391" i="3"/>
  <c r="I24" i="3" s="1"/>
  <c r="I25" i="3" s="1"/>
  <c r="BV173" i="3"/>
  <c r="BN173" i="3"/>
  <c r="BF173" i="3"/>
  <c r="AX173" i="3"/>
  <c r="AP173" i="3"/>
  <c r="AH173" i="3"/>
  <c r="Z173" i="3"/>
  <c r="R173" i="3"/>
  <c r="J173" i="3"/>
  <c r="CC173" i="3"/>
  <c r="BU173" i="3"/>
  <c r="BM173" i="3"/>
  <c r="BE173" i="3"/>
  <c r="AW173" i="3"/>
  <c r="AO173" i="3"/>
  <c r="AG173" i="3"/>
  <c r="Y173" i="3"/>
  <c r="Q173" i="3"/>
  <c r="I173" i="3"/>
  <c r="BY173" i="3"/>
  <c r="BQ173" i="3"/>
  <c r="BI173" i="3"/>
  <c r="BA173" i="3"/>
  <c r="AS173" i="3"/>
  <c r="AK173" i="3"/>
  <c r="AC173" i="3"/>
  <c r="U173" i="3"/>
  <c r="M173" i="3"/>
  <c r="BX173" i="3"/>
  <c r="BP173" i="3"/>
  <c r="BH173" i="3"/>
  <c r="AZ173" i="3"/>
  <c r="AR173" i="3"/>
  <c r="AJ173" i="3"/>
  <c r="AB173" i="3"/>
  <c r="T173" i="3"/>
  <c r="L173" i="3"/>
  <c r="CB173" i="3"/>
  <c r="BT173" i="3"/>
  <c r="BL173" i="3"/>
  <c r="BD173" i="3"/>
  <c r="AV173" i="3"/>
  <c r="AN173" i="3"/>
  <c r="AF173" i="3"/>
  <c r="X173" i="3"/>
  <c r="P173" i="3"/>
  <c r="H173" i="3"/>
  <c r="BW173" i="3"/>
  <c r="BO173" i="3"/>
  <c r="BG173" i="3"/>
  <c r="AY173" i="3"/>
  <c r="AQ173" i="3"/>
  <c r="AI173" i="3"/>
  <c r="AA173" i="3"/>
  <c r="S173" i="3"/>
  <c r="K173" i="3"/>
  <c r="CA173" i="3"/>
  <c r="BS173" i="3"/>
  <c r="BK173" i="3"/>
  <c r="BC173" i="3"/>
  <c r="AU173" i="3"/>
  <c r="AM173" i="3"/>
  <c r="AE173" i="3"/>
  <c r="W173" i="3"/>
  <c r="O173" i="3"/>
  <c r="BZ173" i="3"/>
  <c r="BR173" i="3"/>
  <c r="BJ173" i="3"/>
  <c r="BB173" i="3"/>
  <c r="AT173" i="3"/>
  <c r="AL173" i="3"/>
  <c r="AD173" i="3"/>
  <c r="V173" i="3"/>
  <c r="N173" i="3"/>
  <c r="AO154" i="3"/>
  <c r="AU144" i="3"/>
  <c r="O144" i="3"/>
  <c r="CA154" i="3"/>
  <c r="BS154" i="3"/>
  <c r="BK154" i="3"/>
  <c r="BC154" i="3"/>
  <c r="AU154" i="3"/>
  <c r="AM154" i="3"/>
  <c r="AE154" i="3"/>
  <c r="W154" i="3"/>
  <c r="S154" i="3"/>
  <c r="O154" i="3"/>
  <c r="K154" i="3"/>
  <c r="BW97" i="3"/>
  <c r="BO97" i="3"/>
  <c r="BK97" i="3"/>
  <c r="BG97" i="3"/>
  <c r="AQ97" i="3"/>
  <c r="AM97" i="3"/>
  <c r="AI97" i="3"/>
  <c r="AA97" i="3"/>
  <c r="S97" i="3"/>
  <c r="K97" i="3"/>
  <c r="BZ343" i="3"/>
  <c r="BR343" i="3"/>
  <c r="BV343" i="3"/>
  <c r="BN343" i="3"/>
  <c r="BJ343" i="3"/>
  <c r="CA97" i="3"/>
  <c r="BS97" i="3"/>
  <c r="BC97" i="3"/>
  <c r="AU97" i="3"/>
  <c r="AE97" i="3"/>
  <c r="W97" i="3"/>
  <c r="O97" i="3"/>
  <c r="BF343" i="3"/>
  <c r="BB343" i="3"/>
  <c r="AX343" i="3"/>
  <c r="AT343" i="3"/>
  <c r="AP343" i="3"/>
  <c r="AL343" i="3"/>
  <c r="AH343" i="3"/>
  <c r="AD343" i="3"/>
  <c r="Z343" i="3"/>
  <c r="CC154" i="3"/>
  <c r="BM154" i="3"/>
  <c r="AW154" i="3"/>
  <c r="AG154" i="3"/>
  <c r="Y154" i="3"/>
  <c r="Q154" i="3"/>
  <c r="AS97" i="3"/>
  <c r="AG97" i="3"/>
  <c r="BY154" i="3"/>
  <c r="BQ154" i="3"/>
  <c r="BI154" i="3"/>
  <c r="BA154" i="3"/>
  <c r="AS154" i="3"/>
  <c r="AK154" i="3"/>
  <c r="AC154" i="3"/>
  <c r="U154" i="3"/>
  <c r="M154" i="3"/>
  <c r="CA144" i="3"/>
  <c r="BS144" i="3"/>
  <c r="BT343" i="3"/>
  <c r="AN97" i="3"/>
  <c r="T97" i="3"/>
  <c r="AA144" i="3"/>
  <c r="BU154" i="3"/>
  <c r="BE154" i="3"/>
  <c r="I154" i="3"/>
  <c r="BW144" i="3"/>
  <c r="BG144" i="3"/>
  <c r="V343" i="3"/>
  <c r="R343" i="3"/>
  <c r="N343" i="3"/>
  <c r="AB144" i="3"/>
  <c r="BO144" i="3"/>
  <c r="BD343" i="3"/>
  <c r="BW154" i="3"/>
  <c r="BO154" i="3"/>
  <c r="BG154" i="3"/>
  <c r="AY154" i="3"/>
  <c r="AQ154" i="3"/>
  <c r="AI154" i="3"/>
  <c r="AA154" i="3"/>
  <c r="AY97" i="3"/>
  <c r="CB144" i="3"/>
  <c r="BD144" i="3"/>
  <c r="AV144" i="3"/>
  <c r="AR144" i="3"/>
  <c r="AJ144" i="3"/>
  <c r="X144" i="3"/>
  <c r="T144" i="3"/>
  <c r="P144" i="3"/>
  <c r="AN252" i="3"/>
  <c r="BV97" i="3"/>
  <c r="CB97" i="3"/>
  <c r="BX97" i="3"/>
  <c r="BT97" i="3"/>
  <c r="BL97" i="3"/>
  <c r="BH97" i="3"/>
  <c r="BD97" i="3"/>
  <c r="AZ97" i="3"/>
  <c r="AV97" i="3"/>
  <c r="AR97" i="3"/>
  <c r="AJ97" i="3"/>
  <c r="AF97" i="3"/>
  <c r="AB97" i="3"/>
  <c r="X97" i="3"/>
  <c r="P97" i="3"/>
  <c r="L97" i="3"/>
  <c r="H97" i="3"/>
  <c r="BW252" i="3"/>
  <c r="K252" i="3"/>
  <c r="BZ154" i="3"/>
  <c r="BV154" i="3"/>
  <c r="BR154" i="3"/>
  <c r="BN154" i="3"/>
  <c r="BJ154" i="3"/>
  <c r="BF154" i="3"/>
  <c r="BB154" i="3"/>
  <c r="AX154" i="3"/>
  <c r="AT154" i="3"/>
  <c r="AP154" i="3"/>
  <c r="AL154" i="3"/>
  <c r="AH154" i="3"/>
  <c r="AD154" i="3"/>
  <c r="Z154" i="3"/>
  <c r="V154" i="3"/>
  <c r="R154" i="3"/>
  <c r="N154" i="3"/>
  <c r="BX144" i="3"/>
  <c r="AZ144" i="3"/>
  <c r="BT144" i="3"/>
  <c r="AN144" i="3"/>
  <c r="H144" i="3"/>
  <c r="AE144" i="3"/>
  <c r="BH144" i="3"/>
  <c r="J343" i="3"/>
  <c r="BL144" i="3"/>
  <c r="AF144" i="3"/>
  <c r="W144" i="3"/>
  <c r="BO252" i="3"/>
  <c r="BG252" i="3"/>
  <c r="AY252" i="3"/>
  <c r="AQ252" i="3"/>
  <c r="AI252" i="3"/>
  <c r="AA252" i="3"/>
  <c r="S252" i="3"/>
  <c r="BK144" i="3"/>
  <c r="BP97" i="3"/>
  <c r="BN97" i="3"/>
  <c r="BF97" i="3"/>
  <c r="AX97" i="3"/>
  <c r="AP97" i="3"/>
  <c r="AH97" i="3"/>
  <c r="AD97" i="3"/>
  <c r="Z97" i="3"/>
  <c r="R97" i="3"/>
  <c r="J97" i="3"/>
  <c r="BC144" i="3"/>
  <c r="AI144" i="3"/>
  <c r="S144" i="3"/>
  <c r="K144" i="3"/>
  <c r="BP144" i="3"/>
  <c r="BV252" i="3"/>
  <c r="BN252" i="3"/>
  <c r="BF252" i="3"/>
  <c r="AX252" i="3"/>
  <c r="AP252" i="3"/>
  <c r="AH252" i="3"/>
  <c r="Z252" i="3"/>
  <c r="R252" i="3"/>
  <c r="BZ97" i="3"/>
  <c r="BR97" i="3"/>
  <c r="BJ97" i="3"/>
  <c r="BB97" i="3"/>
  <c r="AT97" i="3"/>
  <c r="AL97" i="3"/>
  <c r="V97" i="3"/>
  <c r="CC97" i="3"/>
  <c r="BY97" i="3"/>
  <c r="BU97" i="3"/>
  <c r="BQ97" i="3"/>
  <c r="BM97" i="3"/>
  <c r="BI97" i="3"/>
  <c r="BE97" i="3"/>
  <c r="BA97" i="3"/>
  <c r="AW97" i="3"/>
  <c r="AO97" i="3"/>
  <c r="Y97" i="3"/>
  <c r="M97" i="3"/>
  <c r="AQ144" i="3"/>
  <c r="AY144" i="3"/>
  <c r="J154" i="3"/>
  <c r="CB154" i="3"/>
  <c r="BT154" i="3"/>
  <c r="BL154" i="3"/>
  <c r="BD154" i="3"/>
  <c r="AV154" i="3"/>
  <c r="AN154" i="3"/>
  <c r="AF154" i="3"/>
  <c r="X154" i="3"/>
  <c r="P154" i="3"/>
  <c r="L154" i="3"/>
  <c r="BV144" i="3"/>
  <c r="BN144" i="3"/>
  <c r="BF144" i="3"/>
  <c r="AX144" i="3"/>
  <c r="AT144" i="3"/>
  <c r="AP144" i="3"/>
  <c r="AL144" i="3"/>
  <c r="AH144" i="3"/>
  <c r="AD144" i="3"/>
  <c r="Z144" i="3"/>
  <c r="V144" i="3"/>
  <c r="R144" i="3"/>
  <c r="N144" i="3"/>
  <c r="CC144" i="3"/>
  <c r="BU144" i="3"/>
  <c r="BQ144" i="3"/>
  <c r="BM144" i="3"/>
  <c r="BI144" i="3"/>
  <c r="BE144" i="3"/>
  <c r="BA144" i="3"/>
  <c r="AW144" i="3"/>
  <c r="AO144" i="3"/>
  <c r="Y144" i="3"/>
  <c r="Q144" i="3"/>
  <c r="CB252" i="3"/>
  <c r="BX252" i="3"/>
  <c r="BT252" i="3"/>
  <c r="BP252" i="3"/>
  <c r="BL252" i="3"/>
  <c r="BH252" i="3"/>
  <c r="BD252" i="3"/>
  <c r="AZ252" i="3"/>
  <c r="AV252" i="3"/>
  <c r="AR252" i="3"/>
  <c r="AJ252" i="3"/>
  <c r="AF252" i="3"/>
  <c r="AB252" i="3"/>
  <c r="X252" i="3"/>
  <c r="T252" i="3"/>
  <c r="P252" i="3"/>
  <c r="L252" i="3"/>
  <c r="H252" i="3"/>
  <c r="L144" i="3"/>
  <c r="H154" i="3"/>
  <c r="J144" i="3"/>
  <c r="CB343" i="3"/>
  <c r="BL343" i="3"/>
  <c r="AV343" i="3"/>
  <c r="AN343" i="3"/>
  <c r="AF343" i="3"/>
  <c r="X343" i="3"/>
  <c r="P343" i="3"/>
  <c r="H343" i="3"/>
  <c r="J252" i="3"/>
  <c r="N176" i="3"/>
  <c r="BX154" i="3"/>
  <c r="BP154" i="3"/>
  <c r="BH154" i="3"/>
  <c r="AZ154" i="3"/>
  <c r="AR154" i="3"/>
  <c r="AJ154" i="3"/>
  <c r="AB154" i="3"/>
  <c r="T154" i="3"/>
  <c r="BZ144" i="3"/>
  <c r="BR144" i="3"/>
  <c r="BJ144" i="3"/>
  <c r="BB144" i="3"/>
  <c r="AS144" i="3"/>
  <c r="AK144" i="3"/>
  <c r="AC144" i="3"/>
  <c r="M144" i="3"/>
  <c r="N97" i="3"/>
  <c r="AK97" i="3"/>
  <c r="AC97" i="3"/>
  <c r="U97" i="3"/>
  <c r="I144" i="3"/>
  <c r="Q97" i="3"/>
  <c r="I97" i="3"/>
  <c r="CC343" i="3"/>
  <c r="CA343" i="3"/>
  <c r="BY343" i="3"/>
  <c r="BX343" i="3"/>
  <c r="BW343" i="3"/>
  <c r="BU343" i="3"/>
  <c r="BS343" i="3"/>
  <c r="BQ343" i="3"/>
  <c r="BP343" i="3"/>
  <c r="BO343" i="3"/>
  <c r="BM343" i="3"/>
  <c r="BK343" i="3"/>
  <c r="BI343" i="3"/>
  <c r="BH343" i="3"/>
  <c r="BG343" i="3"/>
  <c r="BE343" i="3"/>
  <c r="BC343" i="3"/>
  <c r="BA343" i="3"/>
  <c r="AZ343" i="3"/>
  <c r="AY343" i="3"/>
  <c r="AW343" i="3"/>
  <c r="AU343" i="3"/>
  <c r="AS343" i="3"/>
  <c r="AR343" i="3"/>
  <c r="AQ343" i="3"/>
  <c r="AO343" i="3"/>
  <c r="AM343" i="3"/>
  <c r="AK343" i="3"/>
  <c r="AJ343" i="3"/>
  <c r="AI343" i="3"/>
  <c r="AG343" i="3"/>
  <c r="AE343" i="3"/>
  <c r="AC343" i="3"/>
  <c r="AB343" i="3"/>
  <c r="AA343" i="3"/>
  <c r="Y343" i="3"/>
  <c r="W343" i="3"/>
  <c r="U343" i="3"/>
  <c r="T343" i="3"/>
  <c r="S343" i="3"/>
  <c r="Q343" i="3"/>
  <c r="O343" i="3"/>
  <c r="M343" i="3"/>
  <c r="L343" i="3"/>
  <c r="K343" i="3"/>
  <c r="I343" i="3"/>
  <c r="CC252" i="3"/>
  <c r="CA252" i="3"/>
  <c r="BZ252" i="3"/>
  <c r="BY252" i="3"/>
  <c r="BU252" i="3"/>
  <c r="BS252" i="3"/>
  <c r="BR252" i="3"/>
  <c r="BQ252" i="3"/>
  <c r="BM252" i="3"/>
  <c r="BK252" i="3"/>
  <c r="BJ252" i="3"/>
  <c r="BI252" i="3"/>
  <c r="BE252" i="3"/>
  <c r="BC252" i="3"/>
  <c r="BB252" i="3"/>
  <c r="BA252" i="3"/>
  <c r="AW252" i="3"/>
  <c r="AU252" i="3"/>
  <c r="AT252" i="3"/>
  <c r="AS252" i="3"/>
  <c r="AO252" i="3"/>
  <c r="AL252" i="3"/>
  <c r="AK252" i="3"/>
  <c r="AE252" i="3"/>
  <c r="AD252" i="3"/>
  <c r="AC252" i="3"/>
  <c r="Y252" i="3"/>
  <c r="W252" i="3"/>
  <c r="V252" i="3"/>
  <c r="Q252" i="3"/>
  <c r="O252" i="3"/>
  <c r="N252" i="3"/>
  <c r="M252" i="3"/>
  <c r="I252" i="3"/>
  <c r="G15" i="3"/>
  <c r="G23" i="10"/>
  <c r="CC107" i="3" l="1"/>
  <c r="AS409" i="10"/>
  <c r="AS409" i="3" s="1"/>
  <c r="AG409" i="10"/>
  <c r="AG409" i="3" s="1"/>
  <c r="BQ409" i="10"/>
  <c r="BQ409" i="3" s="1"/>
  <c r="U409" i="10"/>
  <c r="U409" i="3" s="1"/>
  <c r="BE409" i="10"/>
  <c r="BE409" i="3" s="1"/>
  <c r="G107" i="3"/>
  <c r="F107" i="3" s="1"/>
  <c r="G343" i="3"/>
  <c r="F343" i="3" s="1"/>
  <c r="G97" i="3"/>
  <c r="F97" i="3" s="1"/>
  <c r="G134" i="3"/>
  <c r="F134" i="3" s="1"/>
  <c r="G173" i="3"/>
  <c r="F173" i="3" s="1"/>
  <c r="G176" i="3"/>
  <c r="F176" i="3" s="1"/>
  <c r="G154" i="3"/>
  <c r="F154" i="3" s="1"/>
  <c r="BQ418" i="10"/>
  <c r="BQ418" i="3" s="1"/>
  <c r="BE418" i="10"/>
  <c r="BE418" i="3" s="1"/>
  <c r="AS418" i="10"/>
  <c r="AS418" i="3" s="1"/>
  <c r="AG418" i="10"/>
  <c r="AG418" i="3" s="1"/>
  <c r="U418" i="10"/>
  <c r="U418" i="3" s="1"/>
  <c r="BQ395" i="10"/>
  <c r="BQ395" i="3" s="1"/>
  <c r="BE395" i="10"/>
  <c r="BE395" i="3" s="1"/>
  <c r="AS395" i="10"/>
  <c r="AS395" i="3" s="1"/>
  <c r="AG395" i="10"/>
  <c r="AG395" i="3" s="1"/>
  <c r="U395" i="10"/>
  <c r="U395" i="3" s="1"/>
  <c r="I29" i="3"/>
  <c r="H120" i="3"/>
  <c r="I224" i="3"/>
  <c r="H224" i="3"/>
  <c r="AP120" i="3"/>
  <c r="AT120" i="3"/>
  <c r="BZ120" i="3"/>
  <c r="L120" i="3"/>
  <c r="AQ120" i="3"/>
  <c r="BS120" i="3"/>
  <c r="BW120" i="3"/>
  <c r="BG120" i="3"/>
  <c r="AN120" i="3"/>
  <c r="BL120" i="3"/>
  <c r="BC120" i="3"/>
  <c r="BU120" i="3"/>
  <c r="BK120" i="3"/>
  <c r="BV120" i="3"/>
  <c r="CB120" i="3"/>
  <c r="N120" i="3"/>
  <c r="T120" i="3"/>
  <c r="AB120" i="3"/>
  <c r="AL120" i="3"/>
  <c r="AF120" i="3"/>
  <c r="AH120" i="3"/>
  <c r="BP120" i="3"/>
  <c r="AR120" i="3"/>
  <c r="BX120" i="3"/>
  <c r="V120" i="3"/>
  <c r="BJ120" i="3"/>
  <c r="AD120" i="3"/>
  <c r="BY120" i="3"/>
  <c r="AZ120" i="3"/>
  <c r="K120" i="3"/>
  <c r="BO120" i="3"/>
  <c r="Q120" i="3"/>
  <c r="W120" i="3"/>
  <c r="BM120" i="3"/>
  <c r="BF120" i="3"/>
  <c r="BR120" i="3"/>
  <c r="Y120" i="3"/>
  <c r="AA120" i="3"/>
  <c r="Z120" i="3"/>
  <c r="AI120" i="3"/>
  <c r="BH120" i="3"/>
  <c r="I120" i="3"/>
  <c r="AJ120" i="3"/>
  <c r="BT120" i="3"/>
  <c r="BN120" i="3"/>
  <c r="AO120" i="3"/>
  <c r="R120" i="3"/>
  <c r="S120" i="3"/>
  <c r="O120" i="3"/>
  <c r="AU120" i="3"/>
  <c r="AK120" i="3"/>
  <c r="AC120" i="3"/>
  <c r="P120" i="3"/>
  <c r="BI120" i="3"/>
  <c r="BL23" i="3"/>
  <c r="AF23" i="3"/>
  <c r="BV23" i="3"/>
  <c r="BF23" i="3"/>
  <c r="AX23" i="3"/>
  <c r="AP23" i="3"/>
  <c r="AH23" i="3"/>
  <c r="Z23" i="3"/>
  <c r="R23" i="3"/>
  <c r="J23" i="3"/>
  <c r="S23" i="3"/>
  <c r="O23" i="3"/>
  <c r="AO23" i="3"/>
  <c r="BY23" i="3"/>
  <c r="BU23" i="3"/>
  <c r="BM23" i="3"/>
  <c r="BI23" i="3"/>
  <c r="BA23" i="3"/>
  <c r="AW23" i="3"/>
  <c r="AK23" i="3"/>
  <c r="AC23" i="3"/>
  <c r="Y23" i="3"/>
  <c r="Q23" i="3"/>
  <c r="BB120" i="3"/>
  <c r="AE120" i="3"/>
  <c r="AW120" i="3"/>
  <c r="I209" i="3"/>
  <c r="CA23" i="3"/>
  <c r="BW23" i="3"/>
  <c r="BS23" i="3"/>
  <c r="BO23" i="3"/>
  <c r="BK23" i="3"/>
  <c r="BG23" i="3"/>
  <c r="BC23" i="3"/>
  <c r="AY23" i="3"/>
  <c r="AU23" i="3"/>
  <c r="AQ23" i="3"/>
  <c r="AM23" i="3"/>
  <c r="AI23" i="3"/>
  <c r="AE23" i="3"/>
  <c r="AA23" i="3"/>
  <c r="W23" i="3"/>
  <c r="AY120" i="3"/>
  <c r="M23" i="3"/>
  <c r="I23" i="3"/>
  <c r="CB23" i="3"/>
  <c r="BT23" i="3"/>
  <c r="BD23" i="3"/>
  <c r="AV23" i="3"/>
  <c r="AN23" i="3"/>
  <c r="X23" i="3"/>
  <c r="K23" i="3"/>
  <c r="P23" i="3"/>
  <c r="H23" i="3"/>
  <c r="BN23" i="3"/>
  <c r="BD120" i="3"/>
  <c r="CA120" i="3"/>
  <c r="AX120" i="3"/>
  <c r="X120" i="3"/>
  <c r="AV120" i="3"/>
  <c r="J120" i="3"/>
  <c r="I14" i="3"/>
  <c r="BA120" i="3"/>
  <c r="BX23" i="3"/>
  <c r="BR23" i="3"/>
  <c r="BH23" i="3"/>
  <c r="AZ23" i="3"/>
  <c r="AT23" i="3"/>
  <c r="AR23" i="3"/>
  <c r="AL23" i="3"/>
  <c r="AJ23" i="3"/>
  <c r="AD23" i="3"/>
  <c r="AB23" i="3"/>
  <c r="V23" i="3"/>
  <c r="T23" i="3"/>
  <c r="L23" i="3"/>
  <c r="M120" i="3"/>
  <c r="CC409" i="10" l="1"/>
  <c r="CC409" i="3" s="1"/>
  <c r="G409" i="3" s="1"/>
  <c r="CC395" i="10"/>
  <c r="CC395" i="3" s="1"/>
  <c r="G395" i="3" s="1"/>
  <c r="CC418" i="10"/>
  <c r="CC418" i="3" s="1"/>
  <c r="G418" i="3" s="1"/>
  <c r="I208" i="3"/>
  <c r="I21" i="3" s="1"/>
  <c r="N23" i="3"/>
  <c r="BB23" i="3"/>
  <c r="BJ23" i="3"/>
  <c r="BP23" i="3"/>
  <c r="BZ23" i="3"/>
  <c r="F395" i="3" l="1"/>
  <c r="C395" i="3" s="1"/>
  <c r="F418" i="3"/>
  <c r="C418" i="3" s="1"/>
  <c r="F409" i="3"/>
  <c r="C409" i="3" s="1"/>
  <c r="I22" i="3"/>
  <c r="G16" i="10" l="1"/>
  <c r="G19" i="10"/>
  <c r="G17" i="10"/>
  <c r="G18" i="10"/>
  <c r="F19" i="3" l="1"/>
  <c r="F17" i="3"/>
  <c r="F18" i="3"/>
  <c r="F16" i="3"/>
  <c r="E182" i="10" l="1"/>
  <c r="E182" i="3" s="1"/>
  <c r="E192" i="10"/>
  <c r="E192" i="3" s="1"/>
  <c r="E184" i="10"/>
  <c r="E184" i="3" s="1"/>
  <c r="E180" i="10"/>
  <c r="E180" i="3" s="1"/>
  <c r="E186" i="10"/>
  <c r="E186" i="3" s="1"/>
  <c r="E194" i="10"/>
  <c r="E194" i="3" s="1"/>
  <c r="E190" i="10"/>
  <c r="E190" i="3" s="1"/>
  <c r="E188" i="10"/>
  <c r="E188" i="3" s="1"/>
  <c r="G184" i="10" l="1"/>
  <c r="G186" i="10"/>
  <c r="G190" i="10"/>
  <c r="G194" i="10"/>
  <c r="G192" i="10"/>
  <c r="G182" i="10"/>
  <c r="G188" i="10"/>
  <c r="G180" i="10"/>
  <c r="BE182" i="10" l="1"/>
  <c r="BE182" i="3" s="1"/>
  <c r="U194" i="10"/>
  <c r="U194" i="3" s="1"/>
  <c r="U186" i="10"/>
  <c r="U186" i="3" s="1"/>
  <c r="AG188" i="10"/>
  <c r="AG188" i="3" s="1"/>
  <c r="AG192" i="10"/>
  <c r="AG192" i="3" s="1"/>
  <c r="BE190" i="10"/>
  <c r="BE190" i="3" s="1"/>
  <c r="AG184" i="10"/>
  <c r="AG184" i="3" s="1"/>
  <c r="BE184" i="10"/>
  <c r="BE184" i="3" s="1"/>
  <c r="BQ184" i="10"/>
  <c r="BQ184" i="3" s="1"/>
  <c r="U184" i="10"/>
  <c r="U184" i="3" s="1"/>
  <c r="AS184" i="10"/>
  <c r="AS184" i="3" s="1"/>
  <c r="U190" i="10"/>
  <c r="U190" i="3" s="1"/>
  <c r="BQ186" i="10"/>
  <c r="BQ186" i="3" s="1"/>
  <c r="AS186" i="10"/>
  <c r="AS186" i="3" s="1"/>
  <c r="AG182" i="10"/>
  <c r="AG182" i="3" s="1"/>
  <c r="AS182" i="10"/>
  <c r="AS182" i="3" s="1"/>
  <c r="BQ182" i="10"/>
  <c r="BQ182" i="3" s="1"/>
  <c r="U182" i="10"/>
  <c r="U182" i="3" s="1"/>
  <c r="AS194" i="10"/>
  <c r="AS194" i="3" s="1"/>
  <c r="AG194" i="10"/>
  <c r="AG194" i="3" s="1"/>
  <c r="BQ194" i="10"/>
  <c r="BQ194" i="3" s="1"/>
  <c r="BE192" i="10"/>
  <c r="BE192" i="3" s="1"/>
  <c r="BQ192" i="10"/>
  <c r="BQ192" i="3" s="1"/>
  <c r="AS192" i="10"/>
  <c r="AS192" i="3" s="1"/>
  <c r="U192" i="10"/>
  <c r="U192" i="3" s="1"/>
  <c r="AS190" i="10"/>
  <c r="AS190" i="3" s="1"/>
  <c r="BQ190" i="10"/>
  <c r="BQ190" i="3" s="1"/>
  <c r="U188" i="10"/>
  <c r="U188" i="3" s="1"/>
  <c r="BE188" i="10"/>
  <c r="BE188" i="3" s="1"/>
  <c r="BE186" i="10"/>
  <c r="BE186" i="3" s="1"/>
  <c r="AS188" i="10"/>
  <c r="AS188" i="3" s="1"/>
  <c r="BE194" i="10"/>
  <c r="BE194" i="3" s="1"/>
  <c r="AG190" i="10"/>
  <c r="AG190" i="3" s="1"/>
  <c r="AG186" i="10"/>
  <c r="AG186" i="3" s="1"/>
  <c r="BQ188" i="10"/>
  <c r="BQ188" i="3" s="1"/>
  <c r="U180" i="10"/>
  <c r="U180" i="3" s="1"/>
  <c r="AS180" i="10"/>
  <c r="AS180" i="3" s="1"/>
  <c r="BE180" i="10"/>
  <c r="BE180" i="3" s="1"/>
  <c r="AG180" i="10"/>
  <c r="AG180" i="3" s="1"/>
  <c r="BQ180" i="10"/>
  <c r="BQ180" i="3" s="1"/>
  <c r="CC184" i="10" l="1"/>
  <c r="CC184" i="3" s="1"/>
  <c r="G184" i="3" s="1"/>
  <c r="F184" i="3" s="1"/>
  <c r="C184" i="3" s="1"/>
  <c r="CC192" i="10"/>
  <c r="CC192" i="3" s="1"/>
  <c r="G192" i="3" s="1"/>
  <c r="F192" i="3" s="1"/>
  <c r="C192" i="3" s="1"/>
  <c r="CC182" i="10"/>
  <c r="CC182" i="3" s="1"/>
  <c r="G182" i="3" s="1"/>
  <c r="F182" i="3" s="1"/>
  <c r="C182" i="3" s="1"/>
  <c r="CC190" i="10"/>
  <c r="CC190" i="3" s="1"/>
  <c r="G190" i="3" s="1"/>
  <c r="F190" i="3" s="1"/>
  <c r="C190" i="3" s="1"/>
  <c r="CC186" i="10"/>
  <c r="CC186" i="3" s="1"/>
  <c r="G186" i="3" s="1"/>
  <c r="F186" i="3" s="1"/>
  <c r="C186" i="3" s="1"/>
  <c r="CC188" i="10"/>
  <c r="CC188" i="3" s="1"/>
  <c r="G188" i="3" s="1"/>
  <c r="F188" i="3" s="1"/>
  <c r="C188" i="3" s="1"/>
  <c r="CC194" i="10"/>
  <c r="CC194" i="3" s="1"/>
  <c r="G194" i="3" s="1"/>
  <c r="F194" i="3" s="1"/>
  <c r="C194" i="3" s="1"/>
  <c r="CC180" i="10"/>
  <c r="CC180" i="3" s="1"/>
  <c r="G180" i="3" s="1"/>
  <c r="F180" i="3" s="1"/>
  <c r="C180" i="3" s="1"/>
  <c r="G206" i="10"/>
  <c r="G178" i="10" l="1"/>
  <c r="BQ206" i="3"/>
  <c r="BE206" i="3"/>
  <c r="AS206" i="3"/>
  <c r="AG206" i="3"/>
  <c r="U206" i="3"/>
  <c r="AS178" i="10" l="1"/>
  <c r="AS14" i="10" s="1"/>
  <c r="BE178" i="10"/>
  <c r="U178" i="10"/>
  <c r="BQ178" i="10"/>
  <c r="BQ14" i="10" s="1"/>
  <c r="AG178" i="10"/>
  <c r="CC206" i="3"/>
  <c r="G206" i="3" s="1"/>
  <c r="F206" i="3" s="1"/>
  <c r="C206" i="3" s="1"/>
  <c r="CE178" i="10" l="1"/>
  <c r="AG14" i="10"/>
  <c r="U14" i="10"/>
  <c r="BE14" i="10"/>
  <c r="CC14" i="10" l="1"/>
  <c r="BR18" i="2"/>
  <c r="BR19" i="2" s="1"/>
  <c r="AM18" i="2"/>
  <c r="AM19" i="2" s="1"/>
  <c r="AZ18" i="2"/>
  <c r="AZ19" i="2" s="1"/>
  <c r="AU18" i="2"/>
  <c r="AU19" i="2" s="1"/>
  <c r="BM18" i="2"/>
  <c r="BM19" i="2" s="1"/>
  <c r="O18" i="2"/>
  <c r="O19" i="2" s="1"/>
  <c r="BU18" i="2"/>
  <c r="BU19" i="2" s="1"/>
  <c r="AA18" i="2"/>
  <c r="AA19" i="2" s="1"/>
  <c r="P18" i="2" l="1"/>
  <c r="P19" i="2" s="1"/>
  <c r="W18" i="2"/>
  <c r="W19" i="2" s="1"/>
  <c r="I18" i="2"/>
  <c r="I19" i="2" s="1"/>
  <c r="BA29" i="3"/>
  <c r="AX29" i="3"/>
  <c r="BU29" i="3"/>
  <c r="N18" i="2"/>
  <c r="N19" i="2" s="1"/>
  <c r="Z29" i="3"/>
  <c r="T18" i="2"/>
  <c r="T19" i="2" s="1"/>
  <c r="AO29" i="3"/>
  <c r="AD29" i="3"/>
  <c r="J29" i="3"/>
  <c r="AP29" i="3"/>
  <c r="BC29" i="3"/>
  <c r="BP29" i="3"/>
  <c r="AF29" i="3"/>
  <c r="AV18" i="2"/>
  <c r="AV19" i="2" s="1"/>
  <c r="AD18" i="2"/>
  <c r="AD19" i="2" s="1"/>
  <c r="X18" i="2"/>
  <c r="X19" i="2" s="1"/>
  <c r="AA14" i="3"/>
  <c r="AC18" i="2"/>
  <c r="AC19" i="2" s="1"/>
  <c r="AS18" i="2"/>
  <c r="AS19" i="2" s="1"/>
  <c r="AI18" i="2"/>
  <c r="AI19" i="2" s="1"/>
  <c r="G18" i="2"/>
  <c r="G19" i="2" s="1"/>
  <c r="S18" i="2"/>
  <c r="S19" i="2" s="1"/>
  <c r="BN14" i="3"/>
  <c r="L18" i="2"/>
  <c r="L19" i="2" s="1"/>
  <c r="BL18" i="2"/>
  <c r="BL19" i="2" s="1"/>
  <c r="BG18" i="2"/>
  <c r="BG19" i="2" s="1"/>
  <c r="BJ14" i="3"/>
  <c r="Y18" i="2"/>
  <c r="Y19" i="2" s="1"/>
  <c r="R18" i="2"/>
  <c r="R19" i="2" s="1"/>
  <c r="AX18" i="2"/>
  <c r="AX19" i="2" s="1"/>
  <c r="Z18" i="2"/>
  <c r="Z19" i="2" s="1"/>
  <c r="BG14" i="3"/>
  <c r="BF14" i="3"/>
  <c r="U18" i="2"/>
  <c r="U19" i="2" s="1"/>
  <c r="AM14" i="3"/>
  <c r="Y14" i="3"/>
  <c r="AI14" i="3"/>
  <c r="AW14" i="3"/>
  <c r="AK18" i="2"/>
  <c r="AK19" i="2" s="1"/>
  <c r="AY14" i="3"/>
  <c r="AR18" i="2"/>
  <c r="AR19" i="2" s="1"/>
  <c r="AH14" i="3"/>
  <c r="T14" i="3"/>
  <c r="AP14" i="3"/>
  <c r="K14" i="3"/>
  <c r="BU14" i="3"/>
  <c r="BP14" i="3"/>
  <c r="BZ14" i="3"/>
  <c r="V14" i="3"/>
  <c r="AR14" i="3"/>
  <c r="BF18" i="2"/>
  <c r="BF19" i="2" s="1"/>
  <c r="BD14" i="3"/>
  <c r="AW18" i="2"/>
  <c r="AW19" i="2" s="1"/>
  <c r="H18" i="2"/>
  <c r="H19" i="2" s="1"/>
  <c r="AH18" i="2"/>
  <c r="AH19" i="2" s="1"/>
  <c r="M18" i="2"/>
  <c r="M19" i="2" s="1"/>
  <c r="BK18" i="2"/>
  <c r="BK19" i="2" s="1"/>
  <c r="BS14" i="3"/>
  <c r="BT14" i="3"/>
  <c r="N14" i="3"/>
  <c r="AE14" i="3"/>
  <c r="AQ14" i="3"/>
  <c r="AK14" i="3"/>
  <c r="AD14" i="3"/>
  <c r="BH14" i="3"/>
  <c r="BQ18" i="2"/>
  <c r="BQ19" i="2" s="1"/>
  <c r="L14" i="3"/>
  <c r="BB18" i="2"/>
  <c r="BB19" i="2" s="1"/>
  <c r="BJ18" i="2"/>
  <c r="BJ19" i="2" s="1"/>
  <c r="AP18" i="2"/>
  <c r="AP19" i="2" s="1"/>
  <c r="Q18" i="2"/>
  <c r="Q19" i="2" s="1"/>
  <c r="BX18" i="2"/>
  <c r="BX19" i="2" s="1"/>
  <c r="BI18" i="2"/>
  <c r="BI19" i="2" s="1"/>
  <c r="AO18" i="2"/>
  <c r="AO19" i="2" s="1"/>
  <c r="J18" i="2"/>
  <c r="J19" i="2" s="1"/>
  <c r="BT18" i="2"/>
  <c r="BT19" i="2" s="1"/>
  <c r="AG18" i="2"/>
  <c r="AG19" i="2" s="1"/>
  <c r="BY18" i="2"/>
  <c r="BY19" i="2" s="1"/>
  <c r="AJ18" i="2"/>
  <c r="AJ19" i="2" s="1"/>
  <c r="BW18" i="2"/>
  <c r="BW19" i="2" s="1"/>
  <c r="AE18" i="2"/>
  <c r="AE19" i="2" s="1"/>
  <c r="AN18" i="2"/>
  <c r="AN19" i="2" s="1"/>
  <c r="BN18" i="2"/>
  <c r="BN19" i="2" s="1"/>
  <c r="AQ18" i="2"/>
  <c r="AQ19" i="2" s="1"/>
  <c r="AY18" i="2"/>
  <c r="AY19" i="2" s="1"/>
  <c r="BC18" i="2"/>
  <c r="BC19" i="2" s="1"/>
  <c r="BO18" i="2"/>
  <c r="BO19" i="2" s="1"/>
  <c r="AT18" i="2"/>
  <c r="AT19" i="2" s="1"/>
  <c r="BS18" i="2"/>
  <c r="BS19" i="2" s="1"/>
  <c r="BV18" i="2"/>
  <c r="BV19" i="2" s="1"/>
  <c r="AF18" i="2"/>
  <c r="AF19" i="2" s="1"/>
  <c r="K18" i="2"/>
  <c r="K19" i="2" s="1"/>
  <c r="BD18" i="2"/>
  <c r="BD19" i="2" s="1"/>
  <c r="BZ18" i="2"/>
  <c r="BZ19" i="2" s="1"/>
  <c r="V18" i="2"/>
  <c r="V19" i="2" s="1"/>
  <c r="BA18" i="2"/>
  <c r="BA19" i="2" s="1"/>
  <c r="BP18" i="2"/>
  <c r="BP19" i="2" s="1"/>
  <c r="AB18" i="2"/>
  <c r="AB19" i="2" s="1"/>
  <c r="BE18" i="2"/>
  <c r="BE19" i="2" s="1"/>
  <c r="G13" i="2" l="1"/>
  <c r="G14" i="2" s="1"/>
  <c r="BH29" i="3"/>
  <c r="AI29" i="3"/>
  <c r="BD29" i="3"/>
  <c r="Y29" i="3"/>
  <c r="BY29" i="3"/>
  <c r="BQ29" i="3"/>
  <c r="AR29" i="3"/>
  <c r="O29" i="3"/>
  <c r="BK29" i="3"/>
  <c r="AL29" i="3"/>
  <c r="AM29" i="3"/>
  <c r="BE29" i="3"/>
  <c r="V29" i="3"/>
  <c r="AC29" i="3"/>
  <c r="K29" i="3"/>
  <c r="N29" i="3"/>
  <c r="T29" i="3"/>
  <c r="AV29" i="3"/>
  <c r="U29" i="3"/>
  <c r="BJ29" i="3"/>
  <c r="AL18" i="2"/>
  <c r="AL19" i="2" s="1"/>
  <c r="BN29" i="3"/>
  <c r="BB29" i="3"/>
  <c r="AJ29" i="3"/>
  <c r="BH18" i="2"/>
  <c r="BH19" i="2" s="1"/>
  <c r="AN29" i="3"/>
  <c r="S29" i="3"/>
  <c r="BR29" i="3"/>
  <c r="AQ29" i="3"/>
  <c r="Q29" i="3"/>
  <c r="X29" i="3"/>
  <c r="P29" i="3"/>
  <c r="BW29" i="3"/>
  <c r="BS29" i="3"/>
  <c r="BF29" i="3"/>
  <c r="CA29" i="3"/>
  <c r="BO29" i="3"/>
  <c r="BV29" i="3"/>
  <c r="AW29" i="3"/>
  <c r="AY29" i="3"/>
  <c r="AH29" i="3"/>
  <c r="BM29" i="3"/>
  <c r="R29" i="3"/>
  <c r="L29" i="3"/>
  <c r="BX29" i="3"/>
  <c r="W29" i="3"/>
  <c r="M29" i="3"/>
  <c r="AK29" i="3"/>
  <c r="BI29" i="3"/>
  <c r="BL29" i="3"/>
  <c r="AB29" i="3"/>
  <c r="AG29" i="3"/>
  <c r="BG29" i="3"/>
  <c r="AE29" i="3"/>
  <c r="AT29" i="3"/>
  <c r="BZ29" i="3"/>
  <c r="CB29" i="3"/>
  <c r="AS29" i="3"/>
  <c r="AA29" i="3"/>
  <c r="AU29" i="3"/>
  <c r="AZ29" i="3"/>
  <c r="BT29" i="3"/>
  <c r="AF14" i="3"/>
  <c r="X14" i="3"/>
  <c r="P14" i="3"/>
  <c r="CB14" i="3"/>
  <c r="BY14" i="3"/>
  <c r="J14" i="3"/>
  <c r="O14" i="3"/>
  <c r="Z14" i="3"/>
  <c r="W14" i="3"/>
  <c r="BM14" i="3"/>
  <c r="AU14" i="3"/>
  <c r="BC14" i="3"/>
  <c r="BO14" i="3"/>
  <c r="AT14" i="3"/>
  <c r="R14" i="3"/>
  <c r="BW14" i="3"/>
  <c r="BI14" i="3"/>
  <c r="BX14" i="3"/>
  <c r="BV14" i="3"/>
  <c r="BB14" i="3"/>
  <c r="AZ14" i="3"/>
  <c r="AB14" i="3"/>
  <c r="BK14" i="3"/>
  <c r="BL14" i="3"/>
  <c r="S14" i="3"/>
  <c r="AV14" i="3"/>
  <c r="AO14" i="3"/>
  <c r="CA14" i="3"/>
  <c r="AN14" i="3"/>
  <c r="AC14" i="3"/>
  <c r="AX14" i="3"/>
  <c r="M14" i="3"/>
  <c r="BR14" i="3"/>
  <c r="AJ14" i="3"/>
  <c r="Q14" i="3"/>
  <c r="BA14" i="3"/>
  <c r="AL14" i="3"/>
  <c r="Z20" i="3"/>
  <c r="H209" i="3"/>
  <c r="H208" i="3" s="1"/>
  <c r="E19" i="2"/>
  <c r="H21" i="3" l="1"/>
  <c r="H22" i="3" s="1"/>
  <c r="AS20" i="3"/>
  <c r="N20" i="3"/>
  <c r="O20" i="3"/>
  <c r="CC20" i="3"/>
  <c r="BG20" i="3"/>
  <c r="CB20" i="3"/>
  <c r="AA20" i="3"/>
  <c r="K20" i="3"/>
  <c r="BS20" i="3"/>
  <c r="AM20" i="3"/>
  <c r="Y20" i="3"/>
  <c r="BP20" i="3"/>
  <c r="BF20" i="3"/>
  <c r="T20" i="3"/>
  <c r="BN20" i="3"/>
  <c r="AY20" i="3"/>
  <c r="AR20" i="3"/>
  <c r="AP20" i="3"/>
  <c r="BQ20" i="3"/>
  <c r="AI20" i="3"/>
  <c r="AZ20" i="3"/>
  <c r="AD20" i="3"/>
  <c r="AV20" i="3"/>
  <c r="L20" i="3"/>
  <c r="AO20" i="3"/>
  <c r="S20" i="3"/>
  <c r="BA20" i="3"/>
  <c r="Q20" i="3"/>
  <c r="M20" i="3"/>
  <c r="AJ20" i="3"/>
  <c r="AX20" i="3"/>
  <c r="AL20" i="3"/>
  <c r="BE20" i="3"/>
  <c r="BR20" i="3"/>
  <c r="AC20" i="3"/>
  <c r="CA20" i="3"/>
  <c r="AN20" i="3"/>
  <c r="H14" i="3"/>
  <c r="G14" i="10"/>
  <c r="E14" i="2" l="1"/>
  <c r="H29" i="3"/>
  <c r="G30" i="3"/>
  <c r="F30" i="3" s="1"/>
  <c r="AW20" i="3" l="1"/>
  <c r="BH209" i="3" l="1"/>
  <c r="BM209" i="3"/>
  <c r="BS209" i="3"/>
  <c r="AJ209" i="3"/>
  <c r="BA209" i="3"/>
  <c r="BK209" i="3"/>
  <c r="BR209" i="3"/>
  <c r="BN209" i="3"/>
  <c r="BV209" i="3"/>
  <c r="K209" i="3"/>
  <c r="AZ209" i="3"/>
  <c r="BL209" i="3"/>
  <c r="P209" i="3"/>
  <c r="BZ209" i="3"/>
  <c r="AL209" i="3"/>
  <c r="BG209" i="3"/>
  <c r="Q209" i="3"/>
  <c r="AU209" i="3"/>
  <c r="BD209" i="3"/>
  <c r="M209" i="3"/>
  <c r="AR209" i="3"/>
  <c r="N209" i="3"/>
  <c r="BY209" i="3"/>
  <c r="X209" i="3"/>
  <c r="V209" i="3"/>
  <c r="AU20" i="3" l="1"/>
  <c r="AX23" i="2"/>
  <c r="AX24" i="2" s="1"/>
  <c r="BE23" i="2"/>
  <c r="BE24" i="2" s="1"/>
  <c r="AG23" i="2"/>
  <c r="AG24" i="2" s="1"/>
  <c r="AW23" i="2"/>
  <c r="AW24" i="2" s="1"/>
  <c r="BK23" i="2"/>
  <c r="BK24" i="2" s="1"/>
  <c r="BP23" i="2"/>
  <c r="BP24" i="2" s="1"/>
  <c r="BJ23" i="2"/>
  <c r="BJ24" i="2" s="1"/>
  <c r="BI23" i="2"/>
  <c r="BI24" i="2" s="1"/>
  <c r="AI23" i="2"/>
  <c r="AI24" i="2" s="1"/>
  <c r="BW23" i="2"/>
  <c r="BW24" i="2" s="1"/>
  <c r="M23" i="2"/>
  <c r="M24" i="2" s="1"/>
  <c r="BF23" i="2"/>
  <c r="BF24" i="2" s="1"/>
  <c r="BI209" i="3"/>
  <c r="AP209" i="3"/>
  <c r="H23" i="2"/>
  <c r="H24" i="2" s="1"/>
  <c r="BP209" i="3"/>
  <c r="AB209" i="3"/>
  <c r="BB23" i="2"/>
  <c r="AC209" i="3"/>
  <c r="CB209" i="3"/>
  <c r="AA209" i="3"/>
  <c r="BX23" i="2"/>
  <c r="BX24" i="2" s="1"/>
  <c r="CA209" i="3"/>
  <c r="AE209" i="3"/>
  <c r="BF209" i="3"/>
  <c r="AE23" i="2"/>
  <c r="AQ209" i="3"/>
  <c r="BW209" i="3"/>
  <c r="BT209" i="3"/>
  <c r="BC209" i="3"/>
  <c r="AV209" i="3"/>
  <c r="BR23" i="2"/>
  <c r="BR24" i="2" s="1"/>
  <c r="BU209" i="3"/>
  <c r="AW209" i="3"/>
  <c r="R23" i="2"/>
  <c r="BL23" i="2"/>
  <c r="BL24" i="2" s="1"/>
  <c r="BO209" i="3"/>
  <c r="R209" i="3"/>
  <c r="BB209" i="3"/>
  <c r="AX209" i="3"/>
  <c r="AF209" i="3"/>
  <c r="BJ209" i="3"/>
  <c r="Y209" i="3"/>
  <c r="BX209" i="3"/>
  <c r="BA23" i="2"/>
  <c r="BA24" i="2" s="1"/>
  <c r="AD209" i="3"/>
  <c r="BZ23" i="2"/>
  <c r="O209" i="3"/>
  <c r="AI209" i="3"/>
  <c r="U23" i="2"/>
  <c r="U24" i="2" s="1"/>
  <c r="S23" i="2"/>
  <c r="S24" i="2" s="1"/>
  <c r="AO209" i="3"/>
  <c r="AT209" i="3"/>
  <c r="BD23" i="2"/>
  <c r="BD24" i="2" s="1"/>
  <c r="Z209" i="3"/>
  <c r="BV23" i="2"/>
  <c r="BV24" i="2" s="1"/>
  <c r="J23" i="2"/>
  <c r="J24" i="2" s="1"/>
  <c r="T209" i="3"/>
  <c r="W209" i="3"/>
  <c r="K23" i="2"/>
  <c r="K24" i="2" s="1"/>
  <c r="AN209" i="3"/>
  <c r="AO23" i="2"/>
  <c r="AO24" i="2" s="1"/>
  <c r="AR23" i="2"/>
  <c r="AR24" i="2" s="1"/>
  <c r="AD23" i="2"/>
  <c r="AK209" i="3"/>
  <c r="AY209" i="3"/>
  <c r="N23" i="2"/>
  <c r="N24" i="2" s="1"/>
  <c r="S209" i="3"/>
  <c r="AT20" i="3" l="1"/>
  <c r="BH23" i="2"/>
  <c r="BH24" i="2" s="1"/>
  <c r="Y23" i="2"/>
  <c r="Y24" i="2" s="1"/>
  <c r="AM23" i="2"/>
  <c r="AM24" i="2" s="1"/>
  <c r="BS23" i="2"/>
  <c r="BS24" i="2" s="1"/>
  <c r="AJ23" i="2"/>
  <c r="AJ24" i="2" s="1"/>
  <c r="AN23" i="2"/>
  <c r="AN24" i="2" s="1"/>
  <c r="BM23" i="2"/>
  <c r="BM24" i="2" s="1"/>
  <c r="X23" i="2"/>
  <c r="X24" i="2" s="1"/>
  <c r="BY23" i="2"/>
  <c r="BY24" i="2" s="1"/>
  <c r="BQ23" i="2"/>
  <c r="BQ24" i="2" s="1"/>
  <c r="J209" i="3"/>
  <c r="BN23" i="2"/>
  <c r="AT23" i="2"/>
  <c r="AT24" i="2" s="1"/>
  <c r="Z23" i="2"/>
  <c r="Z24" i="2" s="1"/>
  <c r="AZ23" i="2"/>
  <c r="AZ24" i="2" s="1"/>
  <c r="BT23" i="2"/>
  <c r="BT24" i="2" s="1"/>
  <c r="AB23" i="2"/>
  <c r="AB24" i="2" s="1"/>
  <c r="BO23" i="2"/>
  <c r="BO24" i="2" s="1"/>
  <c r="O23" i="2"/>
  <c r="O24" i="2" s="1"/>
  <c r="G23" i="2"/>
  <c r="G24" i="2" s="1"/>
  <c r="AS23" i="2"/>
  <c r="AS24" i="2" s="1"/>
  <c r="AP23" i="2"/>
  <c r="BC23" i="2"/>
  <c r="BC24" i="2" s="1"/>
  <c r="AU23" i="2"/>
  <c r="AU24" i="2" s="1"/>
  <c r="AY23" i="2"/>
  <c r="AY24" i="2" s="1"/>
  <c r="G21" i="10"/>
  <c r="CD21" i="10" s="1"/>
  <c r="AC23" i="2"/>
  <c r="AC24" i="2" s="1"/>
  <c r="AV23" i="2"/>
  <c r="AV24" i="2" s="1"/>
  <c r="BG23" i="2"/>
  <c r="BG24" i="2" s="1"/>
  <c r="W23" i="2"/>
  <c r="W24" i="2" s="1"/>
  <c r="AQ23" i="2"/>
  <c r="AQ24" i="2" s="1"/>
  <c r="AK23" i="2"/>
  <c r="AK24" i="2" s="1"/>
  <c r="AL23" i="2"/>
  <c r="AL24" i="2" s="1"/>
  <c r="AF23" i="2"/>
  <c r="AF24" i="2" s="1"/>
  <c r="L209" i="3"/>
  <c r="T23" i="2"/>
  <c r="T24" i="2" s="1"/>
  <c r="V23" i="2"/>
  <c r="V24" i="2" s="1"/>
  <c r="I23" i="2"/>
  <c r="I24" i="2" s="1"/>
  <c r="P23" i="2"/>
  <c r="P24" i="2" s="1"/>
  <c r="AH23" i="2"/>
  <c r="AH24" i="2" s="1"/>
  <c r="Q23" i="2"/>
  <c r="Q24" i="2" s="1"/>
  <c r="AA23" i="2"/>
  <c r="AA24" i="2" s="1"/>
  <c r="BU23" i="2"/>
  <c r="BU24" i="2" s="1"/>
  <c r="L23" i="2"/>
  <c r="L24" i="2" s="1"/>
  <c r="AD224" i="3" l="1"/>
  <c r="AD208" i="3" s="1"/>
  <c r="AD21" i="3" s="1"/>
  <c r="AA224" i="3"/>
  <c r="AA208" i="3" s="1"/>
  <c r="AA21" i="3" s="1"/>
  <c r="AZ224" i="3"/>
  <c r="AZ208" i="3" s="1"/>
  <c r="AZ21" i="3" s="1"/>
  <c r="BB224" i="3"/>
  <c r="BB208" i="3" s="1"/>
  <c r="BB21" i="3" s="1"/>
  <c r="AV224" i="3"/>
  <c r="AV208" i="3" s="1"/>
  <c r="AV21" i="3" s="1"/>
  <c r="BA224" i="3"/>
  <c r="BA208" i="3" s="1"/>
  <c r="BA21" i="3" s="1"/>
  <c r="AN224" i="3"/>
  <c r="AN208" i="3" s="1"/>
  <c r="AN21" i="3" s="1"/>
  <c r="AP224" i="3"/>
  <c r="AP208" i="3" s="1"/>
  <c r="AP21" i="3" s="1"/>
  <c r="CB224" i="3"/>
  <c r="CB208" i="3" s="1"/>
  <c r="CB21" i="3" s="1"/>
  <c r="BK224" i="3"/>
  <c r="BK208" i="3" s="1"/>
  <c r="BK21" i="3" s="1"/>
  <c r="AH224" i="3"/>
  <c r="BL224" i="3"/>
  <c r="BL208" i="3" s="1"/>
  <c r="BL21" i="3" s="1"/>
  <c r="AB224" i="3"/>
  <c r="AB208" i="3" s="1"/>
  <c r="AB21" i="3" s="1"/>
  <c r="AF224" i="3"/>
  <c r="AF208" i="3" s="1"/>
  <c r="AF21" i="3" s="1"/>
  <c r="BY224" i="3"/>
  <c r="BY208" i="3" s="1"/>
  <c r="BY21" i="3" s="1"/>
  <c r="AC224" i="3"/>
  <c r="AC208" i="3" s="1"/>
  <c r="AC21" i="3" s="1"/>
  <c r="M224" i="3"/>
  <c r="M208" i="3" s="1"/>
  <c r="M21" i="3" s="1"/>
  <c r="BG224" i="3"/>
  <c r="BG208" i="3" s="1"/>
  <c r="BG21" i="3" s="1"/>
  <c r="AU224" i="3"/>
  <c r="AU208" i="3" s="1"/>
  <c r="AU21" i="3" s="1"/>
  <c r="T224" i="3"/>
  <c r="T208" i="3" s="1"/>
  <c r="T21" i="3" s="1"/>
  <c r="BE224" i="3"/>
  <c r="AR224" i="3"/>
  <c r="AR208" i="3" s="1"/>
  <c r="AR21" i="3" s="1"/>
  <c r="AL224" i="3"/>
  <c r="AL208" i="3" s="1"/>
  <c r="AL21" i="3" s="1"/>
  <c r="BW224" i="3"/>
  <c r="BW208" i="3" s="1"/>
  <c r="BW21" i="3" s="1"/>
  <c r="BR224" i="3"/>
  <c r="BR208" i="3" s="1"/>
  <c r="BR21" i="3" s="1"/>
  <c r="L224" i="3"/>
  <c r="L208" i="3" s="1"/>
  <c r="L21" i="3" s="1"/>
  <c r="BC224" i="3"/>
  <c r="BC208" i="3" s="1"/>
  <c r="BC21" i="3" s="1"/>
  <c r="AI224" i="3"/>
  <c r="AI208" i="3" s="1"/>
  <c r="AI21" i="3" s="1"/>
  <c r="AX224" i="3"/>
  <c r="AX208" i="3" s="1"/>
  <c r="AX21" i="3" s="1"/>
  <c r="CC224" i="3"/>
  <c r="BS224" i="3"/>
  <c r="BS208" i="3" s="1"/>
  <c r="BS21" i="3" s="1"/>
  <c r="AE224" i="3"/>
  <c r="AE208" i="3" s="1"/>
  <c r="AE21" i="3" s="1"/>
  <c r="K224" i="3"/>
  <c r="K208" i="3" s="1"/>
  <c r="K21" i="3" s="1"/>
  <c r="X224" i="3"/>
  <c r="X208" i="3" s="1"/>
  <c r="X21" i="3" s="1"/>
  <c r="AS224" i="3"/>
  <c r="BM224" i="3"/>
  <c r="BM208" i="3" s="1"/>
  <c r="BM21" i="3" s="1"/>
  <c r="AO224" i="3"/>
  <c r="AO208" i="3" s="1"/>
  <c r="AO21" i="3" s="1"/>
  <c r="BD224" i="3"/>
  <c r="BD208" i="3" s="1"/>
  <c r="BD21" i="3" s="1"/>
  <c r="Y224" i="3"/>
  <c r="Y208" i="3" s="1"/>
  <c r="Y21" i="3" s="1"/>
  <c r="CA224" i="3"/>
  <c r="CA208" i="3" s="1"/>
  <c r="CA21" i="3" s="1"/>
  <c r="AK224" i="3"/>
  <c r="AK208" i="3" s="1"/>
  <c r="AK21" i="3" s="1"/>
  <c r="BZ224" i="3"/>
  <c r="BZ208" i="3" s="1"/>
  <c r="BZ21" i="3" s="1"/>
  <c r="AW224" i="3"/>
  <c r="AW208" i="3" s="1"/>
  <c r="AW21" i="3" s="1"/>
  <c r="BI224" i="3"/>
  <c r="BI208" i="3" s="1"/>
  <c r="BI21" i="3" s="1"/>
  <c r="BX224" i="3"/>
  <c r="BX208" i="3" s="1"/>
  <c r="BX21" i="3" s="1"/>
  <c r="BJ224" i="3"/>
  <c r="BJ208" i="3" s="1"/>
  <c r="BJ21" i="3" s="1"/>
  <c r="BP224" i="3"/>
  <c r="BP208" i="3" s="1"/>
  <c r="BP21" i="3" s="1"/>
  <c r="AT224" i="3"/>
  <c r="BV224" i="3"/>
  <c r="BV208" i="3" s="1"/>
  <c r="BV21" i="3" s="1"/>
  <c r="S224" i="3"/>
  <c r="S208" i="3" s="1"/>
  <c r="S21" i="3" s="1"/>
  <c r="BO224" i="3"/>
  <c r="BO208" i="3" s="1"/>
  <c r="BO21" i="3" s="1"/>
  <c r="BH224" i="3"/>
  <c r="BH208" i="3" s="1"/>
  <c r="BH21" i="3" s="1"/>
  <c r="BQ224" i="3"/>
  <c r="BF224" i="3"/>
  <c r="BF208" i="3" s="1"/>
  <c r="BF21" i="3" s="1"/>
  <c r="BT224" i="3"/>
  <c r="BT208" i="3" s="1"/>
  <c r="BT21" i="3" s="1"/>
  <c r="V224" i="3"/>
  <c r="V208" i="3" s="1"/>
  <c r="V21" i="3" s="1"/>
  <c r="J224" i="3"/>
  <c r="J208" i="3" s="1"/>
  <c r="AQ224" i="3"/>
  <c r="AQ208" i="3" s="1"/>
  <c r="AQ21" i="3" s="1"/>
  <c r="P224" i="3"/>
  <c r="P208" i="3" s="1"/>
  <c r="P21" i="3" s="1"/>
  <c r="AJ224" i="3"/>
  <c r="AJ208" i="3" s="1"/>
  <c r="AJ21" i="3" s="1"/>
  <c r="O224" i="3"/>
  <c r="O208" i="3" s="1"/>
  <c r="O21" i="3" s="1"/>
  <c r="W224" i="3"/>
  <c r="W208" i="3" s="1"/>
  <c r="W21" i="3" s="1"/>
  <c r="N224" i="3"/>
  <c r="N208" i="3" s="1"/>
  <c r="N21" i="3" s="1"/>
  <c r="BN224" i="3"/>
  <c r="BN208" i="3" s="1"/>
  <c r="BN21" i="3" s="1"/>
  <c r="Q224" i="3"/>
  <c r="Q208" i="3" s="1"/>
  <c r="Q21" i="3" s="1"/>
  <c r="Z224" i="3"/>
  <c r="Z208" i="3" s="1"/>
  <c r="Z21" i="3" s="1"/>
  <c r="R224" i="3"/>
  <c r="R208" i="3" s="1"/>
  <c r="R21" i="3" s="1"/>
  <c r="BU224" i="3"/>
  <c r="BU208" i="3" s="1"/>
  <c r="BU21" i="3" s="1"/>
  <c r="AY224" i="3"/>
  <c r="AY208" i="3" s="1"/>
  <c r="AY21" i="3" s="1"/>
  <c r="AT208" i="3" l="1"/>
  <c r="J21" i="3"/>
  <c r="J22" i="3" s="1"/>
  <c r="BS22" i="3"/>
  <c r="S22" i="3"/>
  <c r="AR22" i="3"/>
  <c r="AF22" i="3"/>
  <c r="AZ22" i="3"/>
  <c r="AO22" i="3"/>
  <c r="BR22" i="3"/>
  <c r="AU22" i="3"/>
  <c r="CB22" i="3"/>
  <c r="AA22" i="3"/>
  <c r="BH22" i="3"/>
  <c r="BW22" i="3"/>
  <c r="AP22" i="3"/>
  <c r="AW22" i="3"/>
  <c r="P22" i="3"/>
  <c r="BZ22" i="3"/>
  <c r="BM22" i="3"/>
  <c r="AX22" i="3"/>
  <c r="AL22" i="3"/>
  <c r="BG22" i="3"/>
  <c r="AB22" i="3"/>
  <c r="AN22" i="3"/>
  <c r="AD22" i="3"/>
  <c r="BU22" i="3"/>
  <c r="BJ22" i="3"/>
  <c r="N22" i="3"/>
  <c r="AQ22" i="3"/>
  <c r="BX22" i="3"/>
  <c r="AK22" i="3"/>
  <c r="AI22" i="3"/>
  <c r="BL22" i="3"/>
  <c r="BA22" i="3"/>
  <c r="V22" i="3"/>
  <c r="AJ22" i="3"/>
  <c r="R22" i="3"/>
  <c r="Z22" i="3"/>
  <c r="W22" i="3"/>
  <c r="BT22" i="3"/>
  <c r="CA22" i="3"/>
  <c r="K22" i="3"/>
  <c r="M22" i="3"/>
  <c r="T22" i="3"/>
  <c r="BN22" i="3"/>
  <c r="BO22" i="3"/>
  <c r="BI22" i="3"/>
  <c r="Y22" i="3"/>
  <c r="X22" i="3"/>
  <c r="AE22" i="3"/>
  <c r="BC22" i="3"/>
  <c r="AC22" i="3"/>
  <c r="AV22" i="3"/>
  <c r="L22" i="3"/>
  <c r="BP22" i="3"/>
  <c r="AY22" i="3"/>
  <c r="Q22" i="3"/>
  <c r="BF22" i="3"/>
  <c r="BV22" i="3"/>
  <c r="BD22" i="3"/>
  <c r="BY22" i="3"/>
  <c r="BK22" i="3"/>
  <c r="BB22" i="3"/>
  <c r="O22" i="3"/>
  <c r="AT21" i="3" l="1"/>
  <c r="AT22" i="3" s="1"/>
  <c r="AQ20" i="3"/>
  <c r="AH209" i="3" l="1"/>
  <c r="AH208" i="3" s="1"/>
  <c r="AH21" i="3" s="1"/>
  <c r="AH22" i="3" l="1"/>
  <c r="AE24" i="2" l="1"/>
  <c r="BD391" i="3" l="1"/>
  <c r="BD24" i="3" s="1"/>
  <c r="BD25" i="3" s="1"/>
  <c r="G405" i="10"/>
  <c r="F407" i="3" s="1"/>
  <c r="AK20" i="3" l="1"/>
  <c r="BJ33" i="2"/>
  <c r="BJ34" i="2" s="1"/>
  <c r="AQ33" i="2"/>
  <c r="AQ34" i="2" s="1"/>
  <c r="BH391" i="3"/>
  <c r="BH24" i="3" s="1"/>
  <c r="BH25" i="3" s="1"/>
  <c r="X391" i="3"/>
  <c r="X24" i="3" s="1"/>
  <c r="P391" i="3"/>
  <c r="P24" i="3" s="1"/>
  <c r="Q391" i="3"/>
  <c r="Q24" i="3" s="1"/>
  <c r="Q25" i="3" s="1"/>
  <c r="BP391" i="3"/>
  <c r="BP24" i="3" s="1"/>
  <c r="BR391" i="3"/>
  <c r="BR24" i="3" s="1"/>
  <c r="BR25" i="3" s="1"/>
  <c r="M33" i="2"/>
  <c r="M34" i="2" s="1"/>
  <c r="Y391" i="3"/>
  <c r="Y24" i="3" s="1"/>
  <c r="Y25" i="3" s="1"/>
  <c r="BM391" i="3"/>
  <c r="BM24" i="3" s="1"/>
  <c r="CB391" i="3"/>
  <c r="CB24" i="3" s="1"/>
  <c r="W33" i="2"/>
  <c r="W34" i="2" s="1"/>
  <c r="BS33" i="2"/>
  <c r="BS34" i="2" s="1"/>
  <c r="AB391" i="3"/>
  <c r="AB24" i="3" s="1"/>
  <c r="AB25" i="3" s="1"/>
  <c r="AP391" i="3"/>
  <c r="AP24" i="3" s="1"/>
  <c r="AP25" i="3" s="1"/>
  <c r="BZ391" i="3"/>
  <c r="BZ24" i="3" s="1"/>
  <c r="T391" i="3"/>
  <c r="T24" i="3" s="1"/>
  <c r="BY391" i="3"/>
  <c r="BY24" i="3" s="1"/>
  <c r="AO391" i="3"/>
  <c r="AO24" i="3" s="1"/>
  <c r="BL391" i="3"/>
  <c r="BL24" i="3" s="1"/>
  <c r="BL25" i="3" s="1"/>
  <c r="BV24" i="3"/>
  <c r="AZ391" i="3"/>
  <c r="AZ24" i="3" s="1"/>
  <c r="AZ25" i="3" s="1"/>
  <c r="AK391" i="3"/>
  <c r="AK24" i="3" s="1"/>
  <c r="M391" i="3"/>
  <c r="M24" i="3" s="1"/>
  <c r="M25" i="3" s="1"/>
  <c r="AD391" i="3"/>
  <c r="AD24" i="3" s="1"/>
  <c r="AD25" i="3" s="1"/>
  <c r="BB391" i="3"/>
  <c r="BB24" i="3" s="1"/>
  <c r="BB25" i="3" s="1"/>
  <c r="BN391" i="3"/>
  <c r="BN24" i="3" s="1"/>
  <c r="AC391" i="3"/>
  <c r="AC24" i="3" s="1"/>
  <c r="AV391" i="3"/>
  <c r="AV24" i="3" s="1"/>
  <c r="AV25" i="3" s="1"/>
  <c r="AN391" i="3"/>
  <c r="AN24" i="3" s="1"/>
  <c r="AN25" i="3" s="1"/>
  <c r="BU391" i="3"/>
  <c r="BU24" i="3" s="1"/>
  <c r="BU25" i="3" s="1"/>
  <c r="Z391" i="3"/>
  <c r="Z24" i="3" s="1"/>
  <c r="Z25" i="3" s="1"/>
  <c r="AT391" i="3"/>
  <c r="V391" i="3"/>
  <c r="V24" i="3" s="1"/>
  <c r="V25" i="3" s="1"/>
  <c r="AU33" i="2"/>
  <c r="AU34" i="2" s="1"/>
  <c r="AC33" i="2"/>
  <c r="AC34" i="2" s="1"/>
  <c r="AO33" i="2"/>
  <c r="AO34" i="2" s="1"/>
  <c r="AY33" i="2"/>
  <c r="AY34" i="2" s="1"/>
  <c r="S33" i="2"/>
  <c r="S34" i="2" s="1"/>
  <c r="BJ391" i="3"/>
  <c r="BJ24" i="3" s="1"/>
  <c r="BJ25" i="3" s="1"/>
  <c r="AK33" i="2"/>
  <c r="AK34" i="2" s="1"/>
  <c r="AT33" i="2"/>
  <c r="AT34" i="2" s="1"/>
  <c r="BF391" i="3"/>
  <c r="BF24" i="3" s="1"/>
  <c r="BF25" i="3" s="1"/>
  <c r="K33" i="2"/>
  <c r="K34" i="2" s="1"/>
  <c r="BF33" i="2"/>
  <c r="BF34" i="2" s="1"/>
  <c r="V33" i="2"/>
  <c r="V34" i="2" s="1"/>
  <c r="BM33" i="2"/>
  <c r="BM34" i="2" s="1"/>
  <c r="R391" i="3"/>
  <c r="R24" i="3" s="1"/>
  <c r="R25" i="3" s="1"/>
  <c r="AH391" i="3"/>
  <c r="AH24" i="3" s="1"/>
  <c r="AH25" i="3" s="1"/>
  <c r="AJ391" i="3"/>
  <c r="AJ24" i="3" s="1"/>
  <c r="AJ25" i="3" s="1"/>
  <c r="BT391" i="3"/>
  <c r="BT24" i="3" s="1"/>
  <c r="BT25" i="3" s="1"/>
  <c r="I33" i="2"/>
  <c r="BA391" i="3"/>
  <c r="BA24" i="3" s="1"/>
  <c r="BA25" i="3" s="1"/>
  <c r="AX391" i="3"/>
  <c r="AX24" i="3" s="1"/>
  <c r="AX25" i="3" s="1"/>
  <c r="AL391" i="3"/>
  <c r="AL24" i="3" s="1"/>
  <c r="AL25" i="3" s="1"/>
  <c r="BR33" i="2"/>
  <c r="BR34" i="2" s="1"/>
  <c r="L391" i="3"/>
  <c r="L24" i="3" s="1"/>
  <c r="L25" i="3" s="1"/>
  <c r="Y33" i="2"/>
  <c r="Y34" i="2" s="1"/>
  <c r="BI391" i="3"/>
  <c r="BI24" i="3" s="1"/>
  <c r="BI25" i="3" s="1"/>
  <c r="BX391" i="3"/>
  <c r="BX24" i="3" s="1"/>
  <c r="BX25" i="3" s="1"/>
  <c r="N391" i="3"/>
  <c r="N24" i="3" s="1"/>
  <c r="N25" i="3" s="1"/>
  <c r="AF391" i="3"/>
  <c r="AF24" i="3" s="1"/>
  <c r="AF25" i="3" s="1"/>
  <c r="AW391" i="3"/>
  <c r="AW24" i="3" s="1"/>
  <c r="AW25" i="3" s="1"/>
  <c r="AR391" i="3"/>
  <c r="AR24" i="3" s="1"/>
  <c r="AR25" i="3" s="1"/>
  <c r="AT24" i="3" l="1"/>
  <c r="AT25" i="3" s="1"/>
  <c r="J33" i="2"/>
  <c r="J34" i="2" s="1"/>
  <c r="BA33" i="2"/>
  <c r="BA34" i="2" s="1"/>
  <c r="AA33" i="2"/>
  <c r="AA34" i="2" s="1"/>
  <c r="N33" i="2"/>
  <c r="N34" i="2" s="1"/>
  <c r="BU33" i="2"/>
  <c r="BU34" i="2" s="1"/>
  <c r="BM25" i="3"/>
  <c r="P25" i="3"/>
  <c r="AC25" i="3"/>
  <c r="T25" i="3"/>
  <c r="X25" i="3"/>
  <c r="CB25" i="3"/>
  <c r="BZ25" i="3"/>
  <c r="BV25" i="3"/>
  <c r="BN25" i="3"/>
  <c r="AO25" i="3"/>
  <c r="AK25" i="3"/>
  <c r="BY25" i="3"/>
  <c r="BP25" i="3"/>
  <c r="Q33" i="2"/>
  <c r="Q34" i="2" s="1"/>
  <c r="BW33" i="2"/>
  <c r="BW34" i="2" s="1"/>
  <c r="BI33" i="2"/>
  <c r="BI34" i="2" s="1"/>
  <c r="BK33" i="2"/>
  <c r="BK34" i="2" s="1"/>
  <c r="AW33" i="2"/>
  <c r="AW34" i="2" s="1"/>
  <c r="AH33" i="2"/>
  <c r="AH34" i="2" s="1"/>
  <c r="Z33" i="2"/>
  <c r="Z34" i="2" s="1"/>
  <c r="BO33" i="2"/>
  <c r="BO34" i="2" s="1"/>
  <c r="BG33" i="2"/>
  <c r="BG34" i="2" s="1"/>
  <c r="AM33" i="2"/>
  <c r="AM34" i="2" s="1"/>
  <c r="BY33" i="2"/>
  <c r="BY34" i="2" s="1"/>
  <c r="AS33" i="2"/>
  <c r="AS34" i="2" s="1"/>
  <c r="BE33" i="2"/>
  <c r="BE34" i="2" s="1"/>
  <c r="BV33" i="2"/>
  <c r="BV34" i="2" s="1"/>
  <c r="I34" i="2"/>
  <c r="AL33" i="2"/>
  <c r="AL34" i="2" s="1"/>
  <c r="BC33" i="2"/>
  <c r="BC34" i="2" s="1"/>
  <c r="AG33" i="2"/>
  <c r="AG34" i="2" s="1"/>
  <c r="AI33" i="2"/>
  <c r="AI34" i="2" s="1"/>
  <c r="AE33" i="2"/>
  <c r="AE34" i="2" s="1"/>
  <c r="O33" i="2"/>
  <c r="O34" i="2" s="1"/>
  <c r="BQ33" i="2"/>
  <c r="BQ34" i="2" s="1"/>
  <c r="AX33" i="2"/>
  <c r="AX34" i="2" s="1"/>
  <c r="U33" i="2"/>
  <c r="U34" i="2" s="1"/>
  <c r="G402" i="10" l="1"/>
  <c r="F404" i="3" s="1"/>
  <c r="AH20" i="3" l="1"/>
  <c r="G33" i="2"/>
  <c r="J391" i="3"/>
  <c r="J24" i="3" s="1"/>
  <c r="G34" i="2" l="1"/>
  <c r="J25" i="3"/>
  <c r="W391" i="3"/>
  <c r="W24" i="3" s="1"/>
  <c r="AY391" i="3"/>
  <c r="AY24" i="3" s="1"/>
  <c r="BC391" i="3"/>
  <c r="BC24" i="3" s="1"/>
  <c r="AB33" i="2"/>
  <c r="AB34" i="2" s="1"/>
  <c r="BG391" i="3"/>
  <c r="BG24" i="3" s="1"/>
  <c r="S391" i="3"/>
  <c r="S24" i="3" s="1"/>
  <c r="AI391" i="3"/>
  <c r="AI24" i="3" s="1"/>
  <c r="BK391" i="3"/>
  <c r="BK24" i="3" s="1"/>
  <c r="O391" i="3"/>
  <c r="O24" i="3" s="1"/>
  <c r="BW391" i="3"/>
  <c r="BW24" i="3" s="1"/>
  <c r="AE391" i="3"/>
  <c r="AE24" i="3" s="1"/>
  <c r="BD33" i="2"/>
  <c r="BD34" i="2" s="1"/>
  <c r="BS391" i="3"/>
  <c r="BS24" i="3" s="1"/>
  <c r="CA391" i="3"/>
  <c r="CA24" i="3" s="1"/>
  <c r="BO391" i="3"/>
  <c r="BO24" i="3" s="1"/>
  <c r="L33" i="2"/>
  <c r="L34" i="2" s="1"/>
  <c r="AQ391" i="3"/>
  <c r="AQ24" i="3" s="1"/>
  <c r="AU391" i="3"/>
  <c r="AA391" i="3"/>
  <c r="AA24" i="3" s="1"/>
  <c r="T33" i="2"/>
  <c r="T34" i="2" s="1"/>
  <c r="AU24" i="3" l="1"/>
  <c r="AU25" i="3" s="1"/>
  <c r="AF20" i="3"/>
  <c r="X33" i="2"/>
  <c r="X34" i="2" s="1"/>
  <c r="BL33" i="2"/>
  <c r="BL34" i="2" s="1"/>
  <c r="BP33" i="2"/>
  <c r="BP34" i="2" s="1"/>
  <c r="BO25" i="3"/>
  <c r="AV33" i="2"/>
  <c r="AV34" i="2" s="1"/>
  <c r="BC25" i="3"/>
  <c r="H33" i="2"/>
  <c r="AY25" i="3"/>
  <c r="W25" i="3"/>
  <c r="P33" i="2"/>
  <c r="P34" i="2" s="1"/>
  <c r="BS25" i="3"/>
  <c r="BG25" i="3"/>
  <c r="AE25" i="3"/>
  <c r="AR33" i="2"/>
  <c r="AR34" i="2" s="1"/>
  <c r="BT33" i="2"/>
  <c r="BT34" i="2" s="1"/>
  <c r="AQ25" i="3"/>
  <c r="BW25" i="3"/>
  <c r="BH33" i="2"/>
  <c r="BH34" i="2" s="1"/>
  <c r="AF33" i="2"/>
  <c r="AF34" i="2" s="1"/>
  <c r="BK25" i="3"/>
  <c r="AN33" i="2"/>
  <c r="AN34" i="2" s="1"/>
  <c r="AA25" i="3"/>
  <c r="AI25" i="3"/>
  <c r="K391" i="3"/>
  <c r="K24" i="3" s="1"/>
  <c r="BX33" i="2"/>
  <c r="BX34" i="2" s="1"/>
  <c r="AZ33" i="2"/>
  <c r="AZ34" i="2" s="1"/>
  <c r="CA25" i="3"/>
  <c r="O25" i="3"/>
  <c r="S25" i="3"/>
  <c r="AE20" i="3" l="1"/>
  <c r="K25" i="3"/>
  <c r="H34" i="2"/>
  <c r="AG20" i="3" l="1"/>
  <c r="U20" i="3"/>
  <c r="G69" i="10"/>
  <c r="F69" i="3" s="1"/>
  <c r="G406" i="10" l="1"/>
  <c r="F408" i="3" s="1"/>
  <c r="AB20" i="3" l="1"/>
  <c r="AJ33" i="2" l="1"/>
  <c r="X20" i="3" l="1"/>
  <c r="W20" i="3" l="1"/>
  <c r="V20" i="3" l="1"/>
  <c r="AM391" i="3" l="1"/>
  <c r="AM24" i="3" s="1"/>
  <c r="AM25" i="3" s="1"/>
  <c r="AJ34" i="2"/>
  <c r="R20" i="3" l="1"/>
  <c r="G68" i="10"/>
  <c r="F68" i="3" s="1"/>
  <c r="G56" i="10" l="1"/>
  <c r="G20" i="10"/>
  <c r="P20" i="3"/>
  <c r="AG56" i="3" l="1"/>
  <c r="U56" i="3"/>
  <c r="AM56" i="3"/>
  <c r="G56" i="3" l="1"/>
  <c r="F56" i="3" s="1"/>
  <c r="J20" i="3" l="1"/>
  <c r="AG144" i="3" l="1"/>
  <c r="U144" i="3"/>
  <c r="AM144" i="3"/>
  <c r="AM120" i="3" s="1"/>
  <c r="G144" i="3" l="1"/>
  <c r="F144" i="3" s="1"/>
  <c r="AS178" i="3" l="1"/>
  <c r="AG178" i="3"/>
  <c r="CC178" i="3"/>
  <c r="U178" i="3"/>
  <c r="BE178" i="3" l="1"/>
  <c r="BE14" i="3" s="1"/>
  <c r="BQ178" i="3"/>
  <c r="CC14" i="3"/>
  <c r="AG14" i="3"/>
  <c r="AS14" i="3"/>
  <c r="G178" i="3" l="1"/>
  <c r="F178" i="3" s="1"/>
  <c r="BQ14" i="3"/>
  <c r="U14" i="3"/>
  <c r="G14" i="3" l="1"/>
  <c r="AM209" i="3"/>
  <c r="AM224" i="3" l="1"/>
  <c r="AG224" i="3"/>
  <c r="U224" i="3"/>
  <c r="G224" i="3" l="1"/>
  <c r="F224" i="3" s="1"/>
  <c r="AM252" i="3" l="1"/>
  <c r="AG252" i="3"/>
  <c r="U252" i="3" l="1"/>
  <c r="AM271" i="3"/>
  <c r="G252" i="3" l="1"/>
  <c r="F252" i="3" s="1"/>
  <c r="AM208" i="3"/>
  <c r="AM21" i="3" s="1"/>
  <c r="AM22" i="3" l="1"/>
  <c r="G15" i="10" l="1"/>
  <c r="F23" i="2"/>
  <c r="F13" i="2"/>
  <c r="G22" i="10"/>
  <c r="F33" i="2"/>
  <c r="F34" i="2" s="1"/>
  <c r="F24" i="2" l="1"/>
  <c r="F14" i="2"/>
  <c r="AG271" i="3" l="1"/>
  <c r="AS271" i="3"/>
  <c r="U271" i="3"/>
  <c r="BE271" i="3" l="1"/>
  <c r="CC271" i="3"/>
  <c r="BQ271" i="3"/>
  <c r="G271" i="3" l="1"/>
  <c r="F271" i="3" s="1"/>
  <c r="H391" i="10" l="1"/>
  <c r="CC394" i="10"/>
  <c r="CC394" i="3" s="1"/>
  <c r="G394" i="3" s="1"/>
  <c r="H26" i="3" l="1"/>
  <c r="H24" i="10"/>
  <c r="H391" i="3"/>
  <c r="H24" i="3" s="1"/>
  <c r="H25" i="10" l="1"/>
  <c r="H11" i="10"/>
  <c r="E33" i="2"/>
  <c r="E34" i="2" s="1"/>
  <c r="H25" i="3"/>
  <c r="G20" i="3" l="1"/>
  <c r="CC29" i="3" l="1"/>
  <c r="G29" i="3" l="1"/>
  <c r="F29" i="3" s="1"/>
  <c r="BY20" i="3" l="1"/>
  <c r="BO20" i="3"/>
  <c r="BW20" i="3"/>
  <c r="BT20" i="3"/>
  <c r="BL20" i="3"/>
  <c r="BU20" i="3"/>
  <c r="BZ20" i="3"/>
  <c r="BI20" i="3"/>
  <c r="BX20" i="3"/>
  <c r="BM20" i="3"/>
  <c r="BV20" i="3"/>
  <c r="BD20" i="3"/>
  <c r="BC20" i="3"/>
  <c r="BJ20" i="3"/>
  <c r="BB20" i="3"/>
  <c r="BK20" i="3"/>
  <c r="BH20" i="3"/>
  <c r="I28" i="3" l="1"/>
  <c r="I12" i="3" s="1"/>
  <c r="J28" i="3"/>
  <c r="J12" i="3" l="1"/>
  <c r="J13" i="3" s="1"/>
  <c r="H28" i="3"/>
  <c r="I13" i="3"/>
  <c r="I11" i="3"/>
  <c r="J11" i="3" l="1"/>
  <c r="H12" i="3"/>
  <c r="H13" i="3" l="1"/>
  <c r="H11" i="3"/>
  <c r="CC121" i="3" l="1"/>
  <c r="CC120" i="3" s="1"/>
  <c r="BQ121" i="3"/>
  <c r="BQ120" i="3" s="1"/>
  <c r="BE121" i="3"/>
  <c r="BE120" i="3" s="1"/>
  <c r="AG121" i="3" l="1"/>
  <c r="AG120" i="3" s="1"/>
  <c r="AS121" i="3"/>
  <c r="AS120" i="3" s="1"/>
  <c r="U121" i="3" l="1"/>
  <c r="U120" i="3" s="1"/>
  <c r="G121" i="3" l="1"/>
  <c r="F121" i="3" s="1"/>
  <c r="G120" i="3" l="1"/>
  <c r="F120" i="3" s="1"/>
  <c r="BJ158" i="10"/>
  <c r="K158" i="10"/>
  <c r="BH158" i="10"/>
  <c r="BS158" i="10"/>
  <c r="R158" i="10"/>
  <c r="CC158" i="10"/>
  <c r="AD158" i="10"/>
  <c r="M158" i="10"/>
  <c r="W158" i="10"/>
  <c r="P158" i="10"/>
  <c r="AF158" i="10"/>
  <c r="AJ158" i="10"/>
  <c r="AX158" i="10"/>
  <c r="AM158" i="10"/>
  <c r="AU158" i="10"/>
  <c r="AR158" i="10"/>
  <c r="BR158" i="10"/>
  <c r="BG158" i="10"/>
  <c r="AL158" i="10"/>
  <c r="AB158" i="10"/>
  <c r="CB158" i="10"/>
  <c r="AC158" i="10"/>
  <c r="AP158" i="10"/>
  <c r="BF158" i="10"/>
  <c r="AW158" i="10"/>
  <c r="AO158" i="10"/>
  <c r="BP158" i="10"/>
  <c r="BM158" i="10"/>
  <c r="BU158" i="10"/>
  <c r="BN158" i="10"/>
  <c r="BK158" i="10"/>
  <c r="Z158" i="10"/>
  <c r="U158" i="10"/>
  <c r="BZ158" i="10"/>
  <c r="AE158" i="10"/>
  <c r="AK158" i="10"/>
  <c r="AH158" i="10"/>
  <c r="AZ158" i="10"/>
  <c r="BI158" i="10"/>
  <c r="BD158" i="10"/>
  <c r="V158" i="10"/>
  <c r="O158" i="10"/>
  <c r="CA158" i="10"/>
  <c r="L158" i="10"/>
  <c r="T158" i="10"/>
  <c r="Q158" i="10"/>
  <c r="Y158" i="10"/>
  <c r="BL158" i="10"/>
  <c r="AN158" i="10"/>
  <c r="BV158" i="10"/>
  <c r="BB158" i="10"/>
  <c r="BE158" i="10"/>
  <c r="BT158" i="10"/>
  <c r="BA158" i="10"/>
  <c r="AT158" i="10"/>
  <c r="AA158" i="10"/>
  <c r="BY158" i="10"/>
  <c r="X158" i="10"/>
  <c r="AI158" i="10"/>
  <c r="BC158" i="10"/>
  <c r="AY158" i="10"/>
  <c r="BX158" i="10"/>
  <c r="BW158" i="10"/>
  <c r="BO158" i="10"/>
  <c r="N158" i="10"/>
  <c r="BQ158" i="10"/>
  <c r="AG158" i="10"/>
  <c r="AV158" i="10"/>
  <c r="S158" i="10"/>
  <c r="AS158" i="10"/>
  <c r="AQ158" i="10"/>
  <c r="G172" i="10"/>
  <c r="F172" i="3" s="1"/>
  <c r="AY28" i="10" l="1"/>
  <c r="AY12" i="10" s="1"/>
  <c r="AY13" i="10" s="1"/>
  <c r="AV13" i="2" s="1"/>
  <c r="AV14" i="2" s="1"/>
  <c r="BK28" i="10"/>
  <c r="BK12" i="10" s="1"/>
  <c r="BK11" i="10" s="1"/>
  <c r="AO28" i="10"/>
  <c r="AO12" i="10" s="1"/>
  <c r="AO11" i="10" s="1"/>
  <c r="BS28" i="10"/>
  <c r="BS12" i="10" s="1"/>
  <c r="BS11" i="10" s="1"/>
  <c r="AS28" i="10"/>
  <c r="AS12" i="10" s="1"/>
  <c r="AS13" i="10" s="1"/>
  <c r="AP13" i="2" s="1"/>
  <c r="AP14" i="2" s="1"/>
  <c r="BC28" i="10"/>
  <c r="BC12" i="10" s="1"/>
  <c r="BC11" i="10" s="1"/>
  <c r="AT28" i="10"/>
  <c r="AT12" i="10" s="1"/>
  <c r="AT11" i="10" s="1"/>
  <c r="BV28" i="10"/>
  <c r="BV12" i="10" s="1"/>
  <c r="BV13" i="10" s="1"/>
  <c r="BS13" i="2" s="1"/>
  <c r="BS14" i="2" s="1"/>
  <c r="BV158" i="3"/>
  <c r="BV28" i="3" s="1"/>
  <c r="BV12" i="3" s="1"/>
  <c r="CA28" i="10"/>
  <c r="CA12" i="10" s="1"/>
  <c r="CA13" i="10" s="1"/>
  <c r="BX13" i="2" s="1"/>
  <c r="BX14" i="2" s="1"/>
  <c r="AS158" i="3"/>
  <c r="AS28" i="3" s="1"/>
  <c r="AS12" i="3" s="1"/>
  <c r="AS13" i="3" s="1"/>
  <c r="AK28" i="10"/>
  <c r="AK12" i="10" s="1"/>
  <c r="AK11" i="10" s="1"/>
  <c r="AO158" i="3"/>
  <c r="AO28" i="3" s="1"/>
  <c r="AO12" i="3" s="1"/>
  <c r="AO11" i="3" s="1"/>
  <c r="BZ28" i="10"/>
  <c r="BZ12" i="10" s="1"/>
  <c r="BZ13" i="10" s="1"/>
  <c r="BW13" i="2" s="1"/>
  <c r="BW14" i="2" s="1"/>
  <c r="AY158" i="3"/>
  <c r="AY28" i="3" s="1"/>
  <c r="AY12" i="3" s="1"/>
  <c r="AY13" i="3" s="1"/>
  <c r="BU28" i="10"/>
  <c r="BU12" i="10" s="1"/>
  <c r="BU13" i="10" s="1"/>
  <c r="BR13" i="2" s="1"/>
  <c r="BR14" i="2" s="1"/>
  <c r="BF28" i="10"/>
  <c r="BF12" i="10" s="1"/>
  <c r="BF11" i="10" s="1"/>
  <c r="BF158" i="3"/>
  <c r="BF28" i="3" s="1"/>
  <c r="BF12" i="3" s="1"/>
  <c r="CB28" i="10"/>
  <c r="CB12" i="10" s="1"/>
  <c r="CB11" i="10" s="1"/>
  <c r="CB158" i="3"/>
  <c r="CB28" i="3" s="1"/>
  <c r="CB12" i="3" s="1"/>
  <c r="AX28" i="10"/>
  <c r="AX12" i="10" s="1"/>
  <c r="AX11" i="10" s="1"/>
  <c r="P28" i="10"/>
  <c r="P12" i="10" s="1"/>
  <c r="P13" i="10" s="1"/>
  <c r="M13" i="2" s="1"/>
  <c r="M14" i="2" s="1"/>
  <c r="P158" i="3"/>
  <c r="P28" i="3" s="1"/>
  <c r="P12" i="3" s="1"/>
  <c r="BJ28" i="10"/>
  <c r="BJ12" i="10" s="1"/>
  <c r="BJ13" i="10" s="1"/>
  <c r="BG13" i="2" s="1"/>
  <c r="BG14" i="2" s="1"/>
  <c r="Y28" i="10"/>
  <c r="Y12" i="10" s="1"/>
  <c r="Y11" i="10" s="1"/>
  <c r="Y158" i="3"/>
  <c r="Y28" i="3" s="1"/>
  <c r="Y12" i="3" s="1"/>
  <c r="V28" i="10"/>
  <c r="V12" i="10" s="1"/>
  <c r="V13" i="10" s="1"/>
  <c r="S13" i="2" s="1"/>
  <c r="S14" i="2" s="1"/>
  <c r="BJ158" i="3"/>
  <c r="BJ28" i="3" s="1"/>
  <c r="BJ12" i="3" s="1"/>
  <c r="BJ13" i="3" s="1"/>
  <c r="CA158" i="3"/>
  <c r="CA28" i="3" s="1"/>
  <c r="CA12" i="3" s="1"/>
  <c r="CA11" i="3" s="1"/>
  <c r="AM28" i="10"/>
  <c r="AM12" i="10" s="1"/>
  <c r="AM13" i="10" s="1"/>
  <c r="AJ13" i="2" s="1"/>
  <c r="AJ14" i="2" s="1"/>
  <c r="BZ158" i="3"/>
  <c r="BZ28" i="3" s="1"/>
  <c r="BZ12" i="3" s="1"/>
  <c r="BZ11" i="3" s="1"/>
  <c r="BW28" i="10"/>
  <c r="BW12" i="10" s="1"/>
  <c r="BW11" i="10" s="1"/>
  <c r="AI28" i="10"/>
  <c r="AI12" i="10" s="1"/>
  <c r="AI13" i="10" s="1"/>
  <c r="AF13" i="2" s="1"/>
  <c r="AF14" i="2" s="1"/>
  <c r="AI158" i="3"/>
  <c r="AI28" i="3" s="1"/>
  <c r="AI12" i="3" s="1"/>
  <c r="BY28" i="10"/>
  <c r="BY12" i="10" s="1"/>
  <c r="BY13" i="10" s="1"/>
  <c r="BV13" i="2" s="1"/>
  <c r="BV14" i="2" s="1"/>
  <c r="BY158" i="3"/>
  <c r="BY28" i="3" s="1"/>
  <c r="BY12" i="3" s="1"/>
  <c r="BC158" i="3"/>
  <c r="BC28" i="3" s="1"/>
  <c r="BC12" i="3" s="1"/>
  <c r="BC13" i="3" s="1"/>
  <c r="BA28" i="10"/>
  <c r="BA12" i="10" s="1"/>
  <c r="BA11" i="10" s="1"/>
  <c r="BA158" i="3"/>
  <c r="BA28" i="3" s="1"/>
  <c r="BA12" i="3" s="1"/>
  <c r="BE28" i="10"/>
  <c r="BE12" i="10" s="1"/>
  <c r="BE13" i="10" s="1"/>
  <c r="BB13" i="2" s="1"/>
  <c r="BB14" i="2" s="1"/>
  <c r="BL28" i="10"/>
  <c r="BL12" i="10" s="1"/>
  <c r="BL13" i="10" s="1"/>
  <c r="BI13" i="2" s="1"/>
  <c r="BI14" i="2" s="1"/>
  <c r="BL158" i="3"/>
  <c r="BL28" i="3" s="1"/>
  <c r="BL12" i="3" s="1"/>
  <c r="BK158" i="3"/>
  <c r="BK28" i="3" s="1"/>
  <c r="BK12" i="3" s="1"/>
  <c r="BK13" i="3" s="1"/>
  <c r="BD28" i="10"/>
  <c r="BD12" i="10" s="1"/>
  <c r="BD11" i="10" s="1"/>
  <c r="BD158" i="3"/>
  <c r="BD28" i="3" s="1"/>
  <c r="BD12" i="3" s="1"/>
  <c r="AZ28" i="10"/>
  <c r="AZ12" i="10" s="1"/>
  <c r="AZ11" i="10" s="1"/>
  <c r="AZ158" i="3"/>
  <c r="AZ28" i="3" s="1"/>
  <c r="AZ12" i="3" s="1"/>
  <c r="AE28" i="10"/>
  <c r="AE12" i="10" s="1"/>
  <c r="AE13" i="10" s="1"/>
  <c r="AB13" i="2" s="1"/>
  <c r="AB14" i="2" s="1"/>
  <c r="AE158" i="3"/>
  <c r="AE28" i="3" s="1"/>
  <c r="AE12" i="3" s="1"/>
  <c r="U28" i="10"/>
  <c r="U12" i="10" s="1"/>
  <c r="U13" i="10" s="1"/>
  <c r="R13" i="2" s="1"/>
  <c r="R14" i="2" s="1"/>
  <c r="U158" i="3"/>
  <c r="U28" i="3" s="1"/>
  <c r="U12" i="3" s="1"/>
  <c r="U13" i="3" s="1"/>
  <c r="BN28" i="10"/>
  <c r="BN12" i="10" s="1"/>
  <c r="BN11" i="10" s="1"/>
  <c r="BN158" i="3"/>
  <c r="BN28" i="3" s="1"/>
  <c r="BN12" i="3" s="1"/>
  <c r="AW28" i="10"/>
  <c r="AW12" i="10" s="1"/>
  <c r="AW11" i="10" s="1"/>
  <c r="AW158" i="3"/>
  <c r="AW28" i="3" s="1"/>
  <c r="AW12" i="3" s="1"/>
  <c r="AP28" i="10"/>
  <c r="AP12" i="10" s="1"/>
  <c r="AP13" i="10" s="1"/>
  <c r="AM13" i="2" s="1"/>
  <c r="AM14" i="2" s="1"/>
  <c r="AP158" i="3"/>
  <c r="AP28" i="3" s="1"/>
  <c r="AP12" i="3" s="1"/>
  <c r="AB28" i="10"/>
  <c r="AB12" i="10" s="1"/>
  <c r="AB11" i="10" s="1"/>
  <c r="AB158" i="3"/>
  <c r="AB28" i="3" s="1"/>
  <c r="AB12" i="3" s="1"/>
  <c r="BG28" i="10"/>
  <c r="BG12" i="10" s="1"/>
  <c r="BG13" i="10" s="1"/>
  <c r="BD13" i="2" s="1"/>
  <c r="BD14" i="2" s="1"/>
  <c r="BG158" i="3"/>
  <c r="BG28" i="3" s="1"/>
  <c r="BG12" i="3" s="1"/>
  <c r="AU28" i="10"/>
  <c r="AU12" i="10" s="1"/>
  <c r="AU11" i="10" s="1"/>
  <c r="AU158" i="3"/>
  <c r="AU28" i="3" s="1"/>
  <c r="AU12" i="3" s="1"/>
  <c r="AJ28" i="10"/>
  <c r="AJ12" i="10" s="1"/>
  <c r="AJ11" i="10" s="1"/>
  <c r="AJ158" i="3"/>
  <c r="AJ28" i="3" s="1"/>
  <c r="AJ12" i="3" s="1"/>
  <c r="W28" i="10"/>
  <c r="W12" i="10" s="1"/>
  <c r="W13" i="10" s="1"/>
  <c r="T13" i="2" s="1"/>
  <c r="T14" i="2" s="1"/>
  <c r="CC28" i="10"/>
  <c r="CC12" i="10" s="1"/>
  <c r="CC13" i="10" s="1"/>
  <c r="BZ13" i="2" s="1"/>
  <c r="BZ14" i="2" s="1"/>
  <c r="W158" i="3"/>
  <c r="W28" i="3" s="1"/>
  <c r="W12" i="3" s="1"/>
  <c r="W13" i="3" s="1"/>
  <c r="BH28" i="10"/>
  <c r="BH12" i="10" s="1"/>
  <c r="BH13" i="10" s="1"/>
  <c r="BE13" i="2" s="1"/>
  <c r="BE14" i="2" s="1"/>
  <c r="BH158" i="3"/>
  <c r="BH28" i="3" s="1"/>
  <c r="BH12" i="3" s="1"/>
  <c r="AQ28" i="10"/>
  <c r="AQ12" i="10" s="1"/>
  <c r="AQ13" i="10" s="1"/>
  <c r="AN13" i="2" s="1"/>
  <c r="AN14" i="2" s="1"/>
  <c r="AQ158" i="3"/>
  <c r="AQ28" i="3" s="1"/>
  <c r="AQ12" i="3" s="1"/>
  <c r="AV28" i="10"/>
  <c r="AV12" i="10" s="1"/>
  <c r="AV11" i="10" s="1"/>
  <c r="AV158" i="3"/>
  <c r="AV28" i="3" s="1"/>
  <c r="AV12" i="3" s="1"/>
  <c r="BO28" i="10"/>
  <c r="BO12" i="10" s="1"/>
  <c r="BO13" i="10" s="1"/>
  <c r="BL13" i="2" s="1"/>
  <c r="BL14" i="2" s="1"/>
  <c r="BO158" i="3"/>
  <c r="BO28" i="3" s="1"/>
  <c r="BO12" i="3" s="1"/>
  <c r="BW158" i="3"/>
  <c r="BW28" i="3" s="1"/>
  <c r="BW12" i="3" s="1"/>
  <c r="BW13" i="3" s="1"/>
  <c r="T28" i="10"/>
  <c r="T12" i="10" s="1"/>
  <c r="T13" i="10" s="1"/>
  <c r="Q13" i="2" s="1"/>
  <c r="Q14" i="2" s="1"/>
  <c r="T158" i="3"/>
  <c r="T28" i="3" s="1"/>
  <c r="T12" i="3" s="1"/>
  <c r="BI28" i="10"/>
  <c r="BI12" i="10" s="1"/>
  <c r="BI13" i="10" s="1"/>
  <c r="BF13" i="2" s="1"/>
  <c r="BF14" i="2" s="1"/>
  <c r="BI158" i="3"/>
  <c r="BI28" i="3" s="1"/>
  <c r="BI12" i="3" s="1"/>
  <c r="BE158" i="3"/>
  <c r="BE28" i="3" s="1"/>
  <c r="BE12" i="3" s="1"/>
  <c r="BE13" i="3" s="1"/>
  <c r="AR28" i="10"/>
  <c r="AR12" i="10" s="1"/>
  <c r="AR11" i="10" s="1"/>
  <c r="AX158" i="3"/>
  <c r="AX28" i="3" s="1"/>
  <c r="AX12" i="3" s="1"/>
  <c r="AX11" i="3" s="1"/>
  <c r="AG28" i="10"/>
  <c r="AG12" i="10" s="1"/>
  <c r="AG13" i="10" s="1"/>
  <c r="AD13" i="2" s="1"/>
  <c r="AD14" i="2" s="1"/>
  <c r="AG158" i="3"/>
  <c r="AG28" i="3" s="1"/>
  <c r="AG12" i="3" s="1"/>
  <c r="AG13" i="3" s="1"/>
  <c r="AK158" i="3"/>
  <c r="AK28" i="3" s="1"/>
  <c r="AK12" i="3" s="1"/>
  <c r="AK11" i="3" s="1"/>
  <c r="V158" i="3"/>
  <c r="V28" i="3" s="1"/>
  <c r="V12" i="3" s="1"/>
  <c r="V11" i="3" s="1"/>
  <c r="S28" i="10"/>
  <c r="S12" i="10" s="1"/>
  <c r="S11" i="10" s="1"/>
  <c r="S158" i="3"/>
  <c r="S28" i="3" s="1"/>
  <c r="S12" i="3" s="1"/>
  <c r="AR158" i="3"/>
  <c r="AR28" i="3" s="1"/>
  <c r="AR12" i="3" s="1"/>
  <c r="AR11" i="3" s="1"/>
  <c r="BQ28" i="10"/>
  <c r="BQ12" i="10" s="1"/>
  <c r="BQ13" i="10" s="1"/>
  <c r="BN13" i="2" s="1"/>
  <c r="BN14" i="2" s="1"/>
  <c r="BQ158" i="3"/>
  <c r="BQ28" i="3" s="1"/>
  <c r="BQ12" i="3" s="1"/>
  <c r="BQ13" i="3" s="1"/>
  <c r="N28" i="10"/>
  <c r="N12" i="10" s="1"/>
  <c r="N13" i="10" s="1"/>
  <c r="K13" i="2" s="1"/>
  <c r="K14" i="2" s="1"/>
  <c r="N158" i="3"/>
  <c r="N28" i="3" s="1"/>
  <c r="N12" i="3" s="1"/>
  <c r="BX28" i="10"/>
  <c r="BX12" i="10" s="1"/>
  <c r="BX11" i="10" s="1"/>
  <c r="BX158" i="3"/>
  <c r="BX28" i="3" s="1"/>
  <c r="BX12" i="3" s="1"/>
  <c r="X28" i="10"/>
  <c r="X12" i="10" s="1"/>
  <c r="X11" i="10" s="1"/>
  <c r="BU158" i="3"/>
  <c r="BU28" i="3" s="1"/>
  <c r="BU12" i="3" s="1"/>
  <c r="BU11" i="3" s="1"/>
  <c r="AA28" i="10"/>
  <c r="AA12" i="10" s="1"/>
  <c r="AA13" i="10" s="1"/>
  <c r="X13" i="2" s="1"/>
  <c r="X14" i="2" s="1"/>
  <c r="AA158" i="3"/>
  <c r="AA28" i="3" s="1"/>
  <c r="AA12" i="3" s="1"/>
  <c r="BT28" i="10"/>
  <c r="BT12" i="10" s="1"/>
  <c r="BT11" i="10" s="1"/>
  <c r="BT158" i="3"/>
  <c r="BT28" i="3" s="1"/>
  <c r="BT12" i="3" s="1"/>
  <c r="BB28" i="10"/>
  <c r="BB12" i="10" s="1"/>
  <c r="BB13" i="10" s="1"/>
  <c r="AY13" i="2" s="1"/>
  <c r="AY14" i="2" s="1"/>
  <c r="BB158" i="3"/>
  <c r="BB28" i="3" s="1"/>
  <c r="BB12" i="3" s="1"/>
  <c r="AN28" i="10"/>
  <c r="AN12" i="10" s="1"/>
  <c r="AN11" i="10" s="1"/>
  <c r="AN158" i="3"/>
  <c r="AN28" i="3" s="1"/>
  <c r="AN12" i="3" s="1"/>
  <c r="Q28" i="10"/>
  <c r="Q12" i="10" s="1"/>
  <c r="Q11" i="10" s="1"/>
  <c r="Q158" i="3"/>
  <c r="Q28" i="3" s="1"/>
  <c r="Q12" i="3" s="1"/>
  <c r="L28" i="10"/>
  <c r="L12" i="10" s="1"/>
  <c r="L13" i="10" s="1"/>
  <c r="I13" i="2" s="1"/>
  <c r="I14" i="2" s="1"/>
  <c r="L158" i="3"/>
  <c r="L28" i="3" s="1"/>
  <c r="L12" i="3" s="1"/>
  <c r="O28" i="10"/>
  <c r="O12" i="10" s="1"/>
  <c r="O11" i="10" s="1"/>
  <c r="O158" i="3"/>
  <c r="O28" i="3" s="1"/>
  <c r="O12" i="3" s="1"/>
  <c r="X158" i="3"/>
  <c r="X28" i="3" s="1"/>
  <c r="X12" i="3" s="1"/>
  <c r="X11" i="3" s="1"/>
  <c r="AH28" i="10"/>
  <c r="AH12" i="10" s="1"/>
  <c r="AH11" i="10" s="1"/>
  <c r="AH158" i="3"/>
  <c r="AH28" i="3" s="1"/>
  <c r="AH12" i="3" s="1"/>
  <c r="AM158" i="3"/>
  <c r="AM28" i="3" s="1"/>
  <c r="AM12" i="3" s="1"/>
  <c r="AM11" i="3" s="1"/>
  <c r="Z158" i="3"/>
  <c r="Z28" i="3" s="1"/>
  <c r="Z12" i="3" s="1"/>
  <c r="Z11" i="3" s="1"/>
  <c r="Z28" i="10"/>
  <c r="Z12" i="10" s="1"/>
  <c r="Z11" i="10" s="1"/>
  <c r="BM28" i="10"/>
  <c r="BM12" i="10" s="1"/>
  <c r="BM13" i="10" s="1"/>
  <c r="BJ13" i="2" s="1"/>
  <c r="BJ14" i="2" s="1"/>
  <c r="BM158" i="3"/>
  <c r="BM28" i="3" s="1"/>
  <c r="BM12" i="3" s="1"/>
  <c r="BP28" i="10"/>
  <c r="BP12" i="10" s="1"/>
  <c r="BP11" i="10" s="1"/>
  <c r="BP158" i="3"/>
  <c r="BP28" i="3" s="1"/>
  <c r="BP12" i="3" s="1"/>
  <c r="BS158" i="3"/>
  <c r="BS28" i="3" s="1"/>
  <c r="BS12" i="3" s="1"/>
  <c r="BS13" i="3" s="1"/>
  <c r="AC28" i="10"/>
  <c r="AC12" i="10" s="1"/>
  <c r="AC11" i="10" s="1"/>
  <c r="AC158" i="3"/>
  <c r="AC28" i="3" s="1"/>
  <c r="AC12" i="3" s="1"/>
  <c r="AL28" i="10"/>
  <c r="AL12" i="10" s="1"/>
  <c r="AL13" i="10" s="1"/>
  <c r="AI13" i="2" s="1"/>
  <c r="AI14" i="2" s="1"/>
  <c r="AL158" i="3"/>
  <c r="AL28" i="3" s="1"/>
  <c r="AL12" i="3" s="1"/>
  <c r="BR28" i="10"/>
  <c r="BR12" i="10" s="1"/>
  <c r="BR11" i="10" s="1"/>
  <c r="BR158" i="3"/>
  <c r="BR28" i="3" s="1"/>
  <c r="BR12" i="3" s="1"/>
  <c r="CC158" i="3"/>
  <c r="CC28" i="3" s="1"/>
  <c r="CC12" i="3" s="1"/>
  <c r="CC13" i="3" s="1"/>
  <c r="AF28" i="10"/>
  <c r="AF12" i="10" s="1"/>
  <c r="AF13" i="10" s="1"/>
  <c r="AC13" i="2" s="1"/>
  <c r="AC14" i="2" s="1"/>
  <c r="AF158" i="3"/>
  <c r="AF28" i="3" s="1"/>
  <c r="AF12" i="3" s="1"/>
  <c r="M28" i="10"/>
  <c r="M12" i="10" s="1"/>
  <c r="M13" i="10" s="1"/>
  <c r="J13" i="2" s="1"/>
  <c r="J14" i="2" s="1"/>
  <c r="M158" i="3"/>
  <c r="M28" i="3" s="1"/>
  <c r="M12" i="3" s="1"/>
  <c r="AD28" i="10"/>
  <c r="AD12" i="10" s="1"/>
  <c r="AD13" i="10" s="1"/>
  <c r="AA13" i="2" s="1"/>
  <c r="AA14" i="2" s="1"/>
  <c r="AD158" i="3"/>
  <c r="AD28" i="3" s="1"/>
  <c r="AD12" i="3" s="1"/>
  <c r="R28" i="10"/>
  <c r="R12" i="10" s="1"/>
  <c r="R11" i="10" s="1"/>
  <c r="R158" i="3"/>
  <c r="R28" i="3" s="1"/>
  <c r="R12" i="3" s="1"/>
  <c r="K28" i="10"/>
  <c r="K12" i="10" s="1"/>
  <c r="AT158" i="3"/>
  <c r="AT28" i="3" s="1"/>
  <c r="G158" i="10"/>
  <c r="K158" i="3"/>
  <c r="BL11" i="10" l="1"/>
  <c r="BK13" i="10"/>
  <c r="BH13" i="2" s="1"/>
  <c r="BH14" i="2" s="1"/>
  <c r="AY11" i="10"/>
  <c r="AI11" i="10"/>
  <c r="Y13" i="10"/>
  <c r="V13" i="2" s="1"/>
  <c r="V14" i="2" s="1"/>
  <c r="BF13" i="10"/>
  <c r="BC13" i="2" s="1"/>
  <c r="BC14" i="2" s="1"/>
  <c r="AT13" i="10"/>
  <c r="AQ13" i="2" s="1"/>
  <c r="AQ14" i="2" s="1"/>
  <c r="CA11" i="10"/>
  <c r="BZ13" i="3"/>
  <c r="S13" i="10"/>
  <c r="P13" i="2" s="1"/>
  <c r="P14" i="2" s="1"/>
  <c r="BH11" i="10"/>
  <c r="AX13" i="10"/>
  <c r="AU13" i="2" s="1"/>
  <c r="AU14" i="2" s="1"/>
  <c r="AQ11" i="10"/>
  <c r="AU13" i="10"/>
  <c r="AR13" i="2" s="1"/>
  <c r="AR14" i="2" s="1"/>
  <c r="AM11" i="10"/>
  <c r="V11" i="10"/>
  <c r="BD13" i="10"/>
  <c r="BA13" i="2" s="1"/>
  <c r="BA14" i="2" s="1"/>
  <c r="AO13" i="10"/>
  <c r="AL13" i="2" s="1"/>
  <c r="AL14" i="2" s="1"/>
  <c r="AR13" i="10"/>
  <c r="AO13" i="2" s="1"/>
  <c r="AO14" i="2" s="1"/>
  <c r="BI11" i="10"/>
  <c r="AE11" i="10"/>
  <c r="AH13" i="10"/>
  <c r="AE13" i="2" s="1"/>
  <c r="AE14" i="2" s="1"/>
  <c r="BY11" i="10"/>
  <c r="BG11" i="10"/>
  <c r="BK11" i="3"/>
  <c r="BO11" i="10"/>
  <c r="AK13" i="3"/>
  <c r="AC13" i="10"/>
  <c r="Z13" i="2" s="1"/>
  <c r="Z14" i="2" s="1"/>
  <c r="AV13" i="10"/>
  <c r="AS13" i="2" s="1"/>
  <c r="AS14" i="2" s="1"/>
  <c r="AN13" i="10"/>
  <c r="AK13" i="2" s="1"/>
  <c r="AK14" i="2" s="1"/>
  <c r="AJ13" i="10"/>
  <c r="AG13" i="2" s="1"/>
  <c r="AG14" i="2" s="1"/>
  <c r="BW13" i="10"/>
  <c r="BT13" i="2" s="1"/>
  <c r="BT14" i="2" s="1"/>
  <c r="AF11" i="10"/>
  <c r="BN13" i="10"/>
  <c r="BK13" i="2" s="1"/>
  <c r="BK14" i="2" s="1"/>
  <c r="BU11" i="10"/>
  <c r="CB13" i="10"/>
  <c r="BY13" i="2" s="1"/>
  <c r="BY14" i="2" s="1"/>
  <c r="AL11" i="10"/>
  <c r="BJ11" i="10"/>
  <c r="BV11" i="10"/>
  <c r="AP11" i="10"/>
  <c r="Z13" i="10"/>
  <c r="W13" i="2" s="1"/>
  <c r="W14" i="2" s="1"/>
  <c r="AA11" i="10"/>
  <c r="AK13" i="10"/>
  <c r="AH13" i="2" s="1"/>
  <c r="AH14" i="2" s="1"/>
  <c r="BR13" i="10"/>
  <c r="BO13" i="2" s="1"/>
  <c r="BO14" i="2" s="1"/>
  <c r="BM11" i="10"/>
  <c r="BB11" i="10"/>
  <c r="AD11" i="10"/>
  <c r="Q13" i="10"/>
  <c r="N13" i="2" s="1"/>
  <c r="N14" i="2" s="1"/>
  <c r="O13" i="10"/>
  <c r="L13" i="2" s="1"/>
  <c r="L14" i="2" s="1"/>
  <c r="P11" i="10"/>
  <c r="BS13" i="10"/>
  <c r="BP13" i="2" s="1"/>
  <c r="BP14" i="2" s="1"/>
  <c r="BP13" i="10"/>
  <c r="BM13" i="2" s="1"/>
  <c r="BM14" i="2" s="1"/>
  <c r="AW13" i="10"/>
  <c r="AT13" i="2" s="1"/>
  <c r="AT14" i="2" s="1"/>
  <c r="BT13" i="10"/>
  <c r="BQ13" i="2" s="1"/>
  <c r="BQ14" i="2" s="1"/>
  <c r="BX13" i="10"/>
  <c r="BU13" i="2" s="1"/>
  <c r="BU14" i="2" s="1"/>
  <c r="W11" i="10"/>
  <c r="M11" i="10"/>
  <c r="T11" i="10"/>
  <c r="BA13" i="10"/>
  <c r="AX13" i="2" s="1"/>
  <c r="AX14" i="2" s="1"/>
  <c r="N11" i="10"/>
  <c r="BZ11" i="10"/>
  <c r="BC13" i="10"/>
  <c r="AZ13" i="2" s="1"/>
  <c r="AZ14" i="2" s="1"/>
  <c r="X13" i="10"/>
  <c r="U13" i="2" s="1"/>
  <c r="U14" i="2" s="1"/>
  <c r="AB13" i="10"/>
  <c r="Y13" i="2" s="1"/>
  <c r="Y14" i="2" s="1"/>
  <c r="L11" i="10"/>
  <c r="R13" i="10"/>
  <c r="O13" i="2" s="1"/>
  <c r="O14" i="2" s="1"/>
  <c r="AZ13" i="10"/>
  <c r="AW13" i="2" s="1"/>
  <c r="AW14" i="2" s="1"/>
  <c r="AO13" i="3"/>
  <c r="BJ11" i="3"/>
  <c r="BW11" i="3"/>
  <c r="V13" i="3"/>
  <c r="AX13" i="3"/>
  <c r="BU13" i="3"/>
  <c r="CA13" i="3"/>
  <c r="AR13" i="3"/>
  <c r="BS11" i="3"/>
  <c r="AM13" i="3"/>
  <c r="AY11" i="3"/>
  <c r="Z13" i="3"/>
  <c r="X13" i="3"/>
  <c r="W11" i="3"/>
  <c r="BC11" i="3"/>
  <c r="AV11" i="3"/>
  <c r="AV13" i="3"/>
  <c r="AL11" i="3"/>
  <c r="AL13" i="3"/>
  <c r="Q11" i="3"/>
  <c r="Q13" i="3"/>
  <c r="BD13" i="3"/>
  <c r="BD11" i="3"/>
  <c r="M13" i="3"/>
  <c r="M11" i="3"/>
  <c r="BV11" i="3"/>
  <c r="BV13" i="3"/>
  <c r="R11" i="3"/>
  <c r="R13" i="3"/>
  <c r="O11" i="3"/>
  <c r="O13" i="3"/>
  <c r="N11" i="3"/>
  <c r="N13" i="3"/>
  <c r="BN13" i="3"/>
  <c r="BN11" i="3"/>
  <c r="AE13" i="3"/>
  <c r="AE11" i="3"/>
  <c r="BL13" i="3"/>
  <c r="BL11" i="3"/>
  <c r="BA11" i="3"/>
  <c r="BA13" i="3"/>
  <c r="Y13" i="3"/>
  <c r="Y11" i="3"/>
  <c r="P13" i="3"/>
  <c r="P11" i="3"/>
  <c r="CB13" i="3"/>
  <c r="CB11" i="3"/>
  <c r="BP11" i="3"/>
  <c r="BP13" i="3"/>
  <c r="BB13" i="3"/>
  <c r="BB11" i="3"/>
  <c r="AA13" i="3"/>
  <c r="AA11" i="3"/>
  <c r="S13" i="3"/>
  <c r="S11" i="3"/>
  <c r="T13" i="3"/>
  <c r="T11" i="3"/>
  <c r="BO13" i="3"/>
  <c r="BO11" i="3"/>
  <c r="AQ11" i="3"/>
  <c r="AQ13" i="3"/>
  <c r="AU11" i="3"/>
  <c r="AU13" i="3"/>
  <c r="AB11" i="3"/>
  <c r="AB13" i="3"/>
  <c r="AW11" i="3"/>
  <c r="AW13" i="3"/>
  <c r="AI13" i="3"/>
  <c r="AI11" i="3"/>
  <c r="BR13" i="3"/>
  <c r="BR11" i="3"/>
  <c r="AC11" i="3"/>
  <c r="AC13" i="3"/>
  <c r="L13" i="3"/>
  <c r="L11" i="3"/>
  <c r="BX13" i="3"/>
  <c r="BX11" i="3"/>
  <c r="AZ11" i="3"/>
  <c r="AZ13" i="3"/>
  <c r="BF13" i="3"/>
  <c r="BF11" i="3"/>
  <c r="AH13" i="3"/>
  <c r="AH11" i="3"/>
  <c r="AD11" i="3"/>
  <c r="AD13" i="3"/>
  <c r="AF11" i="3"/>
  <c r="AF13" i="3"/>
  <c r="BM13" i="3"/>
  <c r="BM11" i="3"/>
  <c r="AN11" i="3"/>
  <c r="AN13" i="3"/>
  <c r="BT11" i="3"/>
  <c r="BT13" i="3"/>
  <c r="BI13" i="3"/>
  <c r="BI11" i="3"/>
  <c r="BH11" i="3"/>
  <c r="BH13" i="3"/>
  <c r="AJ13" i="3"/>
  <c r="AJ11" i="3"/>
  <c r="BG11" i="3"/>
  <c r="BG13" i="3"/>
  <c r="AP11" i="3"/>
  <c r="AP13" i="3"/>
  <c r="BY11" i="3"/>
  <c r="BY13" i="3"/>
  <c r="AT12" i="3"/>
  <c r="K13" i="10"/>
  <c r="K11" i="10"/>
  <c r="G12" i="10"/>
  <c r="K28" i="3"/>
  <c r="G28" i="10"/>
  <c r="CD12" i="10" l="1"/>
  <c r="G158" i="3"/>
  <c r="AT13" i="3"/>
  <c r="AT11" i="3"/>
  <c r="K12" i="3"/>
  <c r="G12" i="3" s="1"/>
  <c r="H13" i="2"/>
  <c r="G13" i="10"/>
  <c r="G28" i="3" l="1"/>
  <c r="F28" i="3" s="1"/>
  <c r="F158" i="3"/>
  <c r="G392" i="10"/>
  <c r="F394" i="3" s="1"/>
  <c r="H14" i="2"/>
  <c r="K13" i="3"/>
  <c r="K11" i="3"/>
  <c r="AS392" i="10" l="1"/>
  <c r="AS392" i="3" s="1"/>
  <c r="AG392" i="10"/>
  <c r="AG392" i="3" s="1"/>
  <c r="G391" i="10"/>
  <c r="F393" i="3" s="1"/>
  <c r="U392" i="10"/>
  <c r="U392" i="3" s="1"/>
  <c r="BQ392" i="10"/>
  <c r="BQ392" i="3" s="1"/>
  <c r="CD12" i="3"/>
  <c r="BE392" i="10"/>
  <c r="BE392" i="3" s="1"/>
  <c r="G13" i="3"/>
  <c r="AS391" i="10" l="1"/>
  <c r="AS24" i="10" s="1"/>
  <c r="AS11" i="10" s="1"/>
  <c r="AS26" i="10"/>
  <c r="U391" i="10"/>
  <c r="U24" i="10" s="1"/>
  <c r="BE391" i="10"/>
  <c r="BE24" i="10" s="1"/>
  <c r="BE11" i="10" s="1"/>
  <c r="AG26" i="10"/>
  <c r="BQ26" i="10"/>
  <c r="U26" i="10"/>
  <c r="AG391" i="10"/>
  <c r="AG24" i="10" s="1"/>
  <c r="AG11" i="10" s="1"/>
  <c r="BE26" i="10"/>
  <c r="BQ391" i="10"/>
  <c r="BQ24" i="10" s="1"/>
  <c r="CC392" i="10"/>
  <c r="CC392" i="3" s="1"/>
  <c r="G392" i="3" s="1"/>
  <c r="F392" i="3" s="1"/>
  <c r="G10" i="10"/>
  <c r="I10" i="10" s="1"/>
  <c r="AS25" i="10" l="1"/>
  <c r="AP33" i="2"/>
  <c r="BB33" i="2"/>
  <c r="BQ25" i="10"/>
  <c r="BE25" i="10"/>
  <c r="AD33" i="2"/>
  <c r="AG25" i="10"/>
  <c r="BQ11" i="10"/>
  <c r="BN33" i="2"/>
  <c r="CC26" i="10"/>
  <c r="G26" i="10" s="1"/>
  <c r="CC391" i="10"/>
  <c r="CC24" i="10" s="1"/>
  <c r="BZ33" i="2" s="1"/>
  <c r="U25" i="10"/>
  <c r="R33" i="2"/>
  <c r="U11" i="10"/>
  <c r="G24" i="10" l="1"/>
  <c r="CD24" i="10" s="1"/>
  <c r="CC25" i="10"/>
  <c r="G25" i="10" s="1"/>
  <c r="CC11" i="10"/>
  <c r="G11" i="10" s="1"/>
  <c r="G8" i="10" l="1"/>
  <c r="G7" i="10" s="1"/>
  <c r="G6" i="10" s="1"/>
  <c r="H10" i="10"/>
  <c r="BQ347" i="3" l="1"/>
  <c r="BQ23" i="3" s="1"/>
  <c r="BE347" i="3"/>
  <c r="BE23" i="3" s="1"/>
  <c r="AG347" i="3"/>
  <c r="AG23" i="3" s="1"/>
  <c r="AS347" i="3"/>
  <c r="AS23" i="3" s="1"/>
  <c r="BN29" i="2"/>
  <c r="AP29" i="2"/>
  <c r="AD29" i="2"/>
  <c r="BB29" i="2"/>
  <c r="U347" i="3"/>
  <c r="BE209" i="3" l="1"/>
  <c r="BE208" i="3" s="1"/>
  <c r="BE21" i="3" s="1"/>
  <c r="BE22" i="3" s="1"/>
  <c r="U209" i="3"/>
  <c r="U208" i="3" s="1"/>
  <c r="AS209" i="3"/>
  <c r="AS208" i="3" s="1"/>
  <c r="AS21" i="3" s="1"/>
  <c r="AS22" i="3" s="1"/>
  <c r="BN24" i="2"/>
  <c r="BQ209" i="3"/>
  <c r="BQ208" i="3" s="1"/>
  <c r="BQ21" i="3" s="1"/>
  <c r="BQ22" i="3" s="1"/>
  <c r="AG209" i="3"/>
  <c r="AG208" i="3" s="1"/>
  <c r="AG21" i="3" s="1"/>
  <c r="AG22" i="3" s="1"/>
  <c r="BZ29" i="2"/>
  <c r="AP24" i="2"/>
  <c r="AD24" i="2"/>
  <c r="U23" i="3"/>
  <c r="BB24" i="2"/>
  <c r="CC347" i="3" l="1"/>
  <c r="CC23" i="3" s="1"/>
  <c r="G23" i="3" s="1"/>
  <c r="F347" i="3"/>
  <c r="U21" i="3"/>
  <c r="R29" i="2"/>
  <c r="BZ24" i="2"/>
  <c r="CC209" i="3" l="1"/>
  <c r="CC208" i="3" s="1"/>
  <c r="CC21" i="3" s="1"/>
  <c r="U22" i="3"/>
  <c r="CC22" i="3" l="1"/>
  <c r="G21" i="3"/>
  <c r="G209" i="3"/>
  <c r="F209" i="3" s="1"/>
  <c r="G22" i="3"/>
  <c r="R24" i="2"/>
  <c r="G208" i="3" l="1"/>
  <c r="F208" i="3" s="1"/>
  <c r="CD21" i="3" l="1"/>
  <c r="BE391" i="3" l="1"/>
  <c r="AS26" i="3"/>
  <c r="BN34" i="2"/>
  <c r="AD34" i="2"/>
  <c r="AP34" i="2"/>
  <c r="BQ26" i="3"/>
  <c r="BQ391" i="3"/>
  <c r="BQ24" i="3" s="1"/>
  <c r="BE26" i="3"/>
  <c r="AS391" i="3"/>
  <c r="AS24" i="3" s="1"/>
  <c r="AG26" i="3"/>
  <c r="AG391" i="3"/>
  <c r="AG24" i="3" s="1"/>
  <c r="U26" i="3"/>
  <c r="U391" i="3"/>
  <c r="BB34" i="2"/>
  <c r="G10" i="3" l="1"/>
  <c r="BZ34" i="2"/>
  <c r="G391" i="3"/>
  <c r="F391" i="3" s="1"/>
  <c r="CC391" i="3"/>
  <c r="CC24" i="3" s="1"/>
  <c r="CC11" i="3" s="1"/>
  <c r="CC26" i="3"/>
  <c r="G26" i="3" s="1"/>
  <c r="BE24" i="3"/>
  <c r="BE25" i="3" s="1"/>
  <c r="U24" i="3"/>
  <c r="AS25" i="3"/>
  <c r="AS11" i="3"/>
  <c r="BQ25" i="3"/>
  <c r="BQ11" i="3"/>
  <c r="AG25" i="3"/>
  <c r="AG11" i="3"/>
  <c r="BE11" i="3" l="1"/>
  <c r="CC25" i="3"/>
  <c r="I10" i="3"/>
  <c r="R34" i="2"/>
  <c r="U25" i="3"/>
  <c r="G24" i="3"/>
  <c r="U11" i="3"/>
  <c r="G11" i="3" s="1"/>
  <c r="CD24" i="3" l="1"/>
  <c r="G25" i="3"/>
  <c r="G8" i="3" l="1"/>
  <c r="H10" i="3"/>
  <c r="G7" i="3" l="1"/>
  <c r="G6" i="3" s="1"/>
  <c r="D36" i="2"/>
</calcChain>
</file>

<file path=xl/sharedStrings.xml><?xml version="1.0" encoding="utf-8"?>
<sst xmlns="http://schemas.openxmlformats.org/spreadsheetml/2006/main" count="2974" uniqueCount="770">
  <si>
    <t>CONTRACT SANRAL N.003-010-2024/2R: FOR THE OPERATIONS AND MAINTENANCE OF MARIANNHILL TOLL PLAZA ON NATIONAL ROUTE 3</t>
  </si>
  <si>
    <t>Schedule of Payments / Cost Matrices for the Design-Build and Operation Service Periods</t>
  </si>
  <si>
    <t>Base Date:</t>
  </si>
  <si>
    <t>First Month of Contract:</t>
  </si>
  <si>
    <t>First Month of Operation Service:</t>
  </si>
  <si>
    <t>Control Centre</t>
  </si>
  <si>
    <t>Vehicle Class</t>
  </si>
  <si>
    <t>Est Period</t>
  </si>
  <si>
    <t>Mariannhill</t>
  </si>
  <si>
    <t>Class 1</t>
  </si>
  <si>
    <t>Class 2</t>
  </si>
  <si>
    <t>Class 3</t>
  </si>
  <si>
    <t>Class 4</t>
  </si>
  <si>
    <t>Total</t>
  </si>
  <si>
    <r>
      <rPr>
        <b/>
        <sz val="11"/>
        <color rgb="FF0070C0"/>
        <rFont val="Calibri"/>
        <family val="2"/>
      </rPr>
      <t>Total Variable OM Fees</t>
    </r>
    <r>
      <rPr>
        <b/>
        <sz val="11"/>
        <color theme="1"/>
        <rFont val="Calibri"/>
        <family val="2"/>
      </rPr>
      <t xml:space="preserve"> to Model </t>
    </r>
  </si>
  <si>
    <r>
      <rPr>
        <b/>
        <sz val="11"/>
        <color rgb="FF0070C0"/>
        <rFont val="Calibri"/>
        <family val="2"/>
      </rPr>
      <t>Fixed OM Fees</t>
    </r>
    <r>
      <rPr>
        <b/>
        <sz val="11"/>
        <color theme="1"/>
        <rFont val="Calibri"/>
        <family val="2"/>
      </rPr>
      <t xml:space="preserve"> to Model (Subject to CPI)</t>
    </r>
  </si>
  <si>
    <r>
      <rPr>
        <b/>
        <sz val="11"/>
        <color rgb="FF0070C0"/>
        <rFont val="Calibri"/>
        <family val="2"/>
      </rPr>
      <t xml:space="preserve">OM Provisional Sums </t>
    </r>
    <r>
      <rPr>
        <b/>
        <sz val="11"/>
        <rFont val="Calibri"/>
        <family val="2"/>
      </rPr>
      <t xml:space="preserve">to Model </t>
    </r>
    <r>
      <rPr>
        <b/>
        <sz val="11"/>
        <color theme="1"/>
        <rFont val="Calibri"/>
        <family val="2"/>
      </rPr>
      <t xml:space="preserve"> (Not Subject to CPI)</t>
    </r>
  </si>
  <si>
    <r>
      <rPr>
        <b/>
        <sz val="11"/>
        <color rgb="FF0070C0"/>
        <rFont val="Calibri"/>
        <family val="2"/>
      </rPr>
      <t>Fixed CAPEX</t>
    </r>
    <r>
      <rPr>
        <b/>
        <sz val="11"/>
        <color theme="1"/>
        <rFont val="Calibri"/>
        <family val="2"/>
      </rPr>
      <t xml:space="preserve"> to Model (Subject to CPI)</t>
    </r>
  </si>
  <si>
    <r>
      <rPr>
        <b/>
        <sz val="11"/>
        <color rgb="FF0070C0"/>
        <rFont val="Calibri"/>
        <family val="2"/>
      </rPr>
      <t xml:space="preserve">CAPEX Provisional Sums </t>
    </r>
    <r>
      <rPr>
        <b/>
        <sz val="11"/>
        <rFont val="Calibri"/>
        <family val="2"/>
      </rPr>
      <t xml:space="preserve">to Model  </t>
    </r>
    <r>
      <rPr>
        <b/>
        <sz val="11"/>
        <color theme="1"/>
        <rFont val="Calibri"/>
        <family val="2"/>
      </rPr>
      <t>(Not Subject to CPI)</t>
    </r>
  </si>
  <si>
    <r>
      <rPr>
        <b/>
        <sz val="11"/>
        <color rgb="FF0070C0"/>
        <rFont val="Calibri"/>
        <family val="2"/>
      </rPr>
      <t>Part D</t>
    </r>
    <r>
      <rPr>
        <b/>
        <sz val="11"/>
        <rFont val="Calibri"/>
        <family val="2"/>
      </rPr>
      <t xml:space="preserve"> Contract Participation etc </t>
    </r>
    <r>
      <rPr>
        <b/>
        <sz val="11"/>
        <color theme="1"/>
        <rFont val="Calibri"/>
        <family val="2"/>
      </rPr>
      <t>(Not Subject to CPI)</t>
    </r>
  </si>
  <si>
    <t>CHECK:</t>
  </si>
  <si>
    <t>Item No</t>
  </si>
  <si>
    <t>Description</t>
  </si>
  <si>
    <t>Unit</t>
  </si>
  <si>
    <t>Quantity</t>
  </si>
  <si>
    <t>Rate</t>
  </si>
  <si>
    <t>TOTAL
(6 Years)</t>
  </si>
  <si>
    <t>Operation Service Period - Year 1</t>
  </si>
  <si>
    <t>Operation Service Period - Year 2</t>
  </si>
  <si>
    <t>Operation Service Period - Year 3</t>
  </si>
  <si>
    <t>Operation Service Period - Year 4</t>
  </si>
  <si>
    <t>Operation Service Period - Year 5</t>
  </si>
  <si>
    <t>Operation Service Period - Year 6</t>
  </si>
  <si>
    <t>Total Tendered F&amp;V Cost (Incl VAT, in Rands) - to C1.1.1 FORM OF OFFER</t>
  </si>
  <si>
    <t>15 %VAT on Total Tendered F&amp;V Cost (in Rands)</t>
  </si>
  <si>
    <t>Total Tendered F&amp;V Cost (Excl VAT, in Rands)</t>
  </si>
  <si>
    <t>CHECK</t>
  </si>
  <si>
    <t>Total Tendered F&amp;V Cost for A- and B Series (excl VAT)</t>
  </si>
  <si>
    <t>A</t>
  </si>
  <si>
    <t>A Series: Operation Service</t>
  </si>
  <si>
    <t>Fixed Items</t>
  </si>
  <si>
    <t>Provisional Sums</t>
  </si>
  <si>
    <t>Variable Operation Cost</t>
  </si>
  <si>
    <t>month</t>
  </si>
  <si>
    <t>B</t>
  </si>
  <si>
    <t>B Series: Design Build</t>
  </si>
  <si>
    <t>D</t>
  </si>
  <si>
    <t>D Series: Contract Participation, etc</t>
  </si>
  <si>
    <t>A Series</t>
  </si>
  <si>
    <t>Operation Service</t>
  </si>
  <si>
    <t>.</t>
  </si>
  <si>
    <t>A-1000</t>
  </si>
  <si>
    <t>General Contractors Obligations</t>
  </si>
  <si>
    <t>A-1001</t>
  </si>
  <si>
    <t>Contractors General Obligations for the duration of the Operations Service Period</t>
  </si>
  <si>
    <t>A-1001a</t>
  </si>
  <si>
    <t>Contractors General Obligations for the duration of the Operations Service Period - Establishment Period</t>
  </si>
  <si>
    <t>Week</t>
  </si>
  <si>
    <t>A-1001b</t>
  </si>
  <si>
    <t>Contractors General Obligations for the duration of the Operations Service Period - Section 1 (Using the Toll System handed over while being replaced)</t>
  </si>
  <si>
    <t>Month</t>
  </si>
  <si>
    <t>A-1001c</t>
  </si>
  <si>
    <t>Contractors General Obligations for the duration of the Operations Service Period - Section 2 &amp; 3 (Using the Upgraded Toll System in new northbound and in existing southbound lanes, operating with construction in southbound lanes)</t>
  </si>
  <si>
    <t>A-1001d</t>
  </si>
  <si>
    <t>Contractors General Obligations for the duration of the Operations Service Period - Section 4 (Using new southbound lanes)</t>
  </si>
  <si>
    <t>A-1001e</t>
  </si>
  <si>
    <t>Contractors General Obligations for the duration of the Operations Service Period - Section 5 (Using the SANRAL MIS, to be triggered)</t>
  </si>
  <si>
    <t>A-1001f</t>
  </si>
  <si>
    <t>Contractors General Obligations for the duration of the Operations Period – Section 6 (Using the National SANRAL Toll System, to be triggered)</t>
  </si>
  <si>
    <t>A-1002</t>
  </si>
  <si>
    <t>Provision of Performance Security</t>
  </si>
  <si>
    <t>Year</t>
  </si>
  <si>
    <t>A-1003</t>
  </si>
  <si>
    <t>Compliance with Laws</t>
  </si>
  <si>
    <t>A-1004</t>
  </si>
  <si>
    <t>Compliance with Health and Safety Requirements</t>
  </si>
  <si>
    <t>A-1005</t>
  </si>
  <si>
    <t>Compliance with Environmental Requirements</t>
  </si>
  <si>
    <t>A-1006</t>
  </si>
  <si>
    <t>Compliance with Social Responsibility Requirements</t>
  </si>
  <si>
    <t>A-1007</t>
  </si>
  <si>
    <t>Provision and Maintenance of Adequate Insurance</t>
  </si>
  <si>
    <t>A-1008</t>
  </si>
  <si>
    <t>Provision and Maintenance of Contractor's Equipment</t>
  </si>
  <si>
    <t>A-1009</t>
  </si>
  <si>
    <t>Supply and Maintenance of Documents and Drawings</t>
  </si>
  <si>
    <t>A-1010</t>
  </si>
  <si>
    <t>Training of Personnel and other training obligations</t>
  </si>
  <si>
    <t>A-1011</t>
  </si>
  <si>
    <t>Completion of Operation Service Period</t>
  </si>
  <si>
    <t>Lump Sum</t>
  </si>
  <si>
    <t>A-1012</t>
  </si>
  <si>
    <t>Extra Over Cost for Taking over of upgraded &amp; new assets during contract period (if triggered)</t>
  </si>
  <si>
    <t>A-1013</t>
  </si>
  <si>
    <t>ESCROW for commissioning System application software (not toll system related)</t>
  </si>
  <si>
    <t>A-1014</t>
  </si>
  <si>
    <t xml:space="preserve">Updating Integrated Transport Information System (ITIS) Modules </t>
  </si>
  <si>
    <t>A-1015</t>
  </si>
  <si>
    <t>Liaison with Service Providers</t>
  </si>
  <si>
    <t>A-1016</t>
  </si>
  <si>
    <t>Mentoring Targeted Enterprise (New Entrant-Developing Operator)</t>
  </si>
  <si>
    <t>A-1016a</t>
  </si>
  <si>
    <t>Identify and train Targeted Enterprise (New Entrant-Developing Operator)</t>
  </si>
  <si>
    <t>A-1016b</t>
  </si>
  <si>
    <t>Oversee of Targeted Enterprise (New Entrant-Developing Operator) management of Toll Plaza</t>
  </si>
  <si>
    <t>A-1017</t>
  </si>
  <si>
    <t>A-2000</t>
  </si>
  <si>
    <t>Provisioning of Staff and Labour</t>
  </si>
  <si>
    <t>A-2001</t>
  </si>
  <si>
    <t>Toll Collectors</t>
  </si>
  <si>
    <t>A-2002</t>
  </si>
  <si>
    <t>Senior Toll Collectors</t>
  </si>
  <si>
    <t>A-2003</t>
  </si>
  <si>
    <t>Seasonal Toll Collectors</t>
  </si>
  <si>
    <t>A-2004</t>
  </si>
  <si>
    <t>Shift Supervisors</t>
  </si>
  <si>
    <t>A-2005</t>
  </si>
  <si>
    <t>Plaza Managers</t>
  </si>
  <si>
    <t>A-2006</t>
  </si>
  <si>
    <t>Administrative Personnel</t>
  </si>
  <si>
    <t>A-2007</t>
  </si>
  <si>
    <t>Lane, Garden and Plaza Attendants</t>
  </si>
  <si>
    <t>A-2008</t>
  </si>
  <si>
    <t>Technical Staff</t>
  </si>
  <si>
    <t>A-2009</t>
  </si>
  <si>
    <t>Transport of Personnel</t>
  </si>
  <si>
    <t>A-2010</t>
  </si>
  <si>
    <t>Additional Toll Collectors due to Lane Expansion/ Reversible Lane Creation (if triggered)</t>
  </si>
  <si>
    <t>A-2011</t>
  </si>
  <si>
    <t xml:space="preserve">Extra Over or Saving of Operational Cost if Dedicated ETC / Card lanes are implemented </t>
  </si>
  <si>
    <t>A-2011a</t>
  </si>
  <si>
    <t>Extra over or saving of Operational costs if additional Dedicated ETC lanes are implemented (1 lane/direction) (If triggered)</t>
  </si>
  <si>
    <t>A-2011b</t>
  </si>
  <si>
    <t>Extra over or saving of Operational Costs if additional Dedicated ETC lanes are implemented (2 lanes/direction) (if triggered)</t>
  </si>
  <si>
    <t>A-2011c</t>
  </si>
  <si>
    <t>Extra over or saving of Operational costs if additional Dedicated ETC lanes are implemented (3 lanes/direction) (If triggered)</t>
  </si>
  <si>
    <t>A-2011d</t>
  </si>
  <si>
    <t>Extra over or saving of Operational costs if additional Dedicated ETC lanes are implemented (4 lanes/direction) (If triggered)</t>
  </si>
  <si>
    <t>A-2011e</t>
  </si>
  <si>
    <t>Extra over or saving of Operational costs if additional Dedicated ETC lanes are implemented (5 lanes/direction) (If triggered)</t>
  </si>
  <si>
    <t>A-2011f</t>
  </si>
  <si>
    <t>Extra over or saving of Operational costs if additional Dedicated ETC lanes are implemented (6 lanes/direction) (If triggered)</t>
  </si>
  <si>
    <t>A-2011g</t>
  </si>
  <si>
    <t>Extra over or Saving of Operational Costs if Dedicated Card  lanes are implemented (1 lane/direction)</t>
  </si>
  <si>
    <t>A-2012</t>
  </si>
  <si>
    <t>Management of functional Customer Service, Including Account Registration, Tag Distribution, Account Top-Up as well as Revenue Management</t>
  </si>
  <si>
    <t>A-2013</t>
  </si>
  <si>
    <t>Customer Service Operations, including Account Registration, Tag Distribution, Account Top-up and Revenue Collection and Administration Services at Control Centres (if triggered)</t>
  </si>
  <si>
    <t>A-2013a</t>
  </si>
  <si>
    <t>Operations of 1 Customer Service Counter</t>
  </si>
  <si>
    <t>A-2013b</t>
  </si>
  <si>
    <t>Extra Over for the Operation of an additional Customer Service Counter</t>
  </si>
  <si>
    <t>A-2014</t>
  </si>
  <si>
    <t>Operation of different work-station configurations at Customer Service (CS) Kiosks at locations remote from Control Centres, including for Account Registration, Tag Distribution, Account Top-up and Revenue Collection and Administration Services (if triggered)</t>
  </si>
  <si>
    <t>A-2014a</t>
  </si>
  <si>
    <t>Operation of 1 work station configuration (if triggered)</t>
  </si>
  <si>
    <t>A-2014b</t>
  </si>
  <si>
    <t>Extra Over for operation of an additional work station (if triggered)</t>
  </si>
  <si>
    <t>A-2014c</t>
  </si>
  <si>
    <t>Extra Over for operation 2 additional work stations (if triggered)</t>
  </si>
  <si>
    <t>A-2014d</t>
  </si>
  <si>
    <t>Extra Over for operation 3 additional work stations (if triggered)</t>
  </si>
  <si>
    <t>A-2014e</t>
  </si>
  <si>
    <t>Extra Over for operation 4 additional work stations (if triggered)</t>
  </si>
  <si>
    <t>A-2015</t>
  </si>
  <si>
    <t>Call handling function:  In-house handling of calls from the public during Operation Period (if triggered)</t>
  </si>
  <si>
    <t>A-2015a</t>
  </si>
  <si>
    <t>One Call handler</t>
  </si>
  <si>
    <t>A-2015b</t>
  </si>
  <si>
    <t>Two Call handlers</t>
  </si>
  <si>
    <t>A-2015c</t>
  </si>
  <si>
    <t>Three Call handlers</t>
  </si>
  <si>
    <t>A-2016</t>
  </si>
  <si>
    <t>Contracts Engineer (Contractor’s Representative for Nominated Subcontract)</t>
  </si>
  <si>
    <t>A-2017</t>
  </si>
  <si>
    <t>Quality Control Officer</t>
  </si>
  <si>
    <t>A-2018</t>
  </si>
  <si>
    <t>Maintenance Manager</t>
  </si>
  <si>
    <t>A-2019</t>
  </si>
  <si>
    <t>System/ software support specialist</t>
  </si>
  <si>
    <t>A-2020</t>
  </si>
  <si>
    <t>Network and Security Specialist</t>
  </si>
  <si>
    <t>A-2021</t>
  </si>
  <si>
    <t>Plaza technician(s) - over and above the technician to maintain the Toll System (if needed)</t>
  </si>
  <si>
    <t>A-2022</t>
  </si>
  <si>
    <t>SHEQ Officer</t>
  </si>
  <si>
    <t>A-2023</t>
  </si>
  <si>
    <t>VGS Clerk</t>
  </si>
  <si>
    <t>A-3000</t>
  </si>
  <si>
    <t>Financial Costs (Discounts, Exemption and bank fees)</t>
  </si>
  <si>
    <t>A-3001</t>
  </si>
  <si>
    <t>Cash Deposit fees</t>
  </si>
  <si>
    <t>A-3002</t>
  </si>
  <si>
    <t>Provision for Cash Collection Service</t>
  </si>
  <si>
    <t>A-3003</t>
  </si>
  <si>
    <t>Risk of Income loss in respect of Exempt User Passages</t>
  </si>
  <si>
    <t>A-3004</t>
  </si>
  <si>
    <t>Risk of Income loss in respect of Local and Regional Discounts</t>
  </si>
  <si>
    <t>A-3005</t>
  </si>
  <si>
    <t>Risk of Income loss in respect of Frequent User Discounts</t>
  </si>
  <si>
    <t>A-3006</t>
  </si>
  <si>
    <t>Risk of Income loss in respect of Run through Violations</t>
  </si>
  <si>
    <t>A-3007</t>
  </si>
  <si>
    <t>Risk of Income loss in respect of No Payment Passages</t>
  </si>
  <si>
    <t>A-3008</t>
  </si>
  <si>
    <t>Contractor Discounts Income Loss</t>
  </si>
  <si>
    <t>A-3009</t>
  </si>
  <si>
    <r>
      <rPr>
        <sz val="10"/>
        <color rgb="FF000000"/>
        <rFont val="Calibri"/>
        <family val="2"/>
      </rPr>
      <t>Risk of Loss or Damage of Tag</t>
    </r>
    <r>
      <rPr>
        <sz val="10"/>
        <rFont val="Calibri"/>
        <family val="2"/>
      </rPr>
      <t>s (per 100 Tags per month)</t>
    </r>
  </si>
  <si>
    <t>A-4000</t>
  </si>
  <si>
    <t>Utilities, Services and Levies</t>
  </si>
  <si>
    <t>A-4001-a</t>
  </si>
  <si>
    <t>Cost for the Supply of Electricity (Provisional Amounts)</t>
  </si>
  <si>
    <t>A-4001-b</t>
  </si>
  <si>
    <t>%</t>
  </si>
  <si>
    <t>A-4002-a</t>
  </si>
  <si>
    <t>Cost for the Supply of Fuel (Provisional Amounts)</t>
  </si>
  <si>
    <t>A-4002-b</t>
  </si>
  <si>
    <t>A-4003</t>
  </si>
  <si>
    <t>Cost for the Supply of Potable Water</t>
  </si>
  <si>
    <t>A-4004</t>
  </si>
  <si>
    <t>Cost for the Sewerage and Waste Water Disposal</t>
  </si>
  <si>
    <t>A-4005</t>
  </si>
  <si>
    <t>Cost for the Refuse Removal</t>
  </si>
  <si>
    <t>A-4006</t>
  </si>
  <si>
    <t>Data Communication Solutions between the various Control Centres</t>
  </si>
  <si>
    <t>A-4007</t>
  </si>
  <si>
    <t>Data backup Communication Solutions between various Control Centres</t>
  </si>
  <si>
    <t>A-4008</t>
  </si>
  <si>
    <t>Data Communication Solution between Control Centre and the TCH</t>
  </si>
  <si>
    <t>A-4009</t>
  </si>
  <si>
    <t>Data backup Communication Solution between Control Centre and the TCH</t>
  </si>
  <si>
    <t>A-4010</t>
  </si>
  <si>
    <t>Provision and maintenance of Telecommunication System – Other, including Telephone and Internet</t>
  </si>
  <si>
    <t>A-5000</t>
  </si>
  <si>
    <t>Maintenance of Project Assets</t>
  </si>
  <si>
    <t>A-5100</t>
  </si>
  <si>
    <t>Facility Maintenance</t>
  </si>
  <si>
    <t>A-5101</t>
  </si>
  <si>
    <t>Control Building and all Remote Plaza Buildings and Structures</t>
  </si>
  <si>
    <t>A-5102</t>
  </si>
  <si>
    <t>Toll lanes and Toll lane Areas</t>
  </si>
  <si>
    <t>A-5103</t>
  </si>
  <si>
    <t>Provision for Painting Buildings and Structures</t>
  </si>
  <si>
    <t>A-5104</t>
  </si>
  <si>
    <t>Corrosion Protection of Steel Structures</t>
  </si>
  <si>
    <t>A-5105a</t>
  </si>
  <si>
    <r>
      <rPr>
        <sz val="10"/>
        <color rgb="FF000000"/>
        <rFont val="Calibri"/>
        <family val="2"/>
      </rPr>
      <t xml:space="preserve">Maintenance of </t>
    </r>
    <r>
      <rPr>
        <sz val="10"/>
        <rFont val="Calibri"/>
        <family val="2"/>
      </rPr>
      <t>Dedicated ETC l</t>
    </r>
    <r>
      <rPr>
        <sz val="10"/>
        <color rgb="FF000000"/>
        <rFont val="Calibri"/>
        <family val="2"/>
      </rPr>
      <t>ane signs</t>
    </r>
  </si>
  <si>
    <t>A-5105b</t>
  </si>
  <si>
    <t>No.</t>
  </si>
  <si>
    <t>A-5106a</t>
  </si>
  <si>
    <t>Maintenance of Median Barriers</t>
  </si>
  <si>
    <t>A-5106b</t>
  </si>
  <si>
    <t>New Installation of Median Barriers</t>
  </si>
  <si>
    <t>m</t>
  </si>
  <si>
    <t>A-5107</t>
  </si>
  <si>
    <t>Impact Attenuators</t>
  </si>
  <si>
    <t>A-5108</t>
  </si>
  <si>
    <t>Provision for New Impact Attenuator System (if triggered)</t>
  </si>
  <si>
    <t>A-5109</t>
  </si>
  <si>
    <t>Rental of Containers as temporary storage space for Toll System spares, other equipment, and documents.</t>
  </si>
  <si>
    <t>A-5200</t>
  </si>
  <si>
    <t>Electrical and Mechanical and Handyman Maintenance</t>
  </si>
  <si>
    <t>A-5201</t>
  </si>
  <si>
    <t>Electrical Maintenance: Control Building including Virtual Plazas and Toll lanes Areas</t>
  </si>
  <si>
    <t>A-5202</t>
  </si>
  <si>
    <t>Mechanical Maintenance: Control Building including Virtual Plazas and Toll Lanes Areas</t>
  </si>
  <si>
    <t>A-5203</t>
  </si>
  <si>
    <t>Handyman Maintenance: Control Building including Virtual Plazas and Toll Lanes Areas</t>
  </si>
  <si>
    <t>A-5204</t>
  </si>
  <si>
    <t xml:space="preserve">Provision for E+M Specialist for Generator Maintenance </t>
  </si>
  <si>
    <t>A-5205</t>
  </si>
  <si>
    <t xml:space="preserve">Provision for E+M Specialist for UPS Maintenance </t>
  </si>
  <si>
    <t>A-5206</t>
  </si>
  <si>
    <t>Provision for E+M Specialist for Earthing Tests</t>
  </si>
  <si>
    <t>A-5207</t>
  </si>
  <si>
    <t xml:space="preserve">Provision for E+M Specialist for Road Lighting Maintenance (incl group lamp replacement) </t>
  </si>
  <si>
    <t>A-5208</t>
  </si>
  <si>
    <t>Provision for E+M Specialist for maintenance of the SCADA system</t>
  </si>
  <si>
    <t>A-5209</t>
  </si>
  <si>
    <t>Provision for E+M Specialist for maintenance of EPMS 1st, 2nd and 3rd line support and maintenance by a certified installer.</t>
  </si>
  <si>
    <t>A-5300</t>
  </si>
  <si>
    <t>Toll System Maintenance</t>
  </si>
  <si>
    <t>A-5301</t>
  </si>
  <si>
    <t>Toll System Software Support "If triggered"</t>
  </si>
  <si>
    <t>A-5302</t>
  </si>
  <si>
    <t>Toll System Equipment and Hardware Maintenance "If triggered"</t>
  </si>
  <si>
    <t>A-5303</t>
  </si>
  <si>
    <t>Toll System Maintenance and Support: QLS "If triggered"</t>
  </si>
  <si>
    <t>A-5304</t>
  </si>
  <si>
    <t>Toll System Maintenance and Support:  VGS "If triggered"</t>
  </si>
  <si>
    <t>A-5305</t>
  </si>
  <si>
    <t>Toll System Maintenance and support Customer Service work stations &amp; related equipment</t>
  </si>
  <si>
    <t>A-5306</t>
  </si>
  <si>
    <t>Provision and Maintenance of Toll System Helpdesk System</t>
  </si>
  <si>
    <t>A-5307</t>
  </si>
  <si>
    <t>Provision and Maintenance of Asset Management System (AMS)</t>
  </si>
  <si>
    <t>A-5308a</t>
  </si>
  <si>
    <t>Hand-Back of Toll System to Employer</t>
  </si>
  <si>
    <t>A-5308b</t>
  </si>
  <si>
    <t>Hand-Back of assets and systems other than the Toll System</t>
  </si>
  <si>
    <t>A-6000</t>
  </si>
  <si>
    <t>Toll Road Services</t>
  </si>
  <si>
    <t>A-6001</t>
  </si>
  <si>
    <t>Participation in Road Incident Management System Procedures and Structures</t>
  </si>
  <si>
    <t>A-6002</t>
  </si>
  <si>
    <t>Provision for Supply, Implementation, Operation and Maintenance of Route Patrol Services</t>
  </si>
  <si>
    <t>A-6003</t>
  </si>
  <si>
    <t>Provision for Supply, Implementation, Operation and Maintenance of Route Customer Service Call Centre</t>
  </si>
  <si>
    <t>A-7000</t>
  </si>
  <si>
    <t>Safety and Security</t>
  </si>
  <si>
    <t>A-7001</t>
  </si>
  <si>
    <t>Procurement, Upgrade and Maintenance of Security Systems at plaza buildings, lane area incl remote Plazas  (sensors, cameras etc.)</t>
  </si>
  <si>
    <t>A-7002</t>
  </si>
  <si>
    <t>Procurement, Upgrade and Maintenance of Security Systems in toll booths, including toll booths at remote plazas  (sensors, cameras etc.)</t>
  </si>
  <si>
    <t>A-7003</t>
  </si>
  <si>
    <t>Support, installation and maintenance of fire suppression system in the sever-, generator-  and UPS rooms</t>
  </si>
  <si>
    <t>A-7004</t>
  </si>
  <si>
    <t>Provision of Security Services</t>
  </si>
  <si>
    <t>A-7004a</t>
  </si>
  <si>
    <t>A-7004b</t>
  </si>
  <si>
    <t>One (1) extra armed guard (if triggered)</t>
  </si>
  <si>
    <t>Shift</t>
  </si>
  <si>
    <t>A-7004c</t>
  </si>
  <si>
    <t>Two (2) extra armed guards (if triggered)</t>
  </si>
  <si>
    <t>A-7004d</t>
  </si>
  <si>
    <t xml:space="preserve">Three (3) extra armed guards (if triggered) </t>
  </si>
  <si>
    <t>A-7004e</t>
  </si>
  <si>
    <t xml:space="preserve">Four (4) extra armed guards (if triggered) </t>
  </si>
  <si>
    <t>A-7004f</t>
  </si>
  <si>
    <t xml:space="preserve">Tactical Response Security (if triggered) </t>
  </si>
  <si>
    <t>A-7004g</t>
  </si>
  <si>
    <t>Provision of temporary ablution facilities for Enforcement Agencies (if triggered)</t>
  </si>
  <si>
    <t>A-7005</t>
  </si>
  <si>
    <t>Security cameras, weatherproof, wireless and battery operated including motion detection or analytics.</t>
  </si>
  <si>
    <t>A-7005a</t>
  </si>
  <si>
    <t>Monitoring security cameras in B-4016 internally or externally. Sim Cards, Data fees, remote monitoring fees included, comprehensive insurance, etc. Minimum of 6 cameras on the basic system</t>
  </si>
  <si>
    <t>A-7005b</t>
  </si>
  <si>
    <t>Monitoring security cameras in B-4016 internally or externally. Additional monthly cost per single camera added to the monitoring system / control room.</t>
  </si>
  <si>
    <t>Cameras-Month</t>
  </si>
  <si>
    <t>A-8000</t>
  </si>
  <si>
    <t>Quality Assurance</t>
  </si>
  <si>
    <t>A-8001</t>
  </si>
  <si>
    <t>Establishment of Quality Assurance System</t>
  </si>
  <si>
    <t>A-8002</t>
  </si>
  <si>
    <t>Maintenance of Quality Assurance System</t>
  </si>
  <si>
    <t>A-9000</t>
  </si>
  <si>
    <t>Reporting</t>
  </si>
  <si>
    <t>A-9001</t>
  </si>
  <si>
    <t>A-10000</t>
  </si>
  <si>
    <t>A-10001a</t>
  </si>
  <si>
    <t>Prov Sum</t>
  </si>
  <si>
    <t>A-10001b</t>
  </si>
  <si>
    <t>A-10002a</t>
  </si>
  <si>
    <t>A-10002b</t>
  </si>
  <si>
    <t>A-10003a</t>
  </si>
  <si>
    <t>A-10003b</t>
  </si>
  <si>
    <t>A-10004a</t>
  </si>
  <si>
    <t>A-10004b</t>
  </si>
  <si>
    <t>A-10005a</t>
  </si>
  <si>
    <t>A-10005b</t>
  </si>
  <si>
    <t>A-10006a</t>
  </si>
  <si>
    <t>A-10006b</t>
  </si>
  <si>
    <t>A-10007a</t>
  </si>
  <si>
    <t>A-10007b</t>
  </si>
  <si>
    <t>A-10008a</t>
  </si>
  <si>
    <t>A-10008b</t>
  </si>
  <si>
    <t>A-10009a</t>
  </si>
  <si>
    <t>A-10009-b</t>
  </si>
  <si>
    <t>A-10010a</t>
  </si>
  <si>
    <t>A-10010b</t>
  </si>
  <si>
    <t>A-10011a</t>
  </si>
  <si>
    <t>A-10011b</t>
  </si>
  <si>
    <t>A-10012a</t>
  </si>
  <si>
    <t>A-10012b</t>
  </si>
  <si>
    <t>B Series</t>
  </si>
  <si>
    <t>Schedule B series</t>
  </si>
  <si>
    <t xml:space="preserve"> </t>
  </si>
  <si>
    <t>B-1000</t>
  </si>
  <si>
    <t>Contractors Establishment</t>
  </si>
  <si>
    <t>B-1001a</t>
  </si>
  <si>
    <t>Contractors General Obligations and Establishment at Contract Commencement date for the Design-Build period - Fixed obligations for Design Build and Operations</t>
  </si>
  <si>
    <t>B-1001b</t>
  </si>
  <si>
    <t>Contractors General Obligations and Establishment at Contract Commencement date for the Design-Build period - Time Related obligations for Design Build and Operations</t>
  </si>
  <si>
    <t>B-1002a</t>
  </si>
  <si>
    <t>Person-hours</t>
  </si>
  <si>
    <t>B-1002b</t>
  </si>
  <si>
    <t>Allowance for person- hours for variations -Senior Hardware and/or Software Engineer (100 hours)</t>
  </si>
  <si>
    <t>person-hours</t>
  </si>
  <si>
    <t>B-1002c</t>
  </si>
  <si>
    <t>Allowance for person- hours for variations -Junior Hardware and/or Software Engineer (100 hours)</t>
  </si>
  <si>
    <t>B-1002d</t>
  </si>
  <si>
    <t>Allowance for person- hours for variations -Installation and/or Training Manager (100 hours)</t>
  </si>
  <si>
    <t>B-1002e</t>
  </si>
  <si>
    <t>Allowance for person- hours for variations -Installer (100 hours)</t>
  </si>
  <si>
    <t>B-1002f</t>
  </si>
  <si>
    <t>B-1002g</t>
  </si>
  <si>
    <t>B-1002h</t>
  </si>
  <si>
    <t>B-1002i</t>
  </si>
  <si>
    <t>B-1002j</t>
  </si>
  <si>
    <t>B-1003</t>
  </si>
  <si>
    <t>Establishment upgrades</t>
  </si>
  <si>
    <t>B-1004 </t>
  </si>
  <si>
    <t xml:space="preserve">System Obsolescence, Routine Maintenance, Performance Related, Software related upgrades and hand-back requirements </t>
  </si>
  <si>
    <t>B-2000</t>
  </si>
  <si>
    <t>Toll System - Plaza/ Control Centre level: Conventional Plazas/ Hybrid Plaza, and conventional part of A</t>
  </si>
  <si>
    <t>B-2001</t>
  </si>
  <si>
    <t>Provision of Toll System Software and Hardware: Back Office System (if triggered)</t>
  </si>
  <si>
    <t>B-2002</t>
  </si>
  <si>
    <t>Provision of Toll System Software and Hardware: VGS (if triggered)</t>
  </si>
  <si>
    <t>B-2003</t>
  </si>
  <si>
    <t>Provision of Toll System Software and Hardware: QLS (if triggered)</t>
  </si>
  <si>
    <t>B-2004</t>
  </si>
  <si>
    <t>Provision of Toll System Software and Hardware: DCS (if triggered)</t>
  </si>
  <si>
    <t>B-2005</t>
  </si>
  <si>
    <t>Provision of Toll System Software and Hardware: Archive System (if triggered)</t>
  </si>
  <si>
    <t>B-2006a</t>
  </si>
  <si>
    <t>Additional Software and licences complete not listed in item B-2006-b (if triggered)</t>
  </si>
  <si>
    <t>B-2006b</t>
  </si>
  <si>
    <t>Additional Software and licences for Microsoft Products/ Oracle RDBMS and SAP (if triggered)</t>
  </si>
  <si>
    <t>B-2006c</t>
  </si>
  <si>
    <t>Additional software and licences complete (not provided by the Nominated Subcontractor)</t>
  </si>
  <si>
    <t>B-2007</t>
  </si>
  <si>
    <t>Provision of Toll System Software and Hardware: Work stations for Customer Service operations at the Control Centre and/or remote Plazas. (If triggered)</t>
  </si>
  <si>
    <t>B-2008</t>
  </si>
  <si>
    <t>LAN and Network Connections- Provision and Installation of GB/s network for all work stations,  printers,  network  equipment  and  fail  over  or standby devices complete (if triggered)</t>
  </si>
  <si>
    <t>B-2009</t>
  </si>
  <si>
    <t>Detection System for vehicles of Special Interest (VOSI) (if triggered)</t>
  </si>
  <si>
    <t>B-2010</t>
  </si>
  <si>
    <t>Detection System for vehicles Exceeding the Legal Vehicle Height (if triggered)</t>
  </si>
  <si>
    <t>B-2011</t>
  </si>
  <si>
    <t>Provision for Toll System software and hardware:  Interface with TCH</t>
  </si>
  <si>
    <t>B-2012</t>
  </si>
  <si>
    <t>Provision for a full set of spares</t>
  </si>
  <si>
    <t>B-2013</t>
  </si>
  <si>
    <t>VGS, QLS and ANPR pilot parallel operations (if triggered)</t>
  </si>
  <si>
    <t>B-2014a</t>
  </si>
  <si>
    <t xml:space="preserve">Full access to Toll system source code, and perpetual licence to use at all SANRAL current and future plazas  (if triggered) </t>
  </si>
  <si>
    <t>B-2014b</t>
  </si>
  <si>
    <t>Delivery of Toll System source code, Toll System build, configuration, and deployment documentation  (if triggered)</t>
  </si>
  <si>
    <t>B-2014c</t>
  </si>
  <si>
    <t>Delivery of Toll System development and test platform and test environment  (if triggered)</t>
  </si>
  <si>
    <t>B-2014d</t>
  </si>
  <si>
    <t>Toll system source code verification and site configuration, deployment, commissioning, and version control set-up  (if triggered)</t>
  </si>
  <si>
    <t>B-2014e</t>
  </si>
  <si>
    <t>Toll system site recovery pack compilation, verification and delivery  (if triggered)</t>
  </si>
  <si>
    <t>B-2014f</t>
  </si>
  <si>
    <t>SANRAL Toll system pilot deployment and  testing  (if triggered)</t>
  </si>
  <si>
    <t>B-2014g</t>
  </si>
  <si>
    <t>SANRAL Toll system deployment, replacing another Toll System  (if triggered)</t>
  </si>
  <si>
    <t>B-2014i</t>
  </si>
  <si>
    <t>Additional operational costs during the SANRAL Toll System pilot deployment and testing (if triggered)</t>
  </si>
  <si>
    <t>B-2014j</t>
  </si>
  <si>
    <t>Additional operational costs during the SANRAL Toll System deployment, replacing another Toll System(if triggered)</t>
  </si>
  <si>
    <t>B-2015</t>
  </si>
  <si>
    <t>Workshop: Lane test or standby rigs</t>
  </si>
  <si>
    <t>B-2016e</t>
  </si>
  <si>
    <t>Additional operational costs during the Pilot testing in conjunction with the SANRAL MIS interface (if triggered)</t>
  </si>
  <si>
    <t>B-2016f</t>
  </si>
  <si>
    <t>Additional operational costs during deployment, configuration, testing and commissioning of the SANRAL MIS interface on the route (if triggered)</t>
  </si>
  <si>
    <t>B-3000</t>
  </si>
  <si>
    <t>Toll System - Lane Area Related</t>
  </si>
  <si>
    <t>B-3001</t>
  </si>
  <si>
    <t>Provision of Toll System Software and Hardware: AVC Systems for mixed/ manual/ ETC lanes and/or Dedicated ETC lanes (if triggered)</t>
  </si>
  <si>
    <t>B-3002</t>
  </si>
  <si>
    <t>Provision of Toll System Software and Hardware: Mixed Manual / ETC lanes for single direction (if triggered)</t>
  </si>
  <si>
    <t>B-3003</t>
  </si>
  <si>
    <t>Provision of Toll System Software and Hardware: Dedicated ETC lanes (if triggered)</t>
  </si>
  <si>
    <t>B-3004</t>
  </si>
  <si>
    <t>Provision of Toll System Software and Hardware: Changing a mixed Manual ETC lane to a dedicated ETC Lane (if triggered)</t>
  </si>
  <si>
    <t>B-3005</t>
  </si>
  <si>
    <t>Provision of Toll System Software and Hardware: Implementation of reversible Dedicated ETC Toll Lanes (if triggered)</t>
  </si>
  <si>
    <t>B-3006</t>
  </si>
  <si>
    <t>B-3007</t>
  </si>
  <si>
    <t>B-3008</t>
  </si>
  <si>
    <t>Provision of Documentation (if triggered)</t>
  </si>
  <si>
    <t>B-3009</t>
  </si>
  <si>
    <t>Provision of Toll System Software and Hardware : AVC Systems for Mixed/ Manual/ ETC Lanes and/ or Dedicated ETC lanes (if triggered)</t>
  </si>
  <si>
    <t>B-3010</t>
  </si>
  <si>
    <t>Provision of Toll System Software and Hardware: Ramp/Mainline Swapping (if triggered)</t>
  </si>
  <si>
    <t>B-3011</t>
  </si>
  <si>
    <t>Provision of Toll System Software and Hardware: Mixed Manual/ETC lanes for single direction (if triggered)</t>
  </si>
  <si>
    <t>B-3012a</t>
  </si>
  <si>
    <t>Provision of Toll System Software and Hardware:  For lane which can switch between Dedicated ETC mode and Mixed Manual/ETC lane Mode</t>
  </si>
  <si>
    <t>B-3012b</t>
  </si>
  <si>
    <t>Provision of Toll System Software and Hardware for replacement of the Legacy Toll System: For lane which can switch between Dedicated ETC mode and Mixed Manual/ETC lane Mode (if triggered)</t>
  </si>
  <si>
    <t>B-3013</t>
  </si>
  <si>
    <t>Provision of Toll System and VGS Software and Hardware: Automatic Number Plate Recognition (ANPR) (if triggered)</t>
  </si>
  <si>
    <t>B-3014</t>
  </si>
  <si>
    <t>Provision of Toll System and VGS Software and Hardware: EMVCO compatible card readers (if triggered)</t>
  </si>
  <si>
    <t>B-3015</t>
  </si>
  <si>
    <t>Provision of Toll System Software and Hardware: Dedicated Card Lanes (if triggered)</t>
  </si>
  <si>
    <t>No</t>
  </si>
  <si>
    <t>B-3016</t>
  </si>
  <si>
    <t>Removal, storage and reinstallation  of Toll System Software and Hardware:  AVC Systems for Mixed/Manual/ETC lanes and or Dedicated ETC lanes (if triggered)</t>
  </si>
  <si>
    <t>B-3017</t>
  </si>
  <si>
    <t>Removal, storage and reinstallation  of Toll System Software and Hardware:  Mixed Manual/ETC lanes for single direction (if triggered)</t>
  </si>
  <si>
    <t>B-4000</t>
  </si>
  <si>
    <t>Electrical and Mechanical</t>
  </si>
  <si>
    <t>B-4001</t>
  </si>
  <si>
    <t>Uninterrupted Power Supply (UPS)</t>
  </si>
  <si>
    <t>B-4001a</t>
  </si>
  <si>
    <t>New 12V VRLA maintenance-free lead acid batteries (if triggered)</t>
  </si>
  <si>
    <t>kWh</t>
  </si>
  <si>
    <t>B-4001b</t>
  </si>
  <si>
    <t>UPS or battery/(ies) delivery to site (if triggered)</t>
  </si>
  <si>
    <t>Km</t>
  </si>
  <si>
    <t>B-4002</t>
  </si>
  <si>
    <t>Electrical : Supply and Installation</t>
  </si>
  <si>
    <t>B-4003</t>
  </si>
  <si>
    <t>Air-conditioner and ventilation</t>
  </si>
  <si>
    <t>B-4004</t>
  </si>
  <si>
    <t>Energy and Power Management</t>
  </si>
  <si>
    <t>B-4004a</t>
  </si>
  <si>
    <t>Power meter (Normal, Generator, Grid Tie inverter and battery storage)</t>
  </si>
  <si>
    <t>B-4004b</t>
  </si>
  <si>
    <t>Energy and Power Management Software (EPMS) &amp; license</t>
  </si>
  <si>
    <t>B-4004c</t>
  </si>
  <si>
    <t>Device license (devices that will interface with the EPMS software)</t>
  </si>
  <si>
    <t>B-4004d</t>
  </si>
  <si>
    <t>Preliminary Design</t>
  </si>
  <si>
    <t>B-4004e</t>
  </si>
  <si>
    <t>Detail Design</t>
  </si>
  <si>
    <t>B-4005</t>
  </si>
  <si>
    <t>New generator and additional generator services due to extended power interruption (if triggered items)</t>
  </si>
  <si>
    <t>B-4005a</t>
  </si>
  <si>
    <t xml:space="preserve">Generator 250kVA prime power for installation in generator room. </t>
  </si>
  <si>
    <t>B-4005b</t>
  </si>
  <si>
    <t>Generator Routine Service @ 250hrs</t>
  </si>
  <si>
    <t>B-4006</t>
  </si>
  <si>
    <t>Generator AMF Controller &amp; diesel bulk tank (if triggered items)</t>
  </si>
  <si>
    <t>B-4007</t>
  </si>
  <si>
    <t>Corrotion Protection and Painting at Toll Plazas</t>
  </si>
  <si>
    <t>B-4008</t>
  </si>
  <si>
    <t>Energy avoidance upgrades at Toll Plaza/(s) (if triggered items)</t>
  </si>
  <si>
    <t>B-4009</t>
  </si>
  <si>
    <t xml:space="preserve">New Power Skirting </t>
  </si>
  <si>
    <t>B-4010</t>
  </si>
  <si>
    <t>Fire Dection System (Gosforth &amp; Dalpark Toll Plazas)</t>
  </si>
  <si>
    <t>B-4011</t>
  </si>
  <si>
    <t>SCADA system (Minimum 72 scan points per Control Centre)</t>
  </si>
  <si>
    <t>B-4011a</t>
  </si>
  <si>
    <t>Mylar/Belden shielded or similar cabling including cable support system</t>
  </si>
  <si>
    <t>B-4011b</t>
  </si>
  <si>
    <t>SCADA Computer complete including storage (minimum one 1,5-year data) per Toll Plaza</t>
  </si>
  <si>
    <t>B-4011c</t>
  </si>
  <si>
    <t>SCADA software setup and configuration per integrated system as listed below (1 - Generator).</t>
  </si>
  <si>
    <t>B-4011d</t>
  </si>
  <si>
    <t>SCADA software setup and configuration per integrated system as listed below (2 – Bulk Fuel).</t>
  </si>
  <si>
    <t>B-4011e</t>
  </si>
  <si>
    <t>SCADA software setup and configuration per integrated system as listed below (3 - UPS).</t>
  </si>
  <si>
    <t>B-4011f</t>
  </si>
  <si>
    <t>SCADA software setup and configuration per integrated system as listed below (4 – Electrical Fence).</t>
  </si>
  <si>
    <t>B-4011g</t>
  </si>
  <si>
    <t>SCADA software setup and configuration per integrated system as listed below (5 – Fresh air system).</t>
  </si>
  <si>
    <t>B-4011h</t>
  </si>
  <si>
    <t>SCADA software setup and configuration per integrated system as listed below (6 – Power meter).</t>
  </si>
  <si>
    <t>B-4011i</t>
  </si>
  <si>
    <t>SCADA software setup and configuration per integrated system as listed below (7 – PV System).</t>
  </si>
  <si>
    <t>B-4011j</t>
  </si>
  <si>
    <t>SCADA software setup and configuration per integrated system as listed below (8 – Temperature sensor).</t>
  </si>
  <si>
    <t>B-4011k</t>
  </si>
  <si>
    <t>SCADA software setup and configuration per integrated system as listed below (9 – Fire control panel).</t>
  </si>
  <si>
    <t>B-4011l</t>
  </si>
  <si>
    <t>PLC interface between devices and SCADA computer.</t>
  </si>
  <si>
    <t>B-4011m</t>
  </si>
  <si>
    <t>GMS module to send SMS’s to the Contractor and ER and to access the system as secondary communication</t>
  </si>
  <si>
    <t>B-4011n</t>
  </si>
  <si>
    <t>Preliminary Design.</t>
  </si>
  <si>
    <t>B-4011o</t>
  </si>
  <si>
    <t>Detail Design.</t>
  </si>
  <si>
    <t>B-4012</t>
  </si>
  <si>
    <t xml:space="preserve">Photovoltaic with Battery Energy Storage Solution </t>
  </si>
  <si>
    <t>B-4013</t>
  </si>
  <si>
    <t>Energy avoidance upgrades at Toll Plaza/(s) (if triggered)</t>
  </si>
  <si>
    <t>B-4014</t>
  </si>
  <si>
    <t>Solar Photovoltaic carport at Toll Plaza/(s) (if triggered)</t>
  </si>
  <si>
    <t>B-4015</t>
  </si>
  <si>
    <t>Supply and installation of masts for Road and Area Lighting</t>
  </si>
  <si>
    <t>B-4016</t>
  </si>
  <si>
    <t>Security Cameras</t>
  </si>
  <si>
    <t>B-4016-a</t>
  </si>
  <si>
    <t>B-4016-b</t>
  </si>
  <si>
    <t>GPRS control panel, weatherproof, wireless and battery operated for commercial outdoor application.</t>
  </si>
  <si>
    <t>B-4017</t>
  </si>
  <si>
    <t>Trenching and Backfilling</t>
  </si>
  <si>
    <t>B-4017a</t>
  </si>
  <si>
    <t>Trenching - Type A (hand trenched) (If triggered)</t>
  </si>
  <si>
    <t>B-4017b</t>
  </si>
  <si>
    <t>Trenching - Type D/E (hand trenched) (If triggered)</t>
  </si>
  <si>
    <t>B-4017c</t>
  </si>
  <si>
    <t>Bedding and backfill - Type A (backfill in minimum layers of 150mm) (If triggered)</t>
  </si>
  <si>
    <t>B-4017d</t>
  </si>
  <si>
    <t>Bedding and backfill - Type D/E (backfill in minimum layers of 150mm) (If triggered)</t>
  </si>
  <si>
    <t>B-4018</t>
  </si>
  <si>
    <t>Cabling</t>
  </si>
  <si>
    <t>B-4018a</t>
  </si>
  <si>
    <t>PVC PVC SWA PVC 600V/1000V SANS 1507 4 core cable -4mm2 Cu ECC (If triggered)</t>
  </si>
  <si>
    <t>B-4018b</t>
  </si>
  <si>
    <t>PVC PVC SWA PVC 600V/1000V SANS 1507 4 core cable - 6mm2 Cu ECC  (If triggered)</t>
  </si>
  <si>
    <t>B-4018c</t>
  </si>
  <si>
    <t>PVC PVC SWA PVC 600V/1000V SANS 1507 4 core cable - 10mm2 Cu ECC (If triggered)</t>
  </si>
  <si>
    <t>B-4018d</t>
  </si>
  <si>
    <t>PVC PVC SWA PVC 600V/1000V SANS 1507 4 core cable - 16mm2 solid core Al ECC (If triggered)</t>
  </si>
  <si>
    <t>B-4018e</t>
  </si>
  <si>
    <t>PVC PVC SWA PVC 600V/1000V SANS 1507 4 core cable - 35mm2 Solid core Al ECC (If triggered)</t>
  </si>
  <si>
    <t>B-4018f</t>
  </si>
  <si>
    <t>BCEW - 4mm2 Cu - core cable (If triggered)</t>
  </si>
  <si>
    <t>B-4018g</t>
  </si>
  <si>
    <t>BCEW - 6mm2 Cu - core cable (If triggered)</t>
  </si>
  <si>
    <t>B-4018h</t>
  </si>
  <si>
    <t>BCEW - 10mm2 Cu - core cable (If triggered)</t>
  </si>
  <si>
    <t>B-4019</t>
  </si>
  <si>
    <t>Cable Terminations</t>
  </si>
  <si>
    <t>B-4019a</t>
  </si>
  <si>
    <t>PVC PVC SWA PVC 600V/1000V SANS 1507 4 core cable - 4mm2 Cu ECC (If triggered)</t>
  </si>
  <si>
    <t>B-4019b</t>
  </si>
  <si>
    <t>B-4019c</t>
  </si>
  <si>
    <t>B-4019d</t>
  </si>
  <si>
    <t>B-4019e</t>
  </si>
  <si>
    <t>B-4019f</t>
  </si>
  <si>
    <t>BCEW - 4mm2 Cu - core cable termination (If triggered)</t>
  </si>
  <si>
    <t>B-4019g</t>
  </si>
  <si>
    <t>BCEW - 6mm2 Cu - core cable termination (If triggered)</t>
  </si>
  <si>
    <t>B-4019h</t>
  </si>
  <si>
    <t>BCEW - 10mm2 Cu - core cable termination (If triggered)</t>
  </si>
  <si>
    <t>B-4020</t>
  </si>
  <si>
    <t>Cable Joints</t>
  </si>
  <si>
    <t>B-4020a</t>
  </si>
  <si>
    <t>PVC PVC SWA PVC 600V/1000V SANS 1507 4 core cable joints - 4mm2 Cu (If triggered)</t>
  </si>
  <si>
    <t>B-4020b</t>
  </si>
  <si>
    <t>PVC PVC SWA PVC 600V/1000V SANS 1507 4 core cable joints - 6mm2 Cu (If triggered)</t>
  </si>
  <si>
    <t>B-4020c</t>
  </si>
  <si>
    <t>PVC PVC SWA PVC 600V/1000V SANS 1507 4 core cable joints - 10mm2 Cu (If triggered)</t>
  </si>
  <si>
    <t>B-4020d</t>
  </si>
  <si>
    <t>PVC PVC SWA PVC 600V/1000V SANS 1507 4 core cable joints - 16mm2 Cu (If triggered)</t>
  </si>
  <si>
    <t>B-4020e</t>
  </si>
  <si>
    <t>PVC PVC SWA PVC 600V/1000V SANS 1507 4 core cable joints - 35mm2 Al ECC (If triggered)</t>
  </si>
  <si>
    <t>B-5000</t>
  </si>
  <si>
    <t>Miscellaneous: Other Payment Items</t>
  </si>
  <si>
    <t>B-5001</t>
  </si>
  <si>
    <t>Access Control System Complete</t>
  </si>
  <si>
    <t>B-5002</t>
  </si>
  <si>
    <t>Intercom System Complete per Control Centre</t>
  </si>
  <si>
    <t>B-5003</t>
  </si>
  <si>
    <t>Call Centre System</t>
  </si>
  <si>
    <t>B-6000</t>
  </si>
  <si>
    <t>B-6001a</t>
  </si>
  <si>
    <t>B-6001b</t>
  </si>
  <si>
    <t>B-6002a</t>
  </si>
  <si>
    <t>B-6002b</t>
  </si>
  <si>
    <t>B-6003a</t>
  </si>
  <si>
    <t>B-6003b</t>
  </si>
  <si>
    <t>B-6004a</t>
  </si>
  <si>
    <t>B-6004b</t>
  </si>
  <si>
    <t>B-6004c</t>
  </si>
  <si>
    <t>B-6004d</t>
  </si>
  <si>
    <t>B-6005a</t>
  </si>
  <si>
    <t>B-6005b</t>
  </si>
  <si>
    <t>B-6005c</t>
  </si>
  <si>
    <t>B-6005d</t>
  </si>
  <si>
    <t>B-6006a</t>
  </si>
  <si>
    <t>B-6006b</t>
  </si>
  <si>
    <t>B-6006c</t>
  </si>
  <si>
    <t>B-6006d</t>
  </si>
  <si>
    <t>B-6007a</t>
  </si>
  <si>
    <t>B-6007b</t>
  </si>
  <si>
    <t>B-6008a</t>
  </si>
  <si>
    <t>B-6008b</t>
  </si>
  <si>
    <t>B-6009a</t>
  </si>
  <si>
    <t>B-6009b</t>
  </si>
  <si>
    <t>B-6010a</t>
  </si>
  <si>
    <t>B-6010b</t>
  </si>
  <si>
    <t>B-6011a</t>
  </si>
  <si>
    <t>B-6011b</t>
  </si>
  <si>
    <t>B-6012a</t>
  </si>
  <si>
    <t>B-6012b</t>
  </si>
  <si>
    <t>B-6013a</t>
  </si>
  <si>
    <t>B-6013b</t>
  </si>
  <si>
    <t>D Series</t>
  </si>
  <si>
    <t>Schedule D series</t>
  </si>
  <si>
    <t>D10.01</t>
  </si>
  <si>
    <t>Contract Participation Performance bonus</t>
  </si>
  <si>
    <t>PC Sum</t>
  </si>
  <si>
    <t>D10.02</t>
  </si>
  <si>
    <t>Stakeholder and Community Liaison and Social Facilitation</t>
  </si>
  <si>
    <t>D10.02(a)</t>
  </si>
  <si>
    <t>Cost of liaison, social facilitation and PLC support</t>
  </si>
  <si>
    <t>D10.02(b)</t>
  </si>
  <si>
    <t>D10.03</t>
  </si>
  <si>
    <t>Tender Process for Targeted Enterprises</t>
  </si>
  <si>
    <t>D10.03(a)</t>
  </si>
  <si>
    <t>Contractor’s charge for the management and execution of the Targeted Enterprise procurement process</t>
  </si>
  <si>
    <t>D10.03(a)(i)</t>
  </si>
  <si>
    <t>For the appointment of Targeted Enterprise subcontractors of CIDB 1 and 2 contractor grading</t>
  </si>
  <si>
    <t>D10.03(a)(ii)</t>
  </si>
  <si>
    <t>For the appointment of Targeted Enterprise subcontractors of CIDB 3 and 4 contractor grading</t>
  </si>
  <si>
    <t>D10.03(a)(iii)</t>
  </si>
  <si>
    <t>For the appointment of Targeted Enterprise subcontractors of CIDB 5 and higher contractor grading</t>
  </si>
  <si>
    <t>D10.03(a)(iv)</t>
  </si>
  <si>
    <t>For the appointment of Targeted Enterprise suppliers</t>
  </si>
  <si>
    <t>D10.03(b)</t>
  </si>
  <si>
    <t>Targeted Enterprise Procurement Coordinator</t>
  </si>
  <si>
    <t>D10.04</t>
  </si>
  <si>
    <t>Responsibilities of the Contractor towards Targeted Enterprises</t>
  </si>
  <si>
    <t>D10.04(a)</t>
  </si>
  <si>
    <t>Contractor’s establishment, management, management support, assistance, coaching, guidance, mentoring and supervision of Targeted Enterprises.</t>
  </si>
  <si>
    <t>D10.04(b)</t>
  </si>
  <si>
    <t>Targeted Enterprise Construction Manager</t>
  </si>
  <si>
    <t>Person-month</t>
  </si>
  <si>
    <t>D10.04(c)</t>
  </si>
  <si>
    <t>Targeted Enterprise Site Supervisors</t>
  </si>
  <si>
    <t>D10.05</t>
  </si>
  <si>
    <t>Construction Works by Targeted Enterprises</t>
  </si>
  <si>
    <t>D10.05(a)</t>
  </si>
  <si>
    <t>Construction works carried out by Targeted Enterprise subcontractors of CIDB 1 and 2 contractor grading designation appointed in terms of Section D</t>
  </si>
  <si>
    <t>D10.05(b)</t>
  </si>
  <si>
    <t>D10.05(c)</t>
  </si>
  <si>
    <t>Fluctuation between the main contractor’s rates and that of the Targeted Enterprise subcontractors.</t>
  </si>
  <si>
    <t>D10.05(d)</t>
  </si>
  <si>
    <t xml:space="preserve">Preliminary and General Obligations of Targeted Enterprise sub-contractors appointed in terms of Section D. </t>
  </si>
  <si>
    <t>D10.06</t>
  </si>
  <si>
    <t>Training, coaching, guidance, mentoring and assistance</t>
  </si>
  <si>
    <t>D10.06(a)</t>
  </si>
  <si>
    <t>Training costs</t>
  </si>
  <si>
    <t>D10.06(a)(i)</t>
  </si>
  <si>
    <t>Accredited NQF /SAQA training.</t>
  </si>
  <si>
    <t>D10.06(a)(ii)</t>
  </si>
  <si>
    <t>Accredited generic skills training.</t>
  </si>
  <si>
    <t>D10.06(a)(iii)</t>
  </si>
  <si>
    <t>Community skills training</t>
  </si>
  <si>
    <t>D10.06(a)(iv)</t>
  </si>
  <si>
    <t>CTROM maintenance specific training</t>
  </si>
  <si>
    <t>D10.06(a)(v)</t>
  </si>
  <si>
    <t>D10.06(b)</t>
  </si>
  <si>
    <t>Student experiential training.</t>
  </si>
  <si>
    <t>D10.06(b)(i)</t>
  </si>
  <si>
    <t>Student stipends</t>
  </si>
  <si>
    <t>D10.06(b)(ii)</t>
  </si>
  <si>
    <t>Provision of experiential training</t>
  </si>
  <si>
    <t>D10.06(c)</t>
  </si>
  <si>
    <t>Other costs during training.</t>
  </si>
  <si>
    <t>D10.06(d)</t>
  </si>
  <si>
    <t>Training venue.</t>
  </si>
  <si>
    <t>D10.08(a)</t>
  </si>
  <si>
    <t>D10.08(b)</t>
  </si>
  <si>
    <t>Total Tendered F&amp;V Cost (Incl VAT, in Rands) - to N3MH Totals</t>
  </si>
  <si>
    <t>Provision and installation of Dedicated ETC lane signs and structures</t>
  </si>
  <si>
    <t>A-5105c</t>
  </si>
  <si>
    <t>Replacement of Dedicated ETC lane signs</t>
  </si>
  <si>
    <t>A-10013a</t>
  </si>
  <si>
    <t>A-10013b</t>
  </si>
  <si>
    <t>A-1018</t>
  </si>
  <si>
    <t>Extra over costs for the supervision of the Incumbent System integrator (ISI)</t>
  </si>
  <si>
    <t>Extra over costs for the supervision of the Nominated Subcontractor (NSC)</t>
  </si>
  <si>
    <t>B-6016a</t>
  </si>
  <si>
    <t>B-6016b</t>
  </si>
  <si>
    <t>B-6017a</t>
  </si>
  <si>
    <t>B-6017b</t>
  </si>
  <si>
    <t>B6014-a</t>
  </si>
  <si>
    <t xml:space="preserve">Provision for the Refurbishing of Mariannhill Toll Plaza control building </t>
  </si>
  <si>
    <t>B6014-b</t>
  </si>
  <si>
    <t>Overhead charges and profit in respect of above-mentioned item</t>
  </si>
  <si>
    <t>B6015-a</t>
  </si>
  <si>
    <t xml:space="preserve">Provision for a SCADA system </t>
  </si>
  <si>
    <t>B6015-b</t>
  </si>
  <si>
    <t>A-10014a</t>
  </si>
  <si>
    <t>A-10014b</t>
  </si>
  <si>
    <t>B-6018a</t>
  </si>
  <si>
    <t>B-6018b</t>
  </si>
  <si>
    <t>Design Build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</si>
</sst>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 * #,##0.00_ ;_ * \-#,##0.00_ ;_ * &quot;-&quot;??_ ;_ @_ "/>
    <numFmt numFmtId="167" formatCode="mmm\-yyyy"/>
    <numFmt numFmtId="168" formatCode="[$R-1C09]\ #,##0.0"/>
    <numFmt numFmtId="169" formatCode="mmmm\-yy"/>
    <numFmt numFmtId="170" formatCode="_ * #,##0_ ;_ * \-#,##0_ ;_ * &quot;-&quot;??_ ;_ @_ "/>
    <numFmt numFmtId="171" formatCode="_ * #\ ##0_ ;_ * \-#\ ##0.00_ ;_ * &quot;-&quot;??_ ;_ @_ "/>
    <numFmt numFmtId="172" formatCode="&quot;R &quot;\ #,##0.0;[Red]&quot;R &quot;\ \-#,##0.0"/>
    <numFmt numFmtId="173" formatCode="m\o\n\th\ d\,\ yyyy"/>
    <numFmt numFmtId="174" formatCode="#.00"/>
    <numFmt numFmtId="175" formatCode="#."/>
    <numFmt numFmtId="176" formatCode="&quot;R&quot;#,##0"/>
    <numFmt numFmtId="177" formatCode="#,##0_ ;\-#,##0\ "/>
    <numFmt numFmtId="178" formatCode="&quot;Operation Service Period - Year &quot;\ ##"/>
    <numFmt numFmtId="179" formatCode="&quot;Contract Year&quot;\ ##"/>
    <numFmt numFmtId="180" formatCode="&quot;R&quot;\ #,##0.00"/>
    <numFmt numFmtId="181" formatCode="0.000"/>
    <numFmt numFmtId="182" formatCode="&quot;R&quot;#,##0.00"/>
    <numFmt numFmtId="183" formatCode="0.0%"/>
  </numFmts>
  <fonts count="61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b/>
      <sz val="12"/>
      <color rgb="FF008000"/>
      <name val="Calibri"/>
      <family val="2"/>
    </font>
    <font>
      <b/>
      <sz val="12"/>
      <color theme="1"/>
      <name val="Calibri"/>
      <family val="2"/>
    </font>
    <font>
      <b/>
      <sz val="24"/>
      <color rgb="FF002060"/>
      <name val="Calibri"/>
      <family val="2"/>
    </font>
    <font>
      <b/>
      <sz val="18"/>
      <color rgb="FF0070C0"/>
      <name val="Calibri"/>
      <family val="2"/>
    </font>
    <font>
      <b/>
      <sz val="20"/>
      <color rgb="FF0070C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8"/>
      <name val="Verdana"/>
      <family val="2"/>
    </font>
    <font>
      <sz val="10"/>
      <name val="Arial"/>
      <family val="2"/>
    </font>
    <font>
      <sz val="9"/>
      <color theme="1"/>
      <name val="Calibri"/>
      <family val="2"/>
    </font>
    <font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"/>
      <color indexed="8"/>
      <name val="Courier"/>
      <family val="3"/>
    </font>
    <font>
      <u/>
      <sz val="7.5"/>
      <color theme="10"/>
      <name val="Arial"/>
      <family val="2"/>
    </font>
    <font>
      <b/>
      <sz val="8"/>
      <color indexed="23"/>
      <name val="Verdana"/>
      <family val="2"/>
    </font>
    <font>
      <sz val="16"/>
      <color indexed="9"/>
      <name val="Tahoma"/>
      <family val="2"/>
    </font>
    <font>
      <b/>
      <sz val="18"/>
      <color indexed="62"/>
      <name val="Cambria"/>
      <family val="2"/>
    </font>
    <font>
      <sz val="10"/>
      <color indexed="8"/>
      <name val="Arial"/>
      <family val="2"/>
    </font>
    <font>
      <b/>
      <sz val="8"/>
      <color indexed="63"/>
      <name val="Verdana"/>
      <family val="2"/>
    </font>
    <font>
      <b/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sz val="10"/>
      <color rgb="FFFF0000"/>
      <name val="Calibri"/>
      <family val="2"/>
    </font>
    <font>
      <sz val="10"/>
      <color theme="0" tint="-0.249977111117893"/>
      <name val="Calibri"/>
      <family val="2"/>
    </font>
    <font>
      <strike/>
      <sz val="10"/>
      <color theme="0" tint="-0.249977111117893"/>
      <name val="Calibri"/>
      <family val="2"/>
    </font>
    <font>
      <sz val="10"/>
      <color rgb="FF000000"/>
      <name val="Calibri"/>
      <family val="2"/>
    </font>
    <font>
      <strike/>
      <sz val="10"/>
      <name val="Calibri"/>
      <family val="2"/>
    </font>
    <font>
      <i/>
      <sz val="10"/>
      <color rgb="FF000000"/>
      <name val="Calibri"/>
      <family val="2"/>
    </font>
    <font>
      <b/>
      <strike/>
      <sz val="10"/>
      <color rgb="FFBFBFBF"/>
      <name val="Calibri"/>
      <family val="2"/>
    </font>
    <font>
      <strike/>
      <sz val="10"/>
      <color rgb="FFBFBFBF"/>
      <name val="Calibri"/>
      <family val="2"/>
    </font>
    <font>
      <b/>
      <strike/>
      <sz val="10"/>
      <color theme="0" tint="-0.249977111117893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theme="0" tint="-0.249977111117893"/>
      <name val="Calibri"/>
      <family val="2"/>
    </font>
    <font>
      <sz val="12"/>
      <color rgb="FF000000"/>
      <name val="Helvetica"/>
      <family val="2"/>
    </font>
    <font>
      <i/>
      <strike/>
      <sz val="10"/>
      <color theme="0" tint="-0.249977111117893"/>
      <name val="Calibri"/>
      <family val="2"/>
    </font>
    <font>
      <strike/>
      <sz val="10"/>
      <color theme="0" tint="-0.24994659260841701"/>
      <name val="Calibri"/>
      <family val="2"/>
    </font>
    <font>
      <strike/>
      <sz val="11"/>
      <color theme="0" tint="-0.2499465926084170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trike/>
      <sz val="10"/>
      <color theme="0" tint="-0.2499465926084170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theme="0" tint="-0.499984740745262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rgb="FF000000"/>
      </patternFill>
    </fill>
  </fills>
  <borders count="15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auto="1"/>
      </bottom>
      <diagonal/>
    </border>
    <border>
      <left style="thin">
        <color theme="1" tint="0.499984740745262"/>
      </left>
      <right style="thin">
        <color auto="1"/>
      </right>
      <top/>
      <bottom style="thin">
        <color auto="1"/>
      </bottom>
      <diagonal/>
    </border>
    <border>
      <left style="thin">
        <color theme="1" tint="0.499984740745262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0" tint="-0.34998626667073579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34998626667073579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auto="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auto="1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34998626667073579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/>
      <diagonal/>
    </border>
    <border>
      <left/>
      <right style="thin">
        <color theme="0" tint="-0.24994659260841701"/>
      </right>
      <top/>
      <bottom style="thin">
        <color auto="1"/>
      </bottom>
      <diagonal/>
    </border>
    <border>
      <left style="thin">
        <color indexed="64"/>
      </left>
      <right style="thin">
        <color rgb="FFA6A6A6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/>
      <bottom style="thin">
        <color rgb="FFBFBFBF"/>
      </bottom>
      <diagonal/>
    </border>
    <border>
      <left style="thin">
        <color rgb="FFA6A6A6"/>
      </left>
      <right/>
      <top style="thin">
        <color rgb="FFBFBFBF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indexed="64"/>
      </left>
      <right style="thin">
        <color auto="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auto="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indexed="64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64"/>
      </right>
      <top style="thin">
        <color theme="1" tint="0.499984740745262"/>
      </top>
      <bottom style="thin">
        <color theme="0" tint="-0.24994659260841701"/>
      </bottom>
      <diagonal/>
    </border>
  </borders>
  <cellStyleXfs count="1100">
    <xf numFmtId="0" fontId="0" fillId="0" borderId="0"/>
    <xf numFmtId="168" fontId="11" fillId="2" borderId="0" applyNumberFormat="0" applyBorder="0" applyAlignment="0" applyProtection="0"/>
    <xf numFmtId="168" fontId="11" fillId="2" borderId="0" applyNumberFormat="0" applyBorder="0" applyAlignment="0" applyProtection="0"/>
    <xf numFmtId="168" fontId="12" fillId="3" borderId="0" applyNumberFormat="0" applyBorder="0" applyAlignment="0" applyProtection="0"/>
    <xf numFmtId="168" fontId="11" fillId="4" borderId="0" applyNumberFormat="0" applyBorder="0" applyAlignment="0" applyProtection="0"/>
    <xf numFmtId="168" fontId="11" fillId="5" borderId="0" applyNumberFormat="0" applyBorder="0" applyAlignment="0" applyProtection="0"/>
    <xf numFmtId="168" fontId="12" fillId="6" borderId="0" applyNumberFormat="0" applyBorder="0" applyAlignment="0" applyProtection="0"/>
    <xf numFmtId="168" fontId="11" fillId="4" borderId="0" applyNumberFormat="0" applyBorder="0" applyAlignment="0" applyProtection="0"/>
    <xf numFmtId="168" fontId="11" fillId="7" borderId="0" applyNumberFormat="0" applyBorder="0" applyAlignment="0" applyProtection="0"/>
    <xf numFmtId="168" fontId="12" fillId="5" borderId="0" applyNumberFormat="0" applyBorder="0" applyAlignment="0" applyProtection="0"/>
    <xf numFmtId="168" fontId="11" fillId="2" borderId="0" applyNumberFormat="0" applyBorder="0" applyAlignment="0" applyProtection="0"/>
    <xf numFmtId="168" fontId="11" fillId="5" borderId="0" applyNumberFormat="0" applyBorder="0" applyAlignment="0" applyProtection="0"/>
    <xf numFmtId="168" fontId="12" fillId="5" borderId="0" applyNumberFormat="0" applyBorder="0" applyAlignment="0" applyProtection="0"/>
    <xf numFmtId="168" fontId="11" fillId="8" borderId="0" applyNumberFormat="0" applyBorder="0" applyAlignment="0" applyProtection="0"/>
    <xf numFmtId="168" fontId="11" fillId="2" borderId="0" applyNumberFormat="0" applyBorder="0" applyAlignment="0" applyProtection="0"/>
    <xf numFmtId="168" fontId="12" fillId="3" borderId="0" applyNumberFormat="0" applyBorder="0" applyAlignment="0" applyProtection="0"/>
    <xf numFmtId="168" fontId="11" fillId="4" borderId="0" applyNumberFormat="0" applyBorder="0" applyAlignment="0" applyProtection="0"/>
    <xf numFmtId="168" fontId="11" fillId="9" borderId="0" applyNumberFormat="0" applyBorder="0" applyAlignment="0" applyProtection="0"/>
    <xf numFmtId="168" fontId="12" fillId="9" borderId="0" applyNumberFormat="0" applyBorder="0" applyAlignment="0" applyProtection="0"/>
    <xf numFmtId="37" fontId="13" fillId="10" borderId="8" applyBorder="0" applyProtection="0">
      <alignment vertical="center"/>
    </xf>
    <xf numFmtId="37" fontId="13" fillId="10" borderId="8" applyBorder="0" applyProtection="0">
      <alignment vertical="center"/>
    </xf>
    <xf numFmtId="37" fontId="13" fillId="10" borderId="8" applyBorder="0" applyProtection="0">
      <alignment vertical="center"/>
    </xf>
    <xf numFmtId="37" fontId="13" fillId="10" borderId="8" applyBorder="0" applyProtection="0">
      <alignment vertical="center"/>
    </xf>
    <xf numFmtId="37" fontId="13" fillId="10" borderId="8" applyBorder="0" applyProtection="0">
      <alignment vertical="center"/>
    </xf>
    <xf numFmtId="37" fontId="13" fillId="10" borderId="8" applyBorder="0" applyProtection="0">
      <alignment vertical="center"/>
    </xf>
    <xf numFmtId="168" fontId="14" fillId="11" borderId="0" applyBorder="0">
      <alignment horizontal="left" vertical="center" indent="1"/>
    </xf>
    <xf numFmtId="168" fontId="14" fillId="11" borderId="0" applyBorder="0">
      <alignment horizontal="left" vertical="center" indent="1"/>
    </xf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3" fontId="15" fillId="0" borderId="9" applyProtection="0"/>
    <xf numFmtId="168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3" fontId="17" fillId="0" borderId="0">
      <protection locked="0"/>
    </xf>
    <xf numFmtId="168" fontId="18" fillId="12" borderId="0" applyNumberFormat="0" applyBorder="0" applyAlignment="0" applyProtection="0"/>
    <xf numFmtId="168" fontId="18" fillId="13" borderId="0" applyNumberFormat="0" applyBorder="0" applyAlignment="0" applyProtection="0"/>
    <xf numFmtId="168" fontId="18" fillId="14" borderId="0" applyNumberFormat="0" applyBorder="0" applyAlignment="0" applyProtection="0"/>
    <xf numFmtId="168" fontId="15" fillId="0" borderId="0" applyFont="0" applyFill="0" applyBorder="0" applyAlignment="0" applyProtection="0"/>
    <xf numFmtId="174" fontId="17" fillId="0" borderId="0">
      <protection locked="0"/>
    </xf>
    <xf numFmtId="37" fontId="19" fillId="15" borderId="5" applyBorder="0">
      <alignment horizontal="left" vertical="center" indent="1"/>
    </xf>
    <xf numFmtId="37" fontId="20" fillId="16" borderId="10" applyFill="0">
      <alignment vertical="center"/>
    </xf>
    <xf numFmtId="168" fontId="20" fillId="17" borderId="11" applyNumberFormat="0">
      <alignment horizontal="left" vertical="top" indent="1"/>
    </xf>
    <xf numFmtId="168" fontId="20" fillId="17" borderId="11" applyNumberFormat="0">
      <alignment horizontal="left" vertical="top" indent="1"/>
    </xf>
    <xf numFmtId="168" fontId="20" fillId="10" borderId="0" applyBorder="0">
      <alignment horizontal="left" vertical="center" indent="1"/>
    </xf>
    <xf numFmtId="168" fontId="20" fillId="10" borderId="0" applyBorder="0">
      <alignment horizontal="left" vertical="center" indent="1"/>
    </xf>
    <xf numFmtId="168" fontId="20" fillId="0" borderId="11" applyNumberFormat="0" applyFill="0">
      <alignment horizontal="centerContinuous" vertical="top"/>
    </xf>
    <xf numFmtId="168" fontId="20" fillId="0" borderId="11" applyNumberFormat="0" applyFill="0">
      <alignment horizontal="centerContinuous" vertical="top"/>
    </xf>
    <xf numFmtId="168" fontId="21" fillId="10" borderId="12" applyNumberFormat="0" applyBorder="0">
      <alignment horizontal="left" vertical="center" indent="1"/>
    </xf>
    <xf numFmtId="168" fontId="21" fillId="10" borderId="12" applyNumberFormat="0" applyBorder="0">
      <alignment horizontal="left" vertical="center" indent="1"/>
    </xf>
    <xf numFmtId="175" fontId="22" fillId="0" borderId="0">
      <protection locked="0"/>
    </xf>
    <xf numFmtId="175" fontId="22" fillId="0" borderId="0">
      <protection locked="0"/>
    </xf>
    <xf numFmtId="176" fontId="23" fillId="0" borderId="0" applyNumberFormat="0" applyFill="0" applyBorder="0" applyAlignment="0" applyProtection="0">
      <alignment vertical="top"/>
      <protection locked="0"/>
    </xf>
    <xf numFmtId="170" fontId="23" fillId="0" borderId="0" applyNumberFormat="0" applyFill="0" applyBorder="0" applyAlignment="0" applyProtection="0">
      <alignment vertical="top"/>
      <protection locked="0"/>
    </xf>
    <xf numFmtId="168" fontId="24" fillId="16" borderId="0">
      <alignment horizontal="left" indent="1"/>
    </xf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2" fontId="15" fillId="0" borderId="0"/>
    <xf numFmtId="172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2" fontId="15" fillId="0" borderId="0"/>
    <xf numFmtId="172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76" fontId="15" fillId="0" borderId="0"/>
    <xf numFmtId="168" fontId="3" fillId="0" borderId="0"/>
    <xf numFmtId="168" fontId="3" fillId="0" borderId="0"/>
    <xf numFmtId="168" fontId="3" fillId="0" borderId="0"/>
    <xf numFmtId="168" fontId="15" fillId="0" borderId="0"/>
    <xf numFmtId="168" fontId="15" fillId="0" borderId="0"/>
    <xf numFmtId="168" fontId="4" fillId="0" borderId="0"/>
    <xf numFmtId="168" fontId="4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168" fontId="4" fillId="0" borderId="0"/>
    <xf numFmtId="168" fontId="4" fillId="0" borderId="0"/>
    <xf numFmtId="168" fontId="4" fillId="0" borderId="0"/>
    <xf numFmtId="168" fontId="15" fillId="0" borderId="0"/>
    <xf numFmtId="37" fontId="13" fillId="10" borderId="13" applyBorder="0">
      <alignment horizontal="left" vertical="center" indent="2"/>
    </xf>
    <xf numFmtId="168" fontId="15" fillId="0" borderId="0"/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37" fontId="13" fillId="10" borderId="13" applyBorder="0">
      <alignment horizontal="left" vertical="center" indent="2"/>
    </xf>
    <xf numFmtId="168" fontId="15" fillId="0" borderId="0"/>
    <xf numFmtId="37" fontId="13" fillId="10" borderId="13" applyBorder="0">
      <alignment horizontal="left" vertical="center" indent="2"/>
    </xf>
    <xf numFmtId="168" fontId="3" fillId="0" borderId="0"/>
    <xf numFmtId="168" fontId="3" fillId="0" borderId="0"/>
    <xf numFmtId="168" fontId="3" fillId="0" borderId="0"/>
    <xf numFmtId="168" fontId="4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4" fillId="0" borderId="0"/>
    <xf numFmtId="168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7" fontId="15" fillId="0" borderId="0"/>
    <xf numFmtId="170" fontId="15" fillId="0" borderId="0"/>
    <xf numFmtId="168" fontId="15" fillId="0" borderId="0">
      <alignment vertical="top"/>
    </xf>
    <xf numFmtId="168" fontId="4" fillId="0" borderId="0"/>
    <xf numFmtId="168" fontId="4" fillId="0" borderId="0"/>
    <xf numFmtId="176" fontId="15" fillId="0" borderId="0"/>
    <xf numFmtId="0" fontId="3" fillId="0" borderId="0"/>
    <xf numFmtId="0" fontId="3" fillId="0" borderId="0"/>
    <xf numFmtId="0" fontId="3" fillId="0" borderId="0"/>
    <xf numFmtId="168" fontId="4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5" fillId="0" borderId="0"/>
    <xf numFmtId="176" fontId="15" fillId="0" borderId="0"/>
    <xf numFmtId="176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68" fontId="15" fillId="0" borderId="0"/>
    <xf numFmtId="174" fontId="15" fillId="0" borderId="0"/>
    <xf numFmtId="168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68" fontId="3" fillId="0" borderId="0"/>
    <xf numFmtId="168" fontId="15" fillId="0" borderId="0"/>
    <xf numFmtId="168" fontId="3" fillId="0" borderId="0"/>
    <xf numFmtId="168" fontId="3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2" fontId="15" fillId="0" borderId="0"/>
    <xf numFmtId="168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2" fontId="15" fillId="0" borderId="0"/>
    <xf numFmtId="172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68" fontId="15" fillId="0" borderId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5" fillId="11" borderId="0">
      <alignment horizontal="left" indent="1"/>
    </xf>
    <xf numFmtId="168" fontId="25" fillId="11" borderId="0">
      <alignment horizontal="left" indent="1"/>
    </xf>
    <xf numFmtId="168" fontId="26" fillId="0" borderId="0" applyNumberFormat="0" applyFill="0" applyBorder="0" applyAlignment="0" applyProtection="0"/>
    <xf numFmtId="168" fontId="27" fillId="0" borderId="0">
      <alignment vertical="top"/>
    </xf>
    <xf numFmtId="168" fontId="28" fillId="11" borderId="0" applyBorder="0">
      <alignment horizontal="left" vertical="center" indent="1"/>
    </xf>
    <xf numFmtId="168" fontId="28" fillId="11" borderId="0" applyBorder="0">
      <alignment horizontal="left" vertical="center" indent="1"/>
    </xf>
    <xf numFmtId="9" fontId="4" fillId="0" borderId="0" applyFont="0" applyFill="0" applyBorder="0" applyAlignment="0" applyProtection="0"/>
    <xf numFmtId="0" fontId="50" fillId="0" borderId="0"/>
    <xf numFmtId="16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2" fillId="0" borderId="0"/>
    <xf numFmtId="0" fontId="51" fillId="0" borderId="0" applyNumberFormat="0" applyFill="0" applyBorder="0" applyAlignment="0" applyProtection="0"/>
    <xf numFmtId="0" fontId="2" fillId="0" borderId="0"/>
    <xf numFmtId="0" fontId="52" fillId="0" borderId="0"/>
    <xf numFmtId="0" fontId="1" fillId="0" borderId="0"/>
    <xf numFmtId="164" fontId="4" fillId="0" borderId="0" applyFont="0" applyFill="0" applyBorder="0" applyAlignment="0" applyProtection="0"/>
  </cellStyleXfs>
  <cellXfs count="438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6" xfId="0" applyBorder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29" fillId="18" borderId="25" xfId="0" applyNumberFormat="1" applyFont="1" applyFill="1" applyBorder="1" applyAlignment="1">
      <alignment horizontal="center" vertical="top"/>
    </xf>
    <xf numFmtId="17" fontId="29" fillId="18" borderId="23" xfId="0" applyNumberFormat="1" applyFont="1" applyFill="1" applyBorder="1" applyAlignment="1">
      <alignment horizontal="center" vertical="top"/>
    </xf>
    <xf numFmtId="17" fontId="29" fillId="18" borderId="24" xfId="0" applyNumberFormat="1" applyFont="1" applyFill="1" applyBorder="1" applyAlignment="1">
      <alignment horizontal="center" vertical="top"/>
    </xf>
    <xf numFmtId="0" fontId="29" fillId="0" borderId="21" xfId="0" applyFont="1" applyBorder="1" applyAlignment="1">
      <alignment horizontal="center"/>
    </xf>
    <xf numFmtId="4" fontId="0" fillId="0" borderId="34" xfId="0" applyNumberFormat="1" applyBorder="1"/>
    <xf numFmtId="4" fontId="0" fillId="0" borderId="19" xfId="0" applyNumberFormat="1" applyBorder="1"/>
    <xf numFmtId="4" fontId="0" fillId="0" borderId="35" xfId="0" applyNumberFormat="1" applyBorder="1"/>
    <xf numFmtId="0" fontId="29" fillId="0" borderId="16" xfId="0" applyFont="1" applyBorder="1" applyAlignment="1">
      <alignment horizontal="center"/>
    </xf>
    <xf numFmtId="4" fontId="0" fillId="0" borderId="29" xfId="0" applyNumberFormat="1" applyBorder="1"/>
    <xf numFmtId="4" fontId="0" fillId="0" borderId="14" xfId="0" applyNumberFormat="1" applyBorder="1"/>
    <xf numFmtId="4" fontId="0" fillId="0" borderId="27" xfId="0" applyNumberFormat="1" applyBorder="1"/>
    <xf numFmtId="4" fontId="29" fillId="0" borderId="50" xfId="0" applyNumberFormat="1" applyFont="1" applyBorder="1"/>
    <xf numFmtId="4" fontId="29" fillId="0" borderId="49" xfId="0" applyNumberFormat="1" applyFont="1" applyBorder="1"/>
    <xf numFmtId="0" fontId="32" fillId="19" borderId="60" xfId="0" applyFont="1" applyFill="1" applyBorder="1" applyAlignment="1">
      <alignment horizontal="left" vertical="center"/>
    </xf>
    <xf numFmtId="0" fontId="33" fillId="19" borderId="60" xfId="0" applyFont="1" applyFill="1" applyBorder="1" applyAlignment="1">
      <alignment horizontal="left" vertical="center"/>
    </xf>
    <xf numFmtId="0" fontId="33" fillId="19" borderId="72" xfId="0" applyFont="1" applyFill="1" applyBorder="1" applyAlignment="1">
      <alignment horizontal="left" vertical="center" wrapText="1"/>
    </xf>
    <xf numFmtId="0" fontId="32" fillId="19" borderId="72" xfId="0" applyFont="1" applyFill="1" applyBorder="1" applyAlignment="1">
      <alignment horizontal="left" vertical="center" wrapText="1"/>
    </xf>
    <xf numFmtId="0" fontId="32" fillId="19" borderId="61" xfId="0" applyFont="1" applyFill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4" fontId="0" fillId="0" borderId="0" xfId="0" applyNumberFormat="1"/>
    <xf numFmtId="4" fontId="29" fillId="0" borderId="111" xfId="0" applyNumberFormat="1" applyFont="1" applyBorder="1"/>
    <xf numFmtId="17" fontId="29" fillId="18" borderId="117" xfId="0" applyNumberFormat="1" applyFont="1" applyFill="1" applyBorder="1" applyAlignment="1">
      <alignment horizontal="center" vertical="top"/>
    </xf>
    <xf numFmtId="4" fontId="0" fillId="0" borderId="36" xfId="0" applyNumberFormat="1" applyBorder="1"/>
    <xf numFmtId="4" fontId="0" fillId="0" borderId="28" xfId="0" applyNumberFormat="1" applyBorder="1"/>
    <xf numFmtId="4" fontId="29" fillId="0" borderId="118" xfId="0" applyNumberFormat="1" applyFont="1" applyBorder="1"/>
    <xf numFmtId="0" fontId="10" fillId="22" borderId="0" xfId="0" applyFont="1" applyFill="1" applyAlignment="1">
      <alignment horizontal="center" vertical="center" wrapText="1"/>
    </xf>
    <xf numFmtId="167" fontId="6" fillId="22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180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17" fontId="34" fillId="20" borderId="50" xfId="0" applyNumberFormat="1" applyFont="1" applyFill="1" applyBorder="1" applyAlignment="1">
      <alignment horizontal="center" vertical="center"/>
    </xf>
    <xf numFmtId="17" fontId="34" fillId="20" borderId="49" xfId="0" applyNumberFormat="1" applyFont="1" applyFill="1" applyBorder="1" applyAlignment="1">
      <alignment horizontal="center" vertical="center"/>
    </xf>
    <xf numFmtId="17" fontId="34" fillId="20" borderId="111" xfId="0" applyNumberFormat="1" applyFont="1" applyFill="1" applyBorder="1" applyAlignment="1">
      <alignment horizontal="center" vertical="center"/>
    </xf>
    <xf numFmtId="0" fontId="35" fillId="0" borderId="5" xfId="0" applyFont="1" applyBorder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180" fontId="34" fillId="0" borderId="0" xfId="0" applyNumberFormat="1" applyFont="1" applyAlignment="1">
      <alignment horizontal="center" vertical="center" wrapText="1"/>
    </xf>
    <xf numFmtId="17" fontId="34" fillId="0" borderId="0" xfId="0" applyNumberFormat="1" applyFont="1" applyAlignment="1">
      <alignment horizontal="center" vertical="center"/>
    </xf>
    <xf numFmtId="17" fontId="34" fillId="0" borderId="4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180" fontId="32" fillId="0" borderId="2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80" fontId="34" fillId="0" borderId="98" xfId="0" applyNumberFormat="1" applyFont="1" applyBorder="1" applyAlignment="1">
      <alignment horizontal="center" vertical="center"/>
    </xf>
    <xf numFmtId="180" fontId="34" fillId="0" borderId="115" xfId="0" applyNumberFormat="1" applyFont="1" applyBorder="1" applyAlignment="1">
      <alignment horizontal="center" vertical="center"/>
    </xf>
    <xf numFmtId="180" fontId="34" fillId="0" borderId="99" xfId="0" applyNumberFormat="1" applyFont="1" applyBorder="1" applyAlignment="1">
      <alignment horizontal="center" vertical="center"/>
    </xf>
    <xf numFmtId="180" fontId="39" fillId="0" borderId="0" xfId="0" applyNumberFormat="1" applyFont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2" fillId="19" borderId="103" xfId="0" applyFont="1" applyFill="1" applyBorder="1" applyAlignment="1">
      <alignment horizontal="left" vertical="center"/>
    </xf>
    <xf numFmtId="4" fontId="34" fillId="21" borderId="106" xfId="0" applyNumberFormat="1" applyFont="1" applyFill="1" applyBorder="1" applyAlignment="1">
      <alignment horizontal="center" vertical="center"/>
    </xf>
    <xf numFmtId="4" fontId="34" fillId="19" borderId="105" xfId="0" applyNumberFormat="1" applyFont="1" applyFill="1" applyBorder="1" applyAlignment="1">
      <alignment horizontal="center" vertical="center"/>
    </xf>
    <xf numFmtId="4" fontId="34" fillId="21" borderId="107" xfId="0" applyNumberFormat="1" applyFont="1" applyFill="1" applyBorder="1" applyAlignment="1">
      <alignment horizontal="center" vertical="center"/>
    </xf>
    <xf numFmtId="0" fontId="34" fillId="19" borderId="108" xfId="0" applyFont="1" applyFill="1" applyBorder="1" applyAlignment="1">
      <alignment horizontal="left" vertical="center"/>
    </xf>
    <xf numFmtId="4" fontId="34" fillId="19" borderId="93" xfId="0" applyNumberFormat="1" applyFont="1" applyFill="1" applyBorder="1" applyAlignment="1">
      <alignment horizontal="center" vertical="center"/>
    </xf>
    <xf numFmtId="4" fontId="34" fillId="19" borderId="96" xfId="0" applyNumberFormat="1" applyFont="1" applyFill="1" applyBorder="1" applyAlignment="1">
      <alignment horizontal="center" vertical="center"/>
    </xf>
    <xf numFmtId="4" fontId="34" fillId="19" borderId="95" xfId="0" applyNumberFormat="1" applyFont="1" applyFill="1" applyBorder="1" applyAlignment="1">
      <alignment horizontal="center" vertical="center"/>
    </xf>
    <xf numFmtId="4" fontId="34" fillId="19" borderId="97" xfId="0" applyNumberFormat="1" applyFont="1" applyFill="1" applyBorder="1" applyAlignment="1">
      <alignment horizontal="center" vertical="center"/>
    </xf>
    <xf numFmtId="0" fontId="32" fillId="19" borderId="56" xfId="0" applyFont="1" applyFill="1" applyBorder="1" applyAlignment="1">
      <alignment horizontal="left" vertical="center"/>
    </xf>
    <xf numFmtId="4" fontId="32" fillId="19" borderId="22" xfId="0" applyNumberFormat="1" applyFont="1" applyFill="1" applyBorder="1" applyAlignment="1">
      <alignment horizontal="center" vertical="center"/>
    </xf>
    <xf numFmtId="4" fontId="32" fillId="19" borderId="34" xfId="0" applyNumberFormat="1" applyFont="1" applyFill="1" applyBorder="1" applyAlignment="1">
      <alignment horizontal="center" vertical="center"/>
    </xf>
    <xf numFmtId="4" fontId="32" fillId="19" borderId="19" xfId="0" applyNumberFormat="1" applyFont="1" applyFill="1" applyBorder="1" applyAlignment="1">
      <alignment horizontal="center" vertical="center"/>
    </xf>
    <xf numFmtId="4" fontId="32" fillId="19" borderId="35" xfId="0" applyNumberFormat="1" applyFont="1" applyFill="1" applyBorder="1" applyAlignment="1">
      <alignment horizontal="center" vertical="center"/>
    </xf>
    <xf numFmtId="4" fontId="32" fillId="19" borderId="36" xfId="0" applyNumberFormat="1" applyFont="1" applyFill="1" applyBorder="1" applyAlignment="1">
      <alignment horizontal="center" vertical="center"/>
    </xf>
    <xf numFmtId="4" fontId="32" fillId="19" borderId="33" xfId="0" applyNumberFormat="1" applyFont="1" applyFill="1" applyBorder="1" applyAlignment="1">
      <alignment horizontal="center" vertical="center"/>
    </xf>
    <xf numFmtId="4" fontId="32" fillId="19" borderId="32" xfId="0" applyNumberFormat="1" applyFont="1" applyFill="1" applyBorder="1" applyAlignment="1">
      <alignment horizontal="center" vertical="center"/>
    </xf>
    <xf numFmtId="4" fontId="32" fillId="19" borderId="30" xfId="0" applyNumberFormat="1" applyFont="1" applyFill="1" applyBorder="1" applyAlignment="1">
      <alignment horizontal="center" vertical="center"/>
    </xf>
    <xf numFmtId="4" fontId="32" fillId="19" borderId="31" xfId="0" applyNumberFormat="1" applyFont="1" applyFill="1" applyBorder="1" applyAlignment="1">
      <alignment horizontal="center" vertical="center"/>
    </xf>
    <xf numFmtId="4" fontId="32" fillId="19" borderId="93" xfId="0" applyNumberFormat="1" applyFont="1" applyFill="1" applyBorder="1" applyAlignment="1">
      <alignment horizontal="center" vertical="center"/>
    </xf>
    <xf numFmtId="4" fontId="32" fillId="19" borderId="96" xfId="0" applyNumberFormat="1" applyFont="1" applyFill="1" applyBorder="1" applyAlignment="1">
      <alignment horizontal="center" vertical="center"/>
    </xf>
    <xf numFmtId="4" fontId="32" fillId="19" borderId="95" xfId="0" applyNumberFormat="1" applyFont="1" applyFill="1" applyBorder="1" applyAlignment="1">
      <alignment horizontal="center" vertical="center"/>
    </xf>
    <xf numFmtId="4" fontId="32" fillId="19" borderId="97" xfId="0" applyNumberFormat="1" applyFont="1" applyFill="1" applyBorder="1" applyAlignment="1">
      <alignment horizontal="center" vertical="center"/>
    </xf>
    <xf numFmtId="0" fontId="32" fillId="19" borderId="70" xfId="0" applyFont="1" applyFill="1" applyBorder="1" applyAlignment="1">
      <alignment vertical="center" wrapText="1"/>
    </xf>
    <xf numFmtId="0" fontId="32" fillId="19" borderId="20" xfId="0" applyFont="1" applyFill="1" applyBorder="1" applyAlignment="1">
      <alignment horizontal="center" vertical="center" wrapText="1"/>
    </xf>
    <xf numFmtId="0" fontId="32" fillId="19" borderId="85" xfId="0" applyFont="1" applyFill="1" applyBorder="1" applyAlignment="1">
      <alignment horizontal="left" vertical="center"/>
    </xf>
    <xf numFmtId="10" fontId="32" fillId="19" borderId="87" xfId="1089" applyNumberFormat="1" applyFont="1" applyFill="1" applyBorder="1" applyAlignment="1" applyProtection="1">
      <alignment horizontal="center" vertical="center"/>
    </xf>
    <xf numFmtId="10" fontId="32" fillId="19" borderId="89" xfId="0" applyNumberFormat="1" applyFont="1" applyFill="1" applyBorder="1" applyAlignment="1">
      <alignment horizontal="center" vertical="center"/>
    </xf>
    <xf numFmtId="10" fontId="32" fillId="19" borderId="91" xfId="0" applyNumberFormat="1" applyFont="1" applyFill="1" applyBorder="1" applyAlignment="1">
      <alignment horizontal="center" vertical="center"/>
    </xf>
    <xf numFmtId="10" fontId="32" fillId="19" borderId="90" xfId="0" applyNumberFormat="1" applyFont="1" applyFill="1" applyBorder="1" applyAlignment="1">
      <alignment horizontal="center" vertical="center"/>
    </xf>
    <xf numFmtId="10" fontId="32" fillId="19" borderId="92" xfId="0" applyNumberFormat="1" applyFont="1" applyFill="1" applyBorder="1" applyAlignment="1">
      <alignment horizontal="center" vertical="center"/>
    </xf>
    <xf numFmtId="0" fontId="34" fillId="19" borderId="77" xfId="0" applyFont="1" applyFill="1" applyBorder="1" applyAlignment="1">
      <alignment horizontal="left" vertical="center"/>
    </xf>
    <xf numFmtId="4" fontId="34" fillId="19" borderId="79" xfId="0" applyNumberFormat="1" applyFont="1" applyFill="1" applyBorder="1" applyAlignment="1">
      <alignment horizontal="center" vertical="center"/>
    </xf>
    <xf numFmtId="4" fontId="34" fillId="21" borderId="81" xfId="0" applyNumberFormat="1" applyFont="1" applyFill="1" applyBorder="1" applyAlignment="1">
      <alignment horizontal="center" vertical="center"/>
    </xf>
    <xf numFmtId="4" fontId="34" fillId="21" borderId="83" xfId="0" applyNumberFormat="1" applyFont="1" applyFill="1" applyBorder="1" applyAlignment="1">
      <alignment horizontal="center" vertical="center"/>
    </xf>
    <xf numFmtId="4" fontId="34" fillId="19" borderId="82" xfId="0" applyNumberFormat="1" applyFont="1" applyFill="1" applyBorder="1" applyAlignment="1">
      <alignment horizontal="center" vertical="center"/>
    </xf>
    <xf numFmtId="4" fontId="34" fillId="21" borderId="84" xfId="0" applyNumberFormat="1" applyFont="1" applyFill="1" applyBorder="1" applyAlignment="1">
      <alignment horizontal="center" vertical="center"/>
    </xf>
    <xf numFmtId="0" fontId="34" fillId="19" borderId="56" xfId="0" applyFont="1" applyFill="1" applyBorder="1" applyAlignment="1">
      <alignment horizontal="left" vertical="center"/>
    </xf>
    <xf numFmtId="4" fontId="32" fillId="21" borderId="34" xfId="0" applyNumberFormat="1" applyFont="1" applyFill="1" applyBorder="1" applyAlignment="1">
      <alignment horizontal="center" vertical="center"/>
    </xf>
    <xf numFmtId="4" fontId="32" fillId="21" borderId="19" xfId="0" applyNumberFormat="1" applyFont="1" applyFill="1" applyBorder="1" applyAlignment="1">
      <alignment horizontal="center" vertical="center"/>
    </xf>
    <xf numFmtId="4" fontId="32" fillId="21" borderId="36" xfId="0" applyNumberFormat="1" applyFont="1" applyFill="1" applyBorder="1" applyAlignment="1">
      <alignment horizontal="center" vertical="center"/>
    </xf>
    <xf numFmtId="0" fontId="34" fillId="19" borderId="62" xfId="0" applyFont="1" applyFill="1" applyBorder="1" applyAlignment="1">
      <alignment horizontal="left" vertical="center"/>
    </xf>
    <xf numFmtId="4" fontId="32" fillId="19" borderId="18" xfId="0" applyNumberFormat="1" applyFont="1" applyFill="1" applyBorder="1" applyAlignment="1">
      <alignment horizontal="center" vertical="center"/>
    </xf>
    <xf numFmtId="4" fontId="32" fillId="21" borderId="29" xfId="0" applyNumberFormat="1" applyFont="1" applyFill="1" applyBorder="1" applyAlignment="1">
      <alignment horizontal="center" vertical="center"/>
    </xf>
    <xf numFmtId="4" fontId="32" fillId="21" borderId="14" xfId="0" applyNumberFormat="1" applyFont="1" applyFill="1" applyBorder="1" applyAlignment="1">
      <alignment horizontal="center" vertical="center"/>
    </xf>
    <xf numFmtId="4" fontId="32" fillId="19" borderId="27" xfId="0" applyNumberFormat="1" applyFont="1" applyFill="1" applyBorder="1" applyAlignment="1">
      <alignment horizontal="center" vertical="center"/>
    </xf>
    <xf numFmtId="4" fontId="32" fillId="21" borderId="28" xfId="0" applyNumberFormat="1" applyFont="1" applyFill="1" applyBorder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4" fontId="32" fillId="0" borderId="4" xfId="0" applyNumberFormat="1" applyFont="1" applyBorder="1" applyAlignment="1">
      <alignment horizontal="center" vertical="center"/>
    </xf>
    <xf numFmtId="0" fontId="34" fillId="20" borderId="52" xfId="0" applyFont="1" applyFill="1" applyBorder="1" applyAlignment="1">
      <alignment horizontal="left" vertical="center"/>
    </xf>
    <xf numFmtId="0" fontId="34" fillId="20" borderId="53" xfId="0" applyFont="1" applyFill="1" applyBorder="1" applyAlignment="1">
      <alignment horizontal="left" vertical="center" wrapText="1"/>
    </xf>
    <xf numFmtId="0" fontId="34" fillId="20" borderId="53" xfId="0" applyFont="1" applyFill="1" applyBorder="1" applyAlignment="1">
      <alignment horizontal="center" vertical="center" wrapText="1"/>
    </xf>
    <xf numFmtId="4" fontId="34" fillId="20" borderId="51" xfId="0" applyNumberFormat="1" applyFont="1" applyFill="1" applyBorder="1" applyAlignment="1">
      <alignment horizontal="center" vertical="center"/>
    </xf>
    <xf numFmtId="4" fontId="34" fillId="20" borderId="44" xfId="0" applyNumberFormat="1" applyFont="1" applyFill="1" applyBorder="1" applyAlignment="1">
      <alignment horizontal="center" vertical="center"/>
    </xf>
    <xf numFmtId="4" fontId="34" fillId="20" borderId="43" xfId="0" applyNumberFormat="1" applyFont="1" applyFill="1" applyBorder="1" applyAlignment="1">
      <alignment horizontal="center" vertical="center"/>
    </xf>
    <xf numFmtId="4" fontId="34" fillId="20" borderId="41" xfId="0" applyNumberFormat="1" applyFont="1" applyFill="1" applyBorder="1" applyAlignment="1">
      <alignment horizontal="center" vertical="center"/>
    </xf>
    <xf numFmtId="4" fontId="34" fillId="20" borderId="42" xfId="0" applyNumberFormat="1" applyFont="1" applyFill="1" applyBorder="1" applyAlignment="1">
      <alignment horizontal="center" vertical="center"/>
    </xf>
    <xf numFmtId="0" fontId="34" fillId="20" borderId="54" xfId="0" applyFont="1" applyFill="1" applyBorder="1" applyAlignment="1">
      <alignment horizontal="left" vertical="center"/>
    </xf>
    <xf numFmtId="0" fontId="34" fillId="20" borderId="55" xfId="0" applyFont="1" applyFill="1" applyBorder="1" applyAlignment="1">
      <alignment horizontal="left" vertical="center" wrapText="1"/>
    </xf>
    <xf numFmtId="0" fontId="34" fillId="20" borderId="55" xfId="0" applyFont="1" applyFill="1" applyBorder="1" applyAlignment="1">
      <alignment horizontal="center" vertical="center" wrapText="1"/>
    </xf>
    <xf numFmtId="4" fontId="34" fillId="20" borderId="114" xfId="0" applyNumberFormat="1" applyFont="1" applyFill="1" applyBorder="1" applyAlignment="1">
      <alignment horizontal="center" vertical="center"/>
    </xf>
    <xf numFmtId="4" fontId="34" fillId="20" borderId="40" xfId="0" applyNumberFormat="1" applyFont="1" applyFill="1" applyBorder="1" applyAlignment="1">
      <alignment horizontal="center" vertical="center"/>
    </xf>
    <xf numFmtId="4" fontId="34" fillId="20" borderId="39" xfId="0" applyNumberFormat="1" applyFont="1" applyFill="1" applyBorder="1" applyAlignment="1">
      <alignment horizontal="center" vertical="center"/>
    </xf>
    <xf numFmtId="4" fontId="34" fillId="20" borderId="37" xfId="0" applyNumberFormat="1" applyFont="1" applyFill="1" applyBorder="1" applyAlignment="1">
      <alignment horizontal="center" vertical="center"/>
    </xf>
    <xf numFmtId="4" fontId="34" fillId="20" borderId="38" xfId="0" applyNumberFormat="1" applyFont="1" applyFill="1" applyBorder="1" applyAlignment="1">
      <alignment horizontal="center" vertical="center"/>
    </xf>
    <xf numFmtId="0" fontId="32" fillId="19" borderId="57" xfId="0" applyFont="1" applyFill="1" applyBorder="1" applyAlignment="1">
      <alignment horizontal="left" vertical="center" wrapText="1"/>
    </xf>
    <xf numFmtId="0" fontId="32" fillId="19" borderId="57" xfId="0" applyFont="1" applyFill="1" applyBorder="1" applyAlignment="1">
      <alignment horizontal="center" vertical="center" wrapText="1"/>
    </xf>
    <xf numFmtId="0" fontId="34" fillId="18" borderId="56" xfId="0" applyFont="1" applyFill="1" applyBorder="1" applyAlignment="1">
      <alignment horizontal="left" vertical="center"/>
    </xf>
    <xf numFmtId="0" fontId="34" fillId="18" borderId="57" xfId="0" applyFont="1" applyFill="1" applyBorder="1" applyAlignment="1">
      <alignment horizontal="left" vertical="center" wrapText="1"/>
    </xf>
    <xf numFmtId="0" fontId="34" fillId="18" borderId="57" xfId="0" applyFont="1" applyFill="1" applyBorder="1" applyAlignment="1">
      <alignment horizontal="center" vertical="center" wrapText="1"/>
    </xf>
    <xf numFmtId="4" fontId="34" fillId="18" borderId="22" xfId="0" applyNumberFormat="1" applyFont="1" applyFill="1" applyBorder="1" applyAlignment="1">
      <alignment horizontal="center" vertical="center"/>
    </xf>
    <xf numFmtId="4" fontId="34" fillId="18" borderId="34" xfId="0" applyNumberFormat="1" applyFont="1" applyFill="1" applyBorder="1" applyAlignment="1">
      <alignment horizontal="center" vertical="center"/>
    </xf>
    <xf numFmtId="4" fontId="34" fillId="18" borderId="19" xfId="0" applyNumberFormat="1" applyFont="1" applyFill="1" applyBorder="1" applyAlignment="1">
      <alignment horizontal="center" vertical="center"/>
    </xf>
    <xf numFmtId="4" fontId="34" fillId="18" borderId="35" xfId="0" applyNumberFormat="1" applyFont="1" applyFill="1" applyBorder="1" applyAlignment="1">
      <alignment horizontal="center" vertical="center"/>
    </xf>
    <xf numFmtId="4" fontId="34" fillId="18" borderId="36" xfId="0" applyNumberFormat="1" applyFont="1" applyFill="1" applyBorder="1" applyAlignment="1">
      <alignment horizontal="center" vertical="center"/>
    </xf>
    <xf numFmtId="0" fontId="32" fillId="19" borderId="112" xfId="0" applyFont="1" applyFill="1" applyBorder="1" applyAlignment="1">
      <alignment horizontal="center" vertical="center" wrapText="1"/>
    </xf>
    <xf numFmtId="0" fontId="32" fillId="19" borderId="58" xfId="0" applyFont="1" applyFill="1" applyBorder="1" applyAlignment="1">
      <alignment horizontal="left" vertical="center"/>
    </xf>
    <xf numFmtId="0" fontId="32" fillId="19" borderId="59" xfId="0" applyFont="1" applyFill="1" applyBorder="1" applyAlignment="1">
      <alignment horizontal="left" vertical="center" wrapText="1"/>
    </xf>
    <xf numFmtId="0" fontId="32" fillId="19" borderId="70" xfId="0" applyFont="1" applyFill="1" applyBorder="1" applyAlignment="1">
      <alignment horizontal="left" vertical="center" wrapText="1"/>
    </xf>
    <xf numFmtId="0" fontId="32" fillId="19" borderId="75" xfId="0" applyFont="1" applyFill="1" applyBorder="1" applyAlignment="1">
      <alignment horizontal="center" vertical="center" wrapText="1"/>
    </xf>
    <xf numFmtId="0" fontId="33" fillId="19" borderId="56" xfId="0" applyFont="1" applyFill="1" applyBorder="1" applyAlignment="1">
      <alignment horizontal="left" vertical="center"/>
    </xf>
    <xf numFmtId="0" fontId="33" fillId="19" borderId="70" xfId="0" applyFont="1" applyFill="1" applyBorder="1" applyAlignment="1">
      <alignment horizontal="left" vertical="center" wrapText="1"/>
    </xf>
    <xf numFmtId="0" fontId="33" fillId="19" borderId="75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180" fontId="32" fillId="0" borderId="4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20" borderId="73" xfId="0" applyFont="1" applyFill="1" applyBorder="1" applyAlignment="1">
      <alignment horizontal="left" vertical="center" wrapText="1"/>
    </xf>
    <xf numFmtId="0" fontId="34" fillId="19" borderId="0" xfId="0" applyFont="1" applyFill="1" applyAlignment="1">
      <alignment horizontal="center" vertical="center"/>
    </xf>
    <xf numFmtId="3" fontId="34" fillId="20" borderId="74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9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center" vertical="center" wrapText="1"/>
    </xf>
    <xf numFmtId="4" fontId="32" fillId="0" borderId="7" xfId="0" applyNumberFormat="1" applyFont="1" applyBorder="1" applyAlignment="1">
      <alignment horizontal="center" vertical="center" wrapText="1"/>
    </xf>
    <xf numFmtId="180" fontId="3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0" fillId="19" borderId="62" xfId="0" applyFont="1" applyFill="1" applyBorder="1" applyAlignment="1">
      <alignment horizontal="left" vertical="center"/>
    </xf>
    <xf numFmtId="0" fontId="40" fillId="19" borderId="63" xfId="0" applyFont="1" applyFill="1" applyBorder="1" applyAlignment="1">
      <alignment horizontal="left" vertical="center" wrapText="1"/>
    </xf>
    <xf numFmtId="0" fontId="40" fillId="19" borderId="63" xfId="0" applyFont="1" applyFill="1" applyBorder="1" applyAlignment="1">
      <alignment horizontal="center" vertical="center" wrapText="1"/>
    </xf>
    <xf numFmtId="4" fontId="32" fillId="19" borderId="29" xfId="0" applyNumberFormat="1" applyFont="1" applyFill="1" applyBorder="1" applyAlignment="1">
      <alignment horizontal="center" vertical="center"/>
    </xf>
    <xf numFmtId="4" fontId="32" fillId="19" borderId="14" xfId="0" applyNumberFormat="1" applyFont="1" applyFill="1" applyBorder="1" applyAlignment="1">
      <alignment horizontal="center" vertical="center"/>
    </xf>
    <xf numFmtId="4" fontId="32" fillId="19" borderId="28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80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4" fontId="32" fillId="19" borderId="16" xfId="0" applyNumberFormat="1" applyFont="1" applyFill="1" applyBorder="1" applyAlignment="1">
      <alignment horizontal="center" vertical="center"/>
    </xf>
    <xf numFmtId="4" fontId="33" fillId="19" borderId="22" xfId="0" applyNumberFormat="1" applyFont="1" applyFill="1" applyBorder="1" applyAlignment="1">
      <alignment horizontal="center" vertical="center"/>
    </xf>
    <xf numFmtId="4" fontId="41" fillId="19" borderId="22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19" borderId="56" xfId="0" applyFont="1" applyFill="1" applyBorder="1" applyAlignment="1">
      <alignment horizontal="left" vertical="center"/>
    </xf>
    <xf numFmtId="0" fontId="42" fillId="19" borderId="57" xfId="0" applyFont="1" applyFill="1" applyBorder="1" applyAlignment="1">
      <alignment horizontal="left" vertical="center" wrapText="1"/>
    </xf>
    <xf numFmtId="0" fontId="42" fillId="19" borderId="112" xfId="0" applyFont="1" applyFill="1" applyBorder="1" applyAlignment="1">
      <alignment horizontal="center" vertical="center" wrapText="1"/>
    </xf>
    <xf numFmtId="0" fontId="42" fillId="19" borderId="57" xfId="0" applyFont="1" applyFill="1" applyBorder="1" applyAlignment="1">
      <alignment horizontal="center" vertical="center" wrapText="1"/>
    </xf>
    <xf numFmtId="0" fontId="45" fillId="19" borderId="7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4" fontId="44" fillId="19" borderId="22" xfId="0" applyNumberFormat="1" applyFont="1" applyFill="1" applyBorder="1" applyAlignment="1">
      <alignment horizontal="center" vertical="center"/>
    </xf>
    <xf numFmtId="0" fontId="42" fillId="19" borderId="70" xfId="0" applyFont="1" applyFill="1" applyBorder="1" applyAlignment="1">
      <alignment horizontal="left" vertical="center" wrapText="1"/>
    </xf>
    <xf numFmtId="4" fontId="42" fillId="19" borderId="22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23" borderId="119" xfId="0" applyFont="1" applyFill="1" applyBorder="1" applyAlignment="1">
      <alignment horizontal="left" vertical="center"/>
    </xf>
    <xf numFmtId="0" fontId="42" fillId="23" borderId="121" xfId="0" applyFont="1" applyFill="1" applyBorder="1" applyAlignment="1">
      <alignment horizontal="left" vertical="center" wrapText="1"/>
    </xf>
    <xf numFmtId="0" fontId="42" fillId="23" borderId="12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29" fillId="0" borderId="130" xfId="0" applyFont="1" applyBorder="1" applyAlignment="1">
      <alignment horizontal="center"/>
    </xf>
    <xf numFmtId="4" fontId="0" fillId="0" borderId="131" xfId="0" applyNumberFormat="1" applyBorder="1"/>
    <xf numFmtId="4" fontId="0" fillId="0" borderId="132" xfId="0" applyNumberFormat="1" applyBorder="1"/>
    <xf numFmtId="4" fontId="0" fillId="0" borderId="133" xfId="0" applyNumberFormat="1" applyBorder="1"/>
    <xf numFmtId="4" fontId="0" fillId="0" borderId="134" xfId="0" applyNumberFormat="1" applyBorder="1"/>
    <xf numFmtId="4" fontId="29" fillId="0" borderId="139" xfId="0" applyNumberFormat="1" applyFont="1" applyBorder="1"/>
    <xf numFmtId="4" fontId="29" fillId="0" borderId="140" xfId="0" applyNumberFormat="1" applyFont="1" applyBorder="1"/>
    <xf numFmtId="4" fontId="29" fillId="0" borderId="141" xfId="0" applyNumberFormat="1" applyFont="1" applyBorder="1"/>
    <xf numFmtId="4" fontId="29" fillId="0" borderId="142" xfId="0" applyNumberFormat="1" applyFont="1" applyBorder="1"/>
    <xf numFmtId="0" fontId="29" fillId="0" borderId="135" xfId="0" applyFont="1" applyBorder="1" applyAlignment="1">
      <alignment vertical="center"/>
    </xf>
    <xf numFmtId="182" fontId="32" fillId="0" borderId="0" xfId="0" applyNumberFormat="1" applyFont="1" applyAlignment="1">
      <alignment horizontal="center" vertical="center"/>
    </xf>
    <xf numFmtId="4" fontId="32" fillId="19" borderId="20" xfId="0" applyNumberFormat="1" applyFont="1" applyFill="1" applyBorder="1" applyAlignment="1">
      <alignment horizontal="center" vertical="center" wrapText="1"/>
    </xf>
    <xf numFmtId="4" fontId="34" fillId="19" borderId="98" xfId="0" applyNumberFormat="1" applyFont="1" applyFill="1" applyBorder="1" applyAlignment="1">
      <alignment horizontal="center" vertical="center"/>
    </xf>
    <xf numFmtId="4" fontId="34" fillId="19" borderId="145" xfId="0" applyNumberFormat="1" applyFont="1" applyFill="1" applyBorder="1" applyAlignment="1">
      <alignment horizontal="center" vertical="center"/>
    </xf>
    <xf numFmtId="4" fontId="32" fillId="19" borderId="21" xfId="0" applyNumberFormat="1" applyFont="1" applyFill="1" applyBorder="1" applyAlignment="1">
      <alignment horizontal="center" vertical="center"/>
    </xf>
    <xf numFmtId="4" fontId="32" fillId="19" borderId="146" xfId="0" applyNumberFormat="1" applyFont="1" applyFill="1" applyBorder="1" applyAlignment="1">
      <alignment horizontal="center" vertical="center"/>
    </xf>
    <xf numFmtId="4" fontId="32" fillId="19" borderId="145" xfId="0" applyNumberFormat="1" applyFont="1" applyFill="1" applyBorder="1" applyAlignment="1">
      <alignment horizontal="center" vertical="center"/>
    </xf>
    <xf numFmtId="10" fontId="32" fillId="19" borderId="147" xfId="1089" applyNumberFormat="1" applyFont="1" applyFill="1" applyBorder="1" applyAlignment="1" applyProtection="1">
      <alignment horizontal="center" vertical="center"/>
    </xf>
    <xf numFmtId="4" fontId="34" fillId="19" borderId="148" xfId="0" applyNumberFormat="1" applyFont="1" applyFill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4" fontId="39" fillId="0" borderId="67" xfId="0" applyNumberFormat="1" applyFont="1" applyBorder="1" applyAlignment="1">
      <alignment horizontal="center" vertical="center" wrapText="1"/>
    </xf>
    <xf numFmtId="4" fontId="32" fillId="24" borderId="67" xfId="0" applyNumberFormat="1" applyFont="1" applyFill="1" applyBorder="1" applyAlignment="1" applyProtection="1">
      <alignment horizontal="center" vertical="center" wrapText="1"/>
      <protection locked="0"/>
    </xf>
    <xf numFmtId="0" fontId="0" fillId="19" borderId="0" xfId="0" applyFill="1"/>
    <xf numFmtId="4" fontId="32" fillId="24" borderId="19" xfId="0" applyNumberFormat="1" applyFont="1" applyFill="1" applyBorder="1" applyAlignment="1" applyProtection="1">
      <alignment horizontal="center" vertical="center"/>
      <protection locked="0"/>
    </xf>
    <xf numFmtId="4" fontId="32" fillId="24" borderId="34" xfId="0" applyNumberFormat="1" applyFont="1" applyFill="1" applyBorder="1" applyAlignment="1" applyProtection="1">
      <alignment horizontal="center" vertical="center"/>
      <protection locked="0"/>
    </xf>
    <xf numFmtId="4" fontId="32" fillId="24" borderId="35" xfId="0" applyNumberFormat="1" applyFont="1" applyFill="1" applyBorder="1" applyAlignment="1" applyProtection="1">
      <alignment horizontal="center" vertical="center"/>
      <protection locked="0"/>
    </xf>
    <xf numFmtId="4" fontId="32" fillId="24" borderId="36" xfId="0" applyNumberFormat="1" applyFont="1" applyFill="1" applyBorder="1" applyAlignment="1" applyProtection="1">
      <alignment horizontal="center" vertical="center"/>
      <protection locked="0"/>
    </xf>
    <xf numFmtId="0" fontId="43" fillId="19" borderId="57" xfId="0" applyFont="1" applyFill="1" applyBorder="1" applyAlignment="1">
      <alignment horizontal="left" vertical="center" wrapText="1"/>
    </xf>
    <xf numFmtId="4" fontId="32" fillId="19" borderId="19" xfId="0" applyNumberFormat="1" applyFont="1" applyFill="1" applyBorder="1" applyAlignment="1">
      <alignment horizontal="center" vertical="center" wrapText="1"/>
    </xf>
    <xf numFmtId="4" fontId="32" fillId="19" borderId="67" xfId="0" applyNumberFormat="1" applyFont="1" applyFill="1" applyBorder="1" applyAlignment="1">
      <alignment horizontal="center" vertical="center" wrapText="1"/>
    </xf>
    <xf numFmtId="4" fontId="41" fillId="19" borderId="81" xfId="0" applyNumberFormat="1" applyFont="1" applyFill="1" applyBorder="1" applyAlignment="1">
      <alignment horizontal="center" vertical="center"/>
    </xf>
    <xf numFmtId="4" fontId="41" fillId="19" borderId="83" xfId="0" applyNumberFormat="1" applyFont="1" applyFill="1" applyBorder="1" applyAlignment="1">
      <alignment horizontal="center" vertical="center"/>
    </xf>
    <xf numFmtId="4" fontId="41" fillId="19" borderId="82" xfId="0" applyNumberFormat="1" applyFont="1" applyFill="1" applyBorder="1" applyAlignment="1">
      <alignment horizontal="center" vertical="center"/>
    </xf>
    <xf numFmtId="4" fontId="41" fillId="19" borderId="84" xfId="0" applyNumberFormat="1" applyFont="1" applyFill="1" applyBorder="1" applyAlignment="1">
      <alignment horizontal="center" vertical="center"/>
    </xf>
    <xf numFmtId="4" fontId="41" fillId="19" borderId="67" xfId="0" applyNumberFormat="1" applyFont="1" applyFill="1" applyBorder="1" applyAlignment="1">
      <alignment horizontal="center" vertical="center" wrapText="1"/>
    </xf>
    <xf numFmtId="4" fontId="32" fillId="19" borderId="81" xfId="0" applyNumberFormat="1" applyFont="1" applyFill="1" applyBorder="1" applyAlignment="1">
      <alignment horizontal="center" vertical="center"/>
    </xf>
    <xf numFmtId="4" fontId="32" fillId="19" borderId="82" xfId="0" applyNumberFormat="1" applyFont="1" applyFill="1" applyBorder="1" applyAlignment="1">
      <alignment horizontal="center" vertical="center"/>
    </xf>
    <xf numFmtId="4" fontId="32" fillId="19" borderId="83" xfId="0" applyNumberFormat="1" applyFont="1" applyFill="1" applyBorder="1" applyAlignment="1">
      <alignment horizontal="center" vertical="center"/>
    </xf>
    <xf numFmtId="4" fontId="32" fillId="19" borderId="84" xfId="0" applyNumberFormat="1" applyFont="1" applyFill="1" applyBorder="1" applyAlignment="1">
      <alignment horizontal="center" vertical="center"/>
    </xf>
    <xf numFmtId="4" fontId="33" fillId="19" borderId="81" xfId="0" applyNumberFormat="1" applyFont="1" applyFill="1" applyBorder="1" applyAlignment="1">
      <alignment horizontal="center" vertical="center"/>
    </xf>
    <xf numFmtId="4" fontId="33" fillId="19" borderId="83" xfId="0" applyNumberFormat="1" applyFont="1" applyFill="1" applyBorder="1" applyAlignment="1">
      <alignment horizontal="center" vertical="center"/>
    </xf>
    <xf numFmtId="4" fontId="33" fillId="19" borderId="29" xfId="0" applyNumberFormat="1" applyFont="1" applyFill="1" applyBorder="1" applyAlignment="1">
      <alignment horizontal="center" vertical="center"/>
    </xf>
    <xf numFmtId="4" fontId="47" fillId="19" borderId="81" xfId="0" applyNumberFormat="1" applyFont="1" applyFill="1" applyBorder="1" applyAlignment="1">
      <alignment horizontal="center" vertical="center"/>
    </xf>
    <xf numFmtId="4" fontId="47" fillId="19" borderId="83" xfId="0" applyNumberFormat="1" applyFont="1" applyFill="1" applyBorder="1" applyAlignment="1">
      <alignment horizontal="center" vertical="center"/>
    </xf>
    <xf numFmtId="4" fontId="47" fillId="19" borderId="82" xfId="0" applyNumberFormat="1" applyFont="1" applyFill="1" applyBorder="1" applyAlignment="1">
      <alignment horizontal="center" vertical="center"/>
    </xf>
    <xf numFmtId="4" fontId="47" fillId="19" borderId="84" xfId="0" applyNumberFormat="1" applyFont="1" applyFill="1" applyBorder="1" applyAlignment="1">
      <alignment horizontal="center" vertical="center"/>
    </xf>
    <xf numFmtId="4" fontId="42" fillId="19" borderId="81" xfId="0" applyNumberFormat="1" applyFont="1" applyFill="1" applyBorder="1" applyAlignment="1">
      <alignment horizontal="center" vertical="center"/>
    </xf>
    <xf numFmtId="4" fontId="42" fillId="19" borderId="83" xfId="0" applyNumberFormat="1" applyFont="1" applyFill="1" applyBorder="1" applyAlignment="1">
      <alignment horizontal="center" vertical="center"/>
    </xf>
    <xf numFmtId="4" fontId="42" fillId="19" borderId="82" xfId="0" applyNumberFormat="1" applyFont="1" applyFill="1" applyBorder="1" applyAlignment="1">
      <alignment horizontal="center" vertical="center"/>
    </xf>
    <xf numFmtId="4" fontId="42" fillId="19" borderId="84" xfId="0" applyNumberFormat="1" applyFont="1" applyFill="1" applyBorder="1" applyAlignment="1">
      <alignment horizontal="center" vertical="center"/>
    </xf>
    <xf numFmtId="4" fontId="42" fillId="19" borderId="67" xfId="0" applyNumberFormat="1" applyFont="1" applyFill="1" applyBorder="1" applyAlignment="1">
      <alignment horizontal="center" vertical="center" wrapText="1"/>
    </xf>
    <xf numFmtId="4" fontId="34" fillId="19" borderId="7" xfId="0" applyNumberFormat="1" applyFont="1" applyFill="1" applyBorder="1" applyAlignment="1">
      <alignment horizontal="center" vertical="center"/>
    </xf>
    <xf numFmtId="4" fontId="34" fillId="19" borderId="94" xfId="0" applyNumberFormat="1" applyFont="1" applyFill="1" applyBorder="1" applyAlignment="1">
      <alignment horizontal="center" vertical="center"/>
    </xf>
    <xf numFmtId="4" fontId="32" fillId="19" borderId="113" xfId="0" applyNumberFormat="1" applyFont="1" applyFill="1" applyBorder="1" applyAlignment="1">
      <alignment horizontal="center" vertical="center"/>
    </xf>
    <xf numFmtId="4" fontId="32" fillId="19" borderId="94" xfId="0" applyNumberFormat="1" applyFont="1" applyFill="1" applyBorder="1" applyAlignment="1">
      <alignment horizontal="center" vertical="center"/>
    </xf>
    <xf numFmtId="4" fontId="34" fillId="20" borderId="69" xfId="0" applyNumberFormat="1" applyFont="1" applyFill="1" applyBorder="1" applyAlignment="1">
      <alignment horizontal="center" vertical="center" wrapText="1"/>
    </xf>
    <xf numFmtId="4" fontId="34" fillId="18" borderId="67" xfId="0" applyNumberFormat="1" applyFont="1" applyFill="1" applyBorder="1" applyAlignment="1">
      <alignment horizontal="center" vertical="center" wrapText="1"/>
    </xf>
    <xf numFmtId="4" fontId="34" fillId="20" borderId="68" xfId="0" applyNumberFormat="1" applyFont="1" applyFill="1" applyBorder="1" applyAlignment="1">
      <alignment horizontal="center" vertical="center" wrapText="1"/>
    </xf>
    <xf numFmtId="0" fontId="48" fillId="19" borderId="0" xfId="0" applyFont="1" applyFill="1" applyAlignment="1">
      <alignment horizontal="center" vertical="center"/>
    </xf>
    <xf numFmtId="4" fontId="32" fillId="20" borderId="69" xfId="0" applyNumberFormat="1" applyFont="1" applyFill="1" applyBorder="1" applyAlignment="1">
      <alignment horizontal="center" vertical="center"/>
    </xf>
    <xf numFmtId="0" fontId="46" fillId="19" borderId="0" xfId="0" applyFont="1" applyFill="1" applyAlignment="1">
      <alignment horizontal="center" vertical="center"/>
    </xf>
    <xf numFmtId="3" fontId="32" fillId="19" borderId="57" xfId="0" applyNumberFormat="1" applyFont="1" applyFill="1" applyBorder="1" applyAlignment="1">
      <alignment horizontal="center" vertical="center" wrapText="1"/>
    </xf>
    <xf numFmtId="0" fontId="33" fillId="19" borderId="61" xfId="0" applyFont="1" applyFill="1" applyBorder="1" applyAlignment="1">
      <alignment horizontal="center" vertical="center" wrapText="1"/>
    </xf>
    <xf numFmtId="3" fontId="32" fillId="19" borderId="35" xfId="0" applyNumberFormat="1" applyFont="1" applyFill="1" applyBorder="1" applyAlignment="1">
      <alignment horizontal="center" vertical="center"/>
    </xf>
    <xf numFmtId="4" fontId="34" fillId="21" borderId="135" xfId="0" applyNumberFormat="1" applyFont="1" applyFill="1" applyBorder="1" applyAlignment="1">
      <alignment horizontal="center" vertical="center"/>
    </xf>
    <xf numFmtId="0" fontId="32" fillId="23" borderId="120" xfId="0" quotePrefix="1" applyFont="1" applyFill="1" applyBorder="1" applyAlignment="1">
      <alignment horizontal="left" vertical="center" wrapText="1"/>
    </xf>
    <xf numFmtId="0" fontId="0" fillId="0" borderId="123" xfId="0" applyBorder="1"/>
    <xf numFmtId="0" fontId="34" fillId="19" borderId="57" xfId="0" applyFont="1" applyFill="1" applyBorder="1" applyAlignment="1">
      <alignment horizontal="left" vertical="center" wrapText="1"/>
    </xf>
    <xf numFmtId="0" fontId="34" fillId="19" borderId="60" xfId="0" applyFont="1" applyFill="1" applyBorder="1" applyAlignment="1">
      <alignment horizontal="left" vertical="center"/>
    </xf>
    <xf numFmtId="4" fontId="32" fillId="24" borderId="14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33" fillId="19" borderId="62" xfId="0" applyFont="1" applyFill="1" applyBorder="1" applyAlignment="1">
      <alignment horizontal="left" vertical="center"/>
    </xf>
    <xf numFmtId="0" fontId="33" fillId="19" borderId="71" xfId="0" applyFont="1" applyFill="1" applyBorder="1" applyAlignment="1">
      <alignment horizontal="left" vertical="center" wrapText="1"/>
    </xf>
    <xf numFmtId="0" fontId="33" fillId="19" borderId="76" xfId="0" applyFont="1" applyFill="1" applyBorder="1" applyAlignment="1">
      <alignment horizontal="center" vertical="center" wrapText="1"/>
    </xf>
    <xf numFmtId="0" fontId="54" fillId="0" borderId="0" xfId="0" applyFont="1"/>
    <xf numFmtId="4" fontId="32" fillId="25" borderId="34" xfId="0" applyNumberFormat="1" applyFont="1" applyFill="1" applyBorder="1" applyAlignment="1" applyProtection="1">
      <alignment horizontal="center" vertical="center"/>
      <protection locked="0"/>
    </xf>
    <xf numFmtId="4" fontId="34" fillId="19" borderId="150" xfId="0" applyNumberFormat="1" applyFont="1" applyFill="1" applyBorder="1" applyAlignment="1">
      <alignment horizontal="center" vertical="center"/>
    </xf>
    <xf numFmtId="164" fontId="0" fillId="0" borderId="0" xfId="1099" applyFont="1"/>
    <xf numFmtId="9" fontId="0" fillId="0" borderId="0" xfId="1089" applyFont="1"/>
    <xf numFmtId="4" fontId="32" fillId="0" borderId="0" xfId="0" applyNumberFormat="1" applyFont="1" applyAlignment="1">
      <alignment horizontal="center" vertical="center" wrapText="1"/>
    </xf>
    <xf numFmtId="3" fontId="32" fillId="19" borderId="63" xfId="1099" applyNumberFormat="1" applyFont="1" applyFill="1" applyBorder="1" applyAlignment="1">
      <alignment horizontal="center" vertical="center" wrapText="1"/>
    </xf>
    <xf numFmtId="3" fontId="32" fillId="19" borderId="57" xfId="1099" applyNumberFormat="1" applyFont="1" applyFill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 wrapText="1"/>
    </xf>
    <xf numFmtId="3" fontId="35" fillId="0" borderId="0" xfId="0" applyNumberFormat="1" applyFont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/>
    </xf>
    <xf numFmtId="3" fontId="32" fillId="19" borderId="20" xfId="0" applyNumberFormat="1" applyFont="1" applyFill="1" applyBorder="1" applyAlignment="1">
      <alignment horizontal="center" vertical="center" wrapText="1"/>
    </xf>
    <xf numFmtId="3" fontId="34" fillId="20" borderId="53" xfId="0" applyNumberFormat="1" applyFont="1" applyFill="1" applyBorder="1" applyAlignment="1">
      <alignment horizontal="center" vertical="center" wrapText="1"/>
    </xf>
    <xf numFmtId="3" fontId="34" fillId="20" borderId="55" xfId="0" applyNumberFormat="1" applyFont="1" applyFill="1" applyBorder="1" applyAlignment="1">
      <alignment horizontal="center" vertical="center" wrapText="1"/>
    </xf>
    <xf numFmtId="3" fontId="42" fillId="19" borderId="112" xfId="0" applyNumberFormat="1" applyFont="1" applyFill="1" applyBorder="1" applyAlignment="1">
      <alignment horizontal="center" vertical="center" wrapText="1"/>
    </xf>
    <xf numFmtId="3" fontId="34" fillId="18" borderId="57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40" fillId="19" borderId="63" xfId="0" applyNumberFormat="1" applyFont="1" applyFill="1" applyBorder="1" applyAlignment="1">
      <alignment horizontal="center" vertical="center" wrapText="1"/>
    </xf>
    <xf numFmtId="3" fontId="38" fillId="0" borderId="0" xfId="0" applyNumberFormat="1" applyFont="1" applyAlignment="1">
      <alignment horizontal="center" vertical="center" wrapText="1"/>
    </xf>
    <xf numFmtId="3" fontId="42" fillId="19" borderId="57" xfId="0" applyNumberFormat="1" applyFont="1" applyFill="1" applyBorder="1" applyAlignment="1">
      <alignment horizontal="center" vertical="center" wrapText="1"/>
    </xf>
    <xf numFmtId="3" fontId="32" fillId="19" borderId="112" xfId="0" applyNumberFormat="1" applyFont="1" applyFill="1" applyBorder="1" applyAlignment="1">
      <alignment horizontal="center" vertical="center" wrapText="1"/>
    </xf>
    <xf numFmtId="3" fontId="32" fillId="19" borderId="35" xfId="0" applyNumberFormat="1" applyFont="1" applyFill="1" applyBorder="1" applyAlignment="1">
      <alignment horizontal="center" vertical="center" wrapText="1"/>
    </xf>
    <xf numFmtId="3" fontId="33" fillId="19" borderId="35" xfId="0" applyNumberFormat="1" applyFont="1" applyFill="1" applyBorder="1" applyAlignment="1">
      <alignment horizontal="center" vertical="center"/>
    </xf>
    <xf numFmtId="3" fontId="33" fillId="19" borderId="27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55" fillId="19" borderId="56" xfId="0" applyFont="1" applyFill="1" applyBorder="1" applyAlignment="1">
      <alignment horizontal="left" vertical="center"/>
    </xf>
    <xf numFmtId="0" fontId="55" fillId="19" borderId="57" xfId="0" applyFont="1" applyFill="1" applyBorder="1" applyAlignment="1">
      <alignment horizontal="left" vertical="center" wrapText="1"/>
    </xf>
    <xf numFmtId="0" fontId="55" fillId="19" borderId="112" xfId="0" applyFont="1" applyFill="1" applyBorder="1" applyAlignment="1">
      <alignment horizontal="center" vertical="center" wrapText="1"/>
    </xf>
    <xf numFmtId="3" fontId="55" fillId="19" borderId="112" xfId="0" applyNumberFormat="1" applyFont="1" applyFill="1" applyBorder="1" applyAlignment="1">
      <alignment horizontal="center" vertical="center" wrapText="1"/>
    </xf>
    <xf numFmtId="3" fontId="32" fillId="19" borderId="22" xfId="0" applyNumberFormat="1" applyFont="1" applyFill="1" applyBorder="1" applyAlignment="1">
      <alignment horizontal="center" vertical="center" wrapText="1"/>
    </xf>
    <xf numFmtId="0" fontId="34" fillId="19" borderId="72" xfId="0" applyFont="1" applyFill="1" applyBorder="1" applyAlignment="1">
      <alignment horizontal="left" vertical="center" wrapText="1"/>
    </xf>
    <xf numFmtId="0" fontId="45" fillId="19" borderId="62" xfId="0" applyFont="1" applyFill="1" applyBorder="1" applyAlignment="1">
      <alignment horizontal="left" vertical="center"/>
    </xf>
    <xf numFmtId="4" fontId="35" fillId="0" borderId="0" xfId="0" applyNumberFormat="1" applyFont="1" applyAlignment="1">
      <alignment horizontal="center" vertical="center" wrapText="1"/>
    </xf>
    <xf numFmtId="4" fontId="32" fillId="0" borderId="2" xfId="0" applyNumberFormat="1" applyFont="1" applyBorder="1" applyAlignment="1">
      <alignment horizontal="center" vertical="center" wrapText="1"/>
    </xf>
    <xf numFmtId="4" fontId="40" fillId="19" borderId="63" xfId="0" applyNumberFormat="1" applyFont="1" applyFill="1" applyBorder="1" applyAlignment="1">
      <alignment horizontal="center" vertical="center" wrapText="1"/>
    </xf>
    <xf numFmtId="10" fontId="41" fillId="19" borderId="67" xfId="1089" applyNumberFormat="1" applyFont="1" applyFill="1" applyBorder="1" applyAlignment="1">
      <alignment horizontal="center" vertical="center" wrapText="1"/>
    </xf>
    <xf numFmtId="4" fontId="34" fillId="20" borderId="151" xfId="0" applyNumberFormat="1" applyFont="1" applyFill="1" applyBorder="1" applyAlignment="1">
      <alignment horizontal="center" vertical="center"/>
    </xf>
    <xf numFmtId="3" fontId="33" fillId="19" borderId="35" xfId="1099" applyNumberFormat="1" applyFont="1" applyFill="1" applyBorder="1" applyAlignment="1">
      <alignment horizontal="center" vertical="center"/>
    </xf>
    <xf numFmtId="0" fontId="29" fillId="0" borderId="135" xfId="0" applyFont="1" applyBorder="1" applyAlignment="1">
      <alignment horizontal="center" vertical="center"/>
    </xf>
    <xf numFmtId="0" fontId="48" fillId="19" borderId="56" xfId="0" applyFont="1" applyFill="1" applyBorder="1" applyAlignment="1">
      <alignment horizontal="left" vertical="center"/>
    </xf>
    <xf numFmtId="183" fontId="33" fillId="24" borderId="19" xfId="0" applyNumberFormat="1" applyFont="1" applyFill="1" applyBorder="1" applyAlignment="1" applyProtection="1">
      <alignment horizontal="center" vertical="center"/>
      <protection locked="0"/>
    </xf>
    <xf numFmtId="0" fontId="56" fillId="19" borderId="56" xfId="0" applyFont="1" applyFill="1" applyBorder="1" applyAlignment="1">
      <alignment horizontal="left" vertical="center"/>
    </xf>
    <xf numFmtId="0" fontId="56" fillId="19" borderId="57" xfId="0" applyFont="1" applyFill="1" applyBorder="1" applyAlignment="1">
      <alignment horizontal="center" vertical="center" wrapText="1"/>
    </xf>
    <xf numFmtId="3" fontId="56" fillId="19" borderId="57" xfId="0" applyNumberFormat="1" applyFont="1" applyFill="1" applyBorder="1" applyAlignment="1">
      <alignment horizontal="center" vertical="center" wrapText="1"/>
    </xf>
    <xf numFmtId="4" fontId="56" fillId="19" borderId="22" xfId="0" applyNumberFormat="1" applyFont="1" applyFill="1" applyBorder="1" applyAlignment="1">
      <alignment horizontal="center" vertical="center"/>
    </xf>
    <xf numFmtId="4" fontId="56" fillId="19" borderId="81" xfId="0" applyNumberFormat="1" applyFont="1" applyFill="1" applyBorder="1" applyAlignment="1">
      <alignment horizontal="center" vertical="center"/>
    </xf>
    <xf numFmtId="4" fontId="56" fillId="19" borderId="83" xfId="0" applyNumberFormat="1" applyFont="1" applyFill="1" applyBorder="1" applyAlignment="1">
      <alignment horizontal="center" vertical="center"/>
    </xf>
    <xf numFmtId="4" fontId="56" fillId="19" borderId="82" xfId="0" applyNumberFormat="1" applyFont="1" applyFill="1" applyBorder="1" applyAlignment="1">
      <alignment horizontal="center" vertical="center"/>
    </xf>
    <xf numFmtId="4" fontId="56" fillId="19" borderId="84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/>
    </xf>
    <xf numFmtId="0" fontId="57" fillId="0" borderId="0" xfId="0" applyFont="1"/>
    <xf numFmtId="4" fontId="56" fillId="19" borderId="34" xfId="0" applyNumberFormat="1" applyFont="1" applyFill="1" applyBorder="1" applyAlignment="1">
      <alignment horizontal="center" vertical="center"/>
    </xf>
    <xf numFmtId="4" fontId="56" fillId="19" borderId="19" xfId="0" applyNumberFormat="1" applyFont="1" applyFill="1" applyBorder="1" applyAlignment="1">
      <alignment horizontal="center" vertical="center"/>
    </xf>
    <xf numFmtId="4" fontId="56" fillId="19" borderId="35" xfId="0" applyNumberFormat="1" applyFont="1" applyFill="1" applyBorder="1" applyAlignment="1">
      <alignment horizontal="center" vertical="center"/>
    </xf>
    <xf numFmtId="4" fontId="56" fillId="19" borderId="36" xfId="0" applyNumberFormat="1" applyFont="1" applyFill="1" applyBorder="1" applyAlignment="1">
      <alignment horizontal="center" vertical="center"/>
    </xf>
    <xf numFmtId="4" fontId="56" fillId="19" borderId="67" xfId="0" applyNumberFormat="1" applyFont="1" applyFill="1" applyBorder="1" applyAlignment="1">
      <alignment horizontal="center" vertical="center" wrapText="1"/>
    </xf>
    <xf numFmtId="0" fontId="56" fillId="19" borderId="57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3" fontId="59" fillId="19" borderId="57" xfId="0" applyNumberFormat="1" applyFont="1" applyFill="1" applyBorder="1" applyAlignment="1">
      <alignment horizontal="center" vertical="center" wrapText="1"/>
    </xf>
    <xf numFmtId="4" fontId="59" fillId="19" borderId="67" xfId="0" applyNumberFormat="1" applyFont="1" applyFill="1" applyBorder="1" applyAlignment="1">
      <alignment horizontal="center" vertical="center" wrapText="1"/>
    </xf>
    <xf numFmtId="4" fontId="59" fillId="19" borderId="22" xfId="0" applyNumberFormat="1" applyFont="1" applyFill="1" applyBorder="1" applyAlignment="1">
      <alignment horizontal="center" vertical="center"/>
    </xf>
    <xf numFmtId="4" fontId="59" fillId="19" borderId="81" xfId="0" applyNumberFormat="1" applyFont="1" applyFill="1" applyBorder="1" applyAlignment="1">
      <alignment horizontal="center" vertical="center"/>
    </xf>
    <xf numFmtId="4" fontId="59" fillId="19" borderId="83" xfId="0" applyNumberFormat="1" applyFont="1" applyFill="1" applyBorder="1" applyAlignment="1">
      <alignment horizontal="center" vertical="center"/>
    </xf>
    <xf numFmtId="4" fontId="59" fillId="19" borderId="82" xfId="0" applyNumberFormat="1" applyFont="1" applyFill="1" applyBorder="1" applyAlignment="1">
      <alignment horizontal="center" vertical="center"/>
    </xf>
    <xf numFmtId="4" fontId="59" fillId="19" borderId="84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8" fillId="19" borderId="56" xfId="0" applyFont="1" applyFill="1" applyBorder="1" applyAlignment="1">
      <alignment horizontal="left" vertical="center"/>
    </xf>
    <xf numFmtId="0" fontId="58" fillId="19" borderId="57" xfId="0" applyFont="1" applyFill="1" applyBorder="1" applyAlignment="1">
      <alignment horizontal="left" vertical="center" wrapText="1"/>
    </xf>
    <xf numFmtId="0" fontId="59" fillId="19" borderId="57" xfId="0" applyFont="1" applyFill="1" applyBorder="1" applyAlignment="1">
      <alignment horizontal="center" vertical="center" wrapText="1"/>
    </xf>
    <xf numFmtId="4" fontId="59" fillId="19" borderId="112" xfId="0" applyNumberFormat="1" applyFont="1" applyFill="1" applyBorder="1" applyAlignment="1">
      <alignment horizontal="center" vertical="center" wrapText="1"/>
    </xf>
    <xf numFmtId="4" fontId="59" fillId="19" borderId="34" xfId="0" applyNumberFormat="1" applyFont="1" applyFill="1" applyBorder="1" applyAlignment="1">
      <alignment horizontal="center" vertical="center"/>
    </xf>
    <xf numFmtId="4" fontId="59" fillId="19" borderId="19" xfId="0" applyNumberFormat="1" applyFont="1" applyFill="1" applyBorder="1" applyAlignment="1">
      <alignment horizontal="center" vertical="center"/>
    </xf>
    <xf numFmtId="4" fontId="59" fillId="19" borderId="35" xfId="0" applyNumberFormat="1" applyFont="1" applyFill="1" applyBorder="1" applyAlignment="1">
      <alignment horizontal="center" vertical="center"/>
    </xf>
    <xf numFmtId="4" fontId="59" fillId="19" borderId="36" xfId="0" applyNumberFormat="1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6" fillId="0" borderId="0" xfId="0" applyFont="1" applyAlignment="1">
      <alignment horizontal="center" vertical="center"/>
    </xf>
    <xf numFmtId="0" fontId="56" fillId="19" borderId="61" xfId="0" applyFont="1" applyFill="1" applyBorder="1" applyAlignment="1">
      <alignment horizontal="center" vertical="center" wrapText="1"/>
    </xf>
    <xf numFmtId="4" fontId="60" fillId="19" borderId="81" xfId="0" applyNumberFormat="1" applyFont="1" applyFill="1" applyBorder="1" applyAlignment="1">
      <alignment horizontal="center" vertical="center"/>
    </xf>
    <xf numFmtId="4" fontId="60" fillId="19" borderId="83" xfId="0" applyNumberFormat="1" applyFont="1" applyFill="1" applyBorder="1" applyAlignment="1">
      <alignment horizontal="center" vertical="center"/>
    </xf>
    <xf numFmtId="0" fontId="60" fillId="19" borderId="60" xfId="0" applyFont="1" applyFill="1" applyBorder="1" applyAlignment="1">
      <alignment horizontal="left" vertical="center"/>
    </xf>
    <xf numFmtId="0" fontId="60" fillId="19" borderId="72" xfId="0" applyFont="1" applyFill="1" applyBorder="1" applyAlignment="1">
      <alignment horizontal="left" vertical="center" wrapText="1"/>
    </xf>
    <xf numFmtId="0" fontId="60" fillId="19" borderId="75" xfId="0" applyFont="1" applyFill="1" applyBorder="1" applyAlignment="1">
      <alignment horizontal="center" vertical="center" wrapText="1"/>
    </xf>
    <xf numFmtId="3" fontId="60" fillId="19" borderId="35" xfId="0" applyNumberFormat="1" applyFont="1" applyFill="1" applyBorder="1" applyAlignment="1">
      <alignment horizontal="center" vertical="center"/>
    </xf>
    <xf numFmtId="10" fontId="60" fillId="24" borderId="19" xfId="1089" applyNumberFormat="1" applyFont="1" applyFill="1" applyBorder="1" applyAlignment="1" applyProtection="1">
      <alignment horizontal="center" vertical="center"/>
      <protection locked="0"/>
    </xf>
    <xf numFmtId="183" fontId="33" fillId="24" borderId="19" xfId="1089" applyNumberFormat="1" applyFont="1" applyFill="1" applyBorder="1" applyAlignment="1" applyProtection="1">
      <alignment horizontal="center" vertical="center"/>
      <protection locked="0"/>
    </xf>
    <xf numFmtId="183" fontId="33" fillId="24" borderId="14" xfId="1089" applyNumberFormat="1" applyFont="1" applyFill="1" applyBorder="1" applyAlignment="1" applyProtection="1">
      <alignment horizontal="center" vertical="center"/>
      <protection locked="0"/>
    </xf>
    <xf numFmtId="0" fontId="32" fillId="26" borderId="120" xfId="0" quotePrefix="1" applyFont="1" applyFill="1" applyBorder="1" applyAlignment="1">
      <alignment horizontal="left" vertical="center" wrapText="1"/>
    </xf>
    <xf numFmtId="0" fontId="33" fillId="26" borderId="122" xfId="0" applyFont="1" applyFill="1" applyBorder="1" applyAlignment="1">
      <alignment horizontal="left" vertical="center" wrapText="1"/>
    </xf>
    <xf numFmtId="4" fontId="32" fillId="25" borderId="67" xfId="0" applyNumberFormat="1" applyFont="1" applyFill="1" applyBorder="1" applyAlignment="1" applyProtection="1">
      <alignment horizontal="center" vertical="center" wrapText="1"/>
      <protection locked="0"/>
    </xf>
    <xf numFmtId="0" fontId="32" fillId="19" borderId="35" xfId="0" applyFont="1" applyFill="1" applyBorder="1" applyAlignment="1">
      <alignment horizontal="center" vertical="center" wrapText="1"/>
    </xf>
    <xf numFmtId="3" fontId="32" fillId="22" borderId="57" xfId="0" applyNumberFormat="1" applyFont="1" applyFill="1" applyBorder="1" applyAlignment="1">
      <alignment horizontal="center" vertical="center" wrapText="1"/>
    </xf>
    <xf numFmtId="4" fontId="38" fillId="0" borderId="0" xfId="0" applyNumberFormat="1" applyFont="1" applyAlignment="1">
      <alignment horizontal="left" vertical="center"/>
    </xf>
    <xf numFmtId="4" fontId="33" fillId="19" borderId="82" xfId="0" applyNumberFormat="1" applyFont="1" applyFill="1" applyBorder="1" applyAlignment="1">
      <alignment horizontal="center" vertical="center"/>
    </xf>
    <xf numFmtId="4" fontId="33" fillId="19" borderId="84" xfId="0" applyNumberFormat="1" applyFont="1" applyFill="1" applyBorder="1" applyAlignment="1">
      <alignment horizontal="center" vertical="center"/>
    </xf>
    <xf numFmtId="0" fontId="32" fillId="19" borderId="70" xfId="0" applyFont="1" applyFill="1" applyBorder="1" applyAlignment="1">
      <alignment horizontal="left" vertical="center" wrapText="1"/>
    </xf>
    <xf numFmtId="0" fontId="32" fillId="19" borderId="22" xfId="0" applyFont="1" applyFill="1" applyBorder="1" applyAlignment="1">
      <alignment horizontal="left" vertical="center" wrapText="1"/>
    </xf>
    <xf numFmtId="0" fontId="32" fillId="19" borderId="66" xfId="0" applyFont="1" applyFill="1" applyBorder="1" applyAlignment="1">
      <alignment horizontal="left" vertical="center" wrapText="1"/>
    </xf>
    <xf numFmtId="179" fontId="34" fillId="20" borderId="8" xfId="0" applyNumberFormat="1" applyFont="1" applyFill="1" applyBorder="1" applyAlignment="1">
      <alignment horizontal="center" vertical="center"/>
    </xf>
    <xf numFmtId="179" fontId="34" fillId="20" borderId="13" xfId="0" applyNumberFormat="1" applyFont="1" applyFill="1" applyBorder="1" applyAlignment="1">
      <alignment horizontal="center" vertical="center"/>
    </xf>
    <xf numFmtId="179" fontId="34" fillId="20" borderId="116" xfId="0" applyNumberFormat="1" applyFont="1" applyFill="1" applyBorder="1" applyAlignment="1">
      <alignment horizontal="center" vertical="center"/>
    </xf>
    <xf numFmtId="0" fontId="31" fillId="20" borderId="8" xfId="0" applyFont="1" applyFill="1" applyBorder="1" applyAlignment="1">
      <alignment horizontal="center" vertical="center"/>
    </xf>
    <xf numFmtId="0" fontId="31" fillId="20" borderId="116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100" xfId="0" applyFont="1" applyBorder="1" applyAlignment="1">
      <alignment horizontal="left" vertical="center" wrapText="1"/>
    </xf>
    <xf numFmtId="0" fontId="34" fillId="0" borderId="101" xfId="0" applyFont="1" applyBorder="1" applyAlignment="1">
      <alignment horizontal="left" vertical="center" wrapText="1"/>
    </xf>
    <xf numFmtId="0" fontId="34" fillId="0" borderId="102" xfId="0" applyFont="1" applyBorder="1" applyAlignment="1">
      <alignment horizontal="left" vertical="center" wrapText="1"/>
    </xf>
    <xf numFmtId="0" fontId="34" fillId="0" borderId="123" xfId="0" applyFont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left" vertical="center" wrapText="1"/>
    </xf>
    <xf numFmtId="180" fontId="34" fillId="20" borderId="98" xfId="0" applyNumberFormat="1" applyFont="1" applyFill="1" applyBorder="1" applyAlignment="1">
      <alignment horizontal="center" vertical="center" wrapText="1"/>
    </xf>
    <xf numFmtId="180" fontId="34" fillId="20" borderId="99" xfId="0" applyNumberFormat="1" applyFont="1" applyFill="1" applyBorder="1" applyAlignment="1">
      <alignment horizontal="center" vertical="center" wrapText="1"/>
    </xf>
    <xf numFmtId="0" fontId="32" fillId="19" borderId="71" xfId="0" applyFont="1" applyFill="1" applyBorder="1" applyAlignment="1">
      <alignment horizontal="left" vertical="center" wrapText="1"/>
    </xf>
    <xf numFmtId="0" fontId="32" fillId="19" borderId="18" xfId="0" applyFont="1" applyFill="1" applyBorder="1" applyAlignment="1">
      <alignment horizontal="left" vertical="center" wrapText="1"/>
    </xf>
    <xf numFmtId="0" fontId="32" fillId="19" borderId="17" xfId="0" applyFont="1" applyFill="1" applyBorder="1" applyAlignment="1">
      <alignment horizontal="left" vertical="center" wrapText="1"/>
    </xf>
    <xf numFmtId="0" fontId="34" fillId="19" borderId="78" xfId="0" applyFont="1" applyFill="1" applyBorder="1" applyAlignment="1">
      <alignment horizontal="left" vertical="center" wrapText="1"/>
    </xf>
    <xf numFmtId="0" fontId="34" fillId="19" borderId="79" xfId="0" applyFont="1" applyFill="1" applyBorder="1" applyAlignment="1">
      <alignment horizontal="left" vertical="center" wrapText="1"/>
    </xf>
    <xf numFmtId="0" fontId="34" fillId="19" borderId="80" xfId="0" applyFont="1" applyFill="1" applyBorder="1" applyAlignment="1">
      <alignment horizontal="left" vertical="center" wrapText="1"/>
    </xf>
    <xf numFmtId="0" fontId="35" fillId="20" borderId="45" xfId="0" applyFont="1" applyFill="1" applyBorder="1" applyAlignment="1">
      <alignment horizontal="left" vertical="center"/>
    </xf>
    <xf numFmtId="0" fontId="35" fillId="20" borderId="46" xfId="0" applyFont="1" applyFill="1" applyBorder="1" applyAlignment="1">
      <alignment horizontal="left" vertical="center"/>
    </xf>
    <xf numFmtId="0" fontId="35" fillId="20" borderId="64" xfId="0" applyFont="1" applyFill="1" applyBorder="1" applyAlignment="1">
      <alignment horizontal="left" vertical="center" wrapText="1"/>
    </xf>
    <xf numFmtId="0" fontId="35" fillId="20" borderId="65" xfId="0" applyFont="1" applyFill="1" applyBorder="1" applyAlignment="1">
      <alignment horizontal="left" vertical="center" wrapText="1"/>
    </xf>
    <xf numFmtId="4" fontId="35" fillId="20" borderId="48" xfId="0" applyNumberFormat="1" applyFont="1" applyFill="1" applyBorder="1" applyAlignment="1">
      <alignment horizontal="center" vertical="center" wrapText="1"/>
    </xf>
    <xf numFmtId="4" fontId="35" fillId="20" borderId="47" xfId="0" applyNumberFormat="1" applyFont="1" applyFill="1" applyBorder="1" applyAlignment="1">
      <alignment horizontal="center" vertical="center" wrapText="1"/>
    </xf>
    <xf numFmtId="3" fontId="35" fillId="20" borderId="64" xfId="0" applyNumberFormat="1" applyFont="1" applyFill="1" applyBorder="1" applyAlignment="1">
      <alignment horizontal="center" vertical="center" wrapText="1"/>
    </xf>
    <xf numFmtId="3" fontId="35" fillId="20" borderId="65" xfId="0" applyNumberFormat="1" applyFont="1" applyFill="1" applyBorder="1" applyAlignment="1">
      <alignment horizontal="center" vertical="center" wrapText="1"/>
    </xf>
    <xf numFmtId="0" fontId="35" fillId="20" borderId="64" xfId="0" applyFont="1" applyFill="1" applyBorder="1" applyAlignment="1">
      <alignment horizontal="center" vertical="center" wrapText="1"/>
    </xf>
    <xf numFmtId="0" fontId="35" fillId="20" borderId="65" xfId="0" applyFont="1" applyFill="1" applyBorder="1" applyAlignment="1">
      <alignment horizontal="center" vertical="center" wrapText="1"/>
    </xf>
    <xf numFmtId="0" fontId="32" fillId="19" borderId="86" xfId="0" applyFont="1" applyFill="1" applyBorder="1" applyAlignment="1">
      <alignment horizontal="center" vertical="center" wrapText="1"/>
    </xf>
    <xf numFmtId="0" fontId="32" fillId="19" borderId="87" xfId="0" applyFont="1" applyFill="1" applyBorder="1" applyAlignment="1">
      <alignment horizontal="center" vertical="center" wrapText="1"/>
    </xf>
    <xf numFmtId="0" fontId="32" fillId="19" borderId="88" xfId="0" applyFont="1" applyFill="1" applyBorder="1" applyAlignment="1">
      <alignment horizontal="center" vertical="center" wrapText="1"/>
    </xf>
    <xf numFmtId="0" fontId="34" fillId="19" borderId="104" xfId="0" applyFont="1" applyFill="1" applyBorder="1" applyAlignment="1">
      <alignment horizontal="left" vertical="center" wrapText="1"/>
    </xf>
    <xf numFmtId="0" fontId="34" fillId="19" borderId="7" xfId="0" applyFont="1" applyFill="1" applyBorder="1" applyAlignment="1">
      <alignment horizontal="left" vertical="center" wrapText="1"/>
    </xf>
    <xf numFmtId="0" fontId="34" fillId="19" borderId="6" xfId="0" applyFont="1" applyFill="1" applyBorder="1" applyAlignment="1">
      <alignment horizontal="left" vertical="center" wrapText="1"/>
    </xf>
    <xf numFmtId="0" fontId="34" fillId="19" borderId="109" xfId="0" applyFont="1" applyFill="1" applyBorder="1" applyAlignment="1">
      <alignment horizontal="left" vertical="center" wrapText="1"/>
    </xf>
    <xf numFmtId="0" fontId="34" fillId="19" borderId="94" xfId="0" applyFont="1" applyFill="1" applyBorder="1" applyAlignment="1">
      <alignment horizontal="left" vertical="center" wrapText="1"/>
    </xf>
    <xf numFmtId="0" fontId="34" fillId="19" borderId="11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78" fontId="29" fillId="18" borderId="129" xfId="0" applyNumberFormat="1" applyFont="1" applyFill="1" applyBorder="1" applyAlignment="1">
      <alignment horizontal="center" vertical="top"/>
    </xf>
    <xf numFmtId="178" fontId="29" fillId="18" borderId="127" xfId="0" applyNumberFormat="1" applyFont="1" applyFill="1" applyBorder="1" applyAlignment="1">
      <alignment horizontal="center" vertical="top"/>
    </xf>
    <xf numFmtId="178" fontId="29" fillId="18" borderId="128" xfId="0" applyNumberFormat="1" applyFont="1" applyFill="1" applyBorder="1" applyAlignment="1">
      <alignment horizontal="center" vertical="top"/>
    </xf>
    <xf numFmtId="179" fontId="29" fillId="18" borderId="125" xfId="0" applyNumberFormat="1" applyFont="1" applyFill="1" applyBorder="1" applyAlignment="1">
      <alignment horizontal="center" vertical="top"/>
    </xf>
    <xf numFmtId="179" fontId="29" fillId="18" borderId="126" xfId="0" applyNumberFormat="1" applyFont="1" applyFill="1" applyBorder="1" applyAlignment="1">
      <alignment horizontal="center" vertical="top"/>
    </xf>
    <xf numFmtId="0" fontId="29" fillId="0" borderId="123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34" xfId="0" applyFont="1" applyBorder="1" applyAlignment="1">
      <alignment horizontal="left"/>
    </xf>
    <xf numFmtId="0" fontId="29" fillId="0" borderId="132" xfId="0" applyFont="1" applyBorder="1" applyAlignment="1">
      <alignment horizontal="left"/>
    </xf>
    <xf numFmtId="181" fontId="0" fillId="0" borderId="0" xfId="0" applyNumberFormat="1" applyAlignment="1">
      <alignment horizontal="center"/>
    </xf>
    <xf numFmtId="0" fontId="29" fillId="0" borderId="124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5" xfId="0" applyFont="1" applyBorder="1" applyAlignment="1">
      <alignment horizontal="right" vertical="center" wrapText="1"/>
    </xf>
    <xf numFmtId="0" fontId="29" fillId="0" borderId="18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right" vertical="center" wrapText="1"/>
    </xf>
    <xf numFmtId="0" fontId="29" fillId="0" borderId="3" xfId="0" applyFont="1" applyBorder="1" applyAlignment="1">
      <alignment horizontal="right" vertical="center" wrapText="1"/>
    </xf>
    <xf numFmtId="0" fontId="29" fillId="0" borderId="2" xfId="0" applyFont="1" applyBorder="1" applyAlignment="1">
      <alignment horizontal="right" vertical="center" wrapText="1"/>
    </xf>
    <xf numFmtId="0" fontId="29" fillId="0" borderId="1" xfId="0" applyFont="1" applyBorder="1" applyAlignment="1">
      <alignment horizontal="right" vertical="center" wrapText="1"/>
    </xf>
    <xf numFmtId="0" fontId="29" fillId="0" borderId="136" xfId="0" applyFont="1" applyBorder="1" applyAlignment="1">
      <alignment horizontal="right"/>
    </xf>
    <xf numFmtId="0" fontId="29" fillId="0" borderId="137" xfId="0" applyFont="1" applyBorder="1" applyAlignment="1">
      <alignment horizontal="right"/>
    </xf>
    <xf numFmtId="0" fontId="29" fillId="0" borderId="138" xfId="0" applyFont="1" applyBorder="1" applyAlignment="1">
      <alignment horizontal="right"/>
    </xf>
    <xf numFmtId="0" fontId="29" fillId="0" borderId="143" xfId="0" applyFont="1" applyBorder="1" applyAlignment="1">
      <alignment horizontal="left"/>
    </xf>
    <xf numFmtId="0" fontId="29" fillId="0" borderId="144" xfId="0" applyFont="1" applyBorder="1" applyAlignment="1">
      <alignment horizontal="left"/>
    </xf>
    <xf numFmtId="0" fontId="35" fillId="20" borderId="48" xfId="0" applyFont="1" applyFill="1" applyBorder="1" applyAlignment="1">
      <alignment horizontal="center" vertical="center" wrapText="1"/>
    </xf>
  </cellXfs>
  <cellStyles count="1100">
    <cellStyle name="Accent1 - 20%" xfId="1" xr:uid="{00000000-0005-0000-0000-000000000000}"/>
    <cellStyle name="Accent1 - 40%" xfId="2" xr:uid="{00000000-0005-0000-0000-000001000000}"/>
    <cellStyle name="Accent1 - 60%" xfId="3" xr:uid="{00000000-0005-0000-0000-000002000000}"/>
    <cellStyle name="Accent2 - 20%" xfId="4" xr:uid="{00000000-0005-0000-0000-000003000000}"/>
    <cellStyle name="Accent2 - 40%" xfId="5" xr:uid="{00000000-0005-0000-0000-000004000000}"/>
    <cellStyle name="Accent2 - 60%" xfId="6" xr:uid="{00000000-0005-0000-0000-000005000000}"/>
    <cellStyle name="Accent3 - 20%" xfId="7" xr:uid="{00000000-0005-0000-0000-000006000000}"/>
    <cellStyle name="Accent3 - 40%" xfId="8" xr:uid="{00000000-0005-0000-0000-000007000000}"/>
    <cellStyle name="Accent3 - 60%" xfId="9" xr:uid="{00000000-0005-0000-0000-000008000000}"/>
    <cellStyle name="Accent4 - 20%" xfId="10" xr:uid="{00000000-0005-0000-0000-000009000000}"/>
    <cellStyle name="Accent4 - 40%" xfId="11" xr:uid="{00000000-0005-0000-0000-00000A000000}"/>
    <cellStyle name="Accent4 - 60%" xfId="12" xr:uid="{00000000-0005-0000-0000-00000B000000}"/>
    <cellStyle name="Accent5 - 20%" xfId="13" xr:uid="{00000000-0005-0000-0000-00000C000000}"/>
    <cellStyle name="Accent5 - 40%" xfId="14" xr:uid="{00000000-0005-0000-0000-00000D000000}"/>
    <cellStyle name="Accent5 - 60%" xfId="15" xr:uid="{00000000-0005-0000-0000-00000E000000}"/>
    <cellStyle name="Accent6 - 20%" xfId="16" xr:uid="{00000000-0005-0000-0000-00000F000000}"/>
    <cellStyle name="Accent6 - 40%" xfId="17" xr:uid="{00000000-0005-0000-0000-000010000000}"/>
    <cellStyle name="Accent6 - 60%" xfId="18" xr:uid="{00000000-0005-0000-0000-000011000000}"/>
    <cellStyle name="amount" xfId="19" xr:uid="{00000000-0005-0000-0000-000012000000}"/>
    <cellStyle name="amount 2" xfId="20" xr:uid="{00000000-0005-0000-0000-000013000000}"/>
    <cellStyle name="amount 3" xfId="21" xr:uid="{00000000-0005-0000-0000-000014000000}"/>
    <cellStyle name="amount 4" xfId="22" xr:uid="{00000000-0005-0000-0000-000015000000}"/>
    <cellStyle name="amount 5" xfId="23" xr:uid="{00000000-0005-0000-0000-000016000000}"/>
    <cellStyle name="amount 6" xfId="24" xr:uid="{00000000-0005-0000-0000-000017000000}"/>
    <cellStyle name="Body text" xfId="25" xr:uid="{00000000-0005-0000-0000-000018000000}"/>
    <cellStyle name="Body text 2" xfId="26" xr:uid="{00000000-0005-0000-0000-000019000000}"/>
    <cellStyle name="Comma" xfId="1099" builtinId="3"/>
    <cellStyle name="Comma 10" xfId="27" xr:uid="{00000000-0005-0000-0000-00001A000000}"/>
    <cellStyle name="Comma 100" xfId="28" xr:uid="{00000000-0005-0000-0000-00001B000000}"/>
    <cellStyle name="Comma 101" xfId="29" xr:uid="{00000000-0005-0000-0000-00001C000000}"/>
    <cellStyle name="Comma 102" xfId="30" xr:uid="{00000000-0005-0000-0000-00001D000000}"/>
    <cellStyle name="Comma 103" xfId="31" xr:uid="{00000000-0005-0000-0000-00001E000000}"/>
    <cellStyle name="Comma 104" xfId="32" xr:uid="{00000000-0005-0000-0000-00001F000000}"/>
    <cellStyle name="Comma 105" xfId="33" xr:uid="{00000000-0005-0000-0000-000020000000}"/>
    <cellStyle name="Comma 106" xfId="34" xr:uid="{00000000-0005-0000-0000-000021000000}"/>
    <cellStyle name="Comma 107" xfId="35" xr:uid="{00000000-0005-0000-0000-000022000000}"/>
    <cellStyle name="Comma 108" xfId="36" xr:uid="{00000000-0005-0000-0000-000023000000}"/>
    <cellStyle name="Comma 11" xfId="37" xr:uid="{00000000-0005-0000-0000-000024000000}"/>
    <cellStyle name="Comma 12" xfId="38" xr:uid="{00000000-0005-0000-0000-000025000000}"/>
    <cellStyle name="Comma 12 2" xfId="39" xr:uid="{00000000-0005-0000-0000-000026000000}"/>
    <cellStyle name="Comma 13" xfId="40" xr:uid="{00000000-0005-0000-0000-000027000000}"/>
    <cellStyle name="Comma 14" xfId="41" xr:uid="{00000000-0005-0000-0000-000028000000}"/>
    <cellStyle name="Comma 14 2" xfId="42" xr:uid="{00000000-0005-0000-0000-000029000000}"/>
    <cellStyle name="Comma 15" xfId="43" xr:uid="{00000000-0005-0000-0000-00002A000000}"/>
    <cellStyle name="Comma 16" xfId="44" xr:uid="{00000000-0005-0000-0000-00002B000000}"/>
    <cellStyle name="Comma 17" xfId="45" xr:uid="{00000000-0005-0000-0000-00002C000000}"/>
    <cellStyle name="Comma 18" xfId="46" xr:uid="{00000000-0005-0000-0000-00002D000000}"/>
    <cellStyle name="Comma 19" xfId="47" xr:uid="{00000000-0005-0000-0000-00002E000000}"/>
    <cellStyle name="Comma 2" xfId="48" xr:uid="{00000000-0005-0000-0000-00002F000000}"/>
    <cellStyle name="Comma 2 10" xfId="49" xr:uid="{00000000-0005-0000-0000-000030000000}"/>
    <cellStyle name="Comma 2 10 2" xfId="50" xr:uid="{00000000-0005-0000-0000-000031000000}"/>
    <cellStyle name="Comma 2 10 3" xfId="51" xr:uid="{00000000-0005-0000-0000-000032000000}"/>
    <cellStyle name="Comma 2 100" xfId="52" xr:uid="{00000000-0005-0000-0000-000033000000}"/>
    <cellStyle name="Comma 2 101" xfId="53" xr:uid="{00000000-0005-0000-0000-000034000000}"/>
    <cellStyle name="Comma 2 102" xfId="54" xr:uid="{00000000-0005-0000-0000-000035000000}"/>
    <cellStyle name="Comma 2 103" xfId="55" xr:uid="{00000000-0005-0000-0000-000036000000}"/>
    <cellStyle name="Comma 2 104" xfId="56" xr:uid="{00000000-0005-0000-0000-000037000000}"/>
    <cellStyle name="Comma 2 105" xfId="57" xr:uid="{00000000-0005-0000-0000-000038000000}"/>
    <cellStyle name="Comma 2 106" xfId="58" xr:uid="{00000000-0005-0000-0000-000039000000}"/>
    <cellStyle name="Comma 2 107" xfId="59" xr:uid="{00000000-0005-0000-0000-00003A000000}"/>
    <cellStyle name="Comma 2 108" xfId="60" xr:uid="{00000000-0005-0000-0000-00003B000000}"/>
    <cellStyle name="Comma 2 109" xfId="61" xr:uid="{00000000-0005-0000-0000-00003C000000}"/>
    <cellStyle name="Comma 2 11" xfId="62" xr:uid="{00000000-0005-0000-0000-00003D000000}"/>
    <cellStyle name="Comma 2 110" xfId="63" xr:uid="{00000000-0005-0000-0000-00003E000000}"/>
    <cellStyle name="Comma 2 111" xfId="64" xr:uid="{00000000-0005-0000-0000-00003F000000}"/>
    <cellStyle name="Comma 2 112" xfId="65" xr:uid="{00000000-0005-0000-0000-000040000000}"/>
    <cellStyle name="Comma 2 113" xfId="66" xr:uid="{00000000-0005-0000-0000-000041000000}"/>
    <cellStyle name="Comma 2 114" xfId="67" xr:uid="{00000000-0005-0000-0000-000042000000}"/>
    <cellStyle name="Comma 2 115" xfId="68" xr:uid="{00000000-0005-0000-0000-000043000000}"/>
    <cellStyle name="Comma 2 116" xfId="69" xr:uid="{00000000-0005-0000-0000-000044000000}"/>
    <cellStyle name="Comma 2 117" xfId="70" xr:uid="{00000000-0005-0000-0000-000045000000}"/>
    <cellStyle name="Comma 2 118" xfId="71" xr:uid="{00000000-0005-0000-0000-000046000000}"/>
    <cellStyle name="Comma 2 119" xfId="72" xr:uid="{00000000-0005-0000-0000-000047000000}"/>
    <cellStyle name="Comma 2 12" xfId="73" xr:uid="{00000000-0005-0000-0000-000048000000}"/>
    <cellStyle name="Comma 2 120" xfId="74" xr:uid="{00000000-0005-0000-0000-000049000000}"/>
    <cellStyle name="Comma 2 121" xfId="75" xr:uid="{00000000-0005-0000-0000-00004A000000}"/>
    <cellStyle name="Comma 2 122" xfId="76" xr:uid="{00000000-0005-0000-0000-00004B000000}"/>
    <cellStyle name="Comma 2 123" xfId="77" xr:uid="{00000000-0005-0000-0000-00004C000000}"/>
    <cellStyle name="Comma 2 124" xfId="78" xr:uid="{00000000-0005-0000-0000-00004D000000}"/>
    <cellStyle name="Comma 2 125" xfId="79" xr:uid="{00000000-0005-0000-0000-00004E000000}"/>
    <cellStyle name="Comma 2 126" xfId="80" xr:uid="{00000000-0005-0000-0000-00004F000000}"/>
    <cellStyle name="Comma 2 127" xfId="81" xr:uid="{00000000-0005-0000-0000-000050000000}"/>
    <cellStyle name="Comma 2 128" xfId="82" xr:uid="{00000000-0005-0000-0000-000051000000}"/>
    <cellStyle name="Comma 2 129" xfId="83" xr:uid="{00000000-0005-0000-0000-000052000000}"/>
    <cellStyle name="Comma 2 13" xfId="84" xr:uid="{00000000-0005-0000-0000-000053000000}"/>
    <cellStyle name="Comma 2 130" xfId="85" xr:uid="{00000000-0005-0000-0000-000054000000}"/>
    <cellStyle name="Comma 2 131" xfId="86" xr:uid="{00000000-0005-0000-0000-000055000000}"/>
    <cellStyle name="Comma 2 132" xfId="87" xr:uid="{00000000-0005-0000-0000-000056000000}"/>
    <cellStyle name="Comma 2 133" xfId="88" xr:uid="{00000000-0005-0000-0000-000057000000}"/>
    <cellStyle name="Comma 2 134" xfId="89" xr:uid="{00000000-0005-0000-0000-000058000000}"/>
    <cellStyle name="Comma 2 135" xfId="90" xr:uid="{00000000-0005-0000-0000-000059000000}"/>
    <cellStyle name="Comma 2 136" xfId="91" xr:uid="{00000000-0005-0000-0000-00005A000000}"/>
    <cellStyle name="Comma 2 137" xfId="92" xr:uid="{00000000-0005-0000-0000-00005B000000}"/>
    <cellStyle name="Comma 2 138" xfId="93" xr:uid="{00000000-0005-0000-0000-00005C000000}"/>
    <cellStyle name="Comma 2 139" xfId="94" xr:uid="{00000000-0005-0000-0000-00005D000000}"/>
    <cellStyle name="Comma 2 14" xfId="95" xr:uid="{00000000-0005-0000-0000-00005E000000}"/>
    <cellStyle name="Comma 2 140" xfId="96" xr:uid="{00000000-0005-0000-0000-00005F000000}"/>
    <cellStyle name="Comma 2 141" xfId="97" xr:uid="{00000000-0005-0000-0000-000060000000}"/>
    <cellStyle name="Comma 2 142" xfId="98" xr:uid="{00000000-0005-0000-0000-000061000000}"/>
    <cellStyle name="Comma 2 143" xfId="99" xr:uid="{00000000-0005-0000-0000-000062000000}"/>
    <cellStyle name="Comma 2 144" xfId="100" xr:uid="{00000000-0005-0000-0000-000063000000}"/>
    <cellStyle name="Comma 2 145" xfId="101" xr:uid="{00000000-0005-0000-0000-000064000000}"/>
    <cellStyle name="Comma 2 146" xfId="102" xr:uid="{00000000-0005-0000-0000-000065000000}"/>
    <cellStyle name="Comma 2 147" xfId="103" xr:uid="{00000000-0005-0000-0000-000066000000}"/>
    <cellStyle name="Comma 2 148" xfId="104" xr:uid="{00000000-0005-0000-0000-000067000000}"/>
    <cellStyle name="Comma 2 149" xfId="105" xr:uid="{00000000-0005-0000-0000-000068000000}"/>
    <cellStyle name="Comma 2 15" xfId="106" xr:uid="{00000000-0005-0000-0000-000069000000}"/>
    <cellStyle name="Comma 2 150" xfId="107" xr:uid="{00000000-0005-0000-0000-00006A000000}"/>
    <cellStyle name="Comma 2 151" xfId="108" xr:uid="{00000000-0005-0000-0000-00006B000000}"/>
    <cellStyle name="Comma 2 152" xfId="109" xr:uid="{00000000-0005-0000-0000-00006C000000}"/>
    <cellStyle name="Comma 2 153" xfId="110" xr:uid="{00000000-0005-0000-0000-00006D000000}"/>
    <cellStyle name="Comma 2 154" xfId="111" xr:uid="{00000000-0005-0000-0000-00006E000000}"/>
    <cellStyle name="Comma 2 155" xfId="112" xr:uid="{00000000-0005-0000-0000-00006F000000}"/>
    <cellStyle name="Comma 2 156" xfId="113" xr:uid="{00000000-0005-0000-0000-000070000000}"/>
    <cellStyle name="Comma 2 157" xfId="114" xr:uid="{00000000-0005-0000-0000-000071000000}"/>
    <cellStyle name="Comma 2 158" xfId="115" xr:uid="{00000000-0005-0000-0000-000072000000}"/>
    <cellStyle name="Comma 2 159" xfId="116" xr:uid="{00000000-0005-0000-0000-000073000000}"/>
    <cellStyle name="Comma 2 16" xfId="117" xr:uid="{00000000-0005-0000-0000-000074000000}"/>
    <cellStyle name="Comma 2 160" xfId="118" xr:uid="{00000000-0005-0000-0000-000075000000}"/>
    <cellStyle name="Comma 2 161" xfId="119" xr:uid="{00000000-0005-0000-0000-000076000000}"/>
    <cellStyle name="Comma 2 162" xfId="120" xr:uid="{00000000-0005-0000-0000-000077000000}"/>
    <cellStyle name="Comma 2 163" xfId="121" xr:uid="{00000000-0005-0000-0000-000078000000}"/>
    <cellStyle name="Comma 2 164" xfId="122" xr:uid="{00000000-0005-0000-0000-000079000000}"/>
    <cellStyle name="Comma 2 165" xfId="123" xr:uid="{00000000-0005-0000-0000-00007A000000}"/>
    <cellStyle name="Comma 2 166" xfId="124" xr:uid="{00000000-0005-0000-0000-00007B000000}"/>
    <cellStyle name="Comma 2 167" xfId="125" xr:uid="{00000000-0005-0000-0000-00007C000000}"/>
    <cellStyle name="Comma 2 168" xfId="126" xr:uid="{00000000-0005-0000-0000-00007D000000}"/>
    <cellStyle name="Comma 2 169" xfId="127" xr:uid="{00000000-0005-0000-0000-00007E000000}"/>
    <cellStyle name="Comma 2 17" xfId="128" xr:uid="{00000000-0005-0000-0000-00007F000000}"/>
    <cellStyle name="Comma 2 170" xfId="129" xr:uid="{00000000-0005-0000-0000-000080000000}"/>
    <cellStyle name="Comma 2 171" xfId="130" xr:uid="{00000000-0005-0000-0000-000081000000}"/>
    <cellStyle name="Comma 2 172" xfId="131" xr:uid="{00000000-0005-0000-0000-000082000000}"/>
    <cellStyle name="Comma 2 173" xfId="132" xr:uid="{00000000-0005-0000-0000-000083000000}"/>
    <cellStyle name="Comma 2 174" xfId="133" xr:uid="{00000000-0005-0000-0000-000084000000}"/>
    <cellStyle name="Comma 2 175" xfId="134" xr:uid="{00000000-0005-0000-0000-000085000000}"/>
    <cellStyle name="Comma 2 176" xfId="135" xr:uid="{00000000-0005-0000-0000-000086000000}"/>
    <cellStyle name="Comma 2 177" xfId="136" xr:uid="{00000000-0005-0000-0000-000087000000}"/>
    <cellStyle name="Comma 2 178" xfId="137" xr:uid="{00000000-0005-0000-0000-000088000000}"/>
    <cellStyle name="Comma 2 179" xfId="138" xr:uid="{00000000-0005-0000-0000-000089000000}"/>
    <cellStyle name="Comma 2 18" xfId="139" xr:uid="{00000000-0005-0000-0000-00008A000000}"/>
    <cellStyle name="Comma 2 180" xfId="140" xr:uid="{00000000-0005-0000-0000-00008B000000}"/>
    <cellStyle name="Comma 2 181" xfId="141" xr:uid="{00000000-0005-0000-0000-00008C000000}"/>
    <cellStyle name="Comma 2 182" xfId="142" xr:uid="{00000000-0005-0000-0000-00008D000000}"/>
    <cellStyle name="Comma 2 183" xfId="143" xr:uid="{00000000-0005-0000-0000-00008E000000}"/>
    <cellStyle name="Comma 2 184" xfId="144" xr:uid="{00000000-0005-0000-0000-00008F000000}"/>
    <cellStyle name="Comma 2 185" xfId="145" xr:uid="{00000000-0005-0000-0000-000090000000}"/>
    <cellStyle name="Comma 2 186" xfId="146" xr:uid="{00000000-0005-0000-0000-000091000000}"/>
    <cellStyle name="Comma 2 187" xfId="147" xr:uid="{00000000-0005-0000-0000-000092000000}"/>
    <cellStyle name="Comma 2 188" xfId="148" xr:uid="{00000000-0005-0000-0000-000093000000}"/>
    <cellStyle name="Comma 2 189" xfId="149" xr:uid="{00000000-0005-0000-0000-000094000000}"/>
    <cellStyle name="Comma 2 19" xfId="150" xr:uid="{00000000-0005-0000-0000-000095000000}"/>
    <cellStyle name="Comma 2 190" xfId="151" xr:uid="{00000000-0005-0000-0000-000096000000}"/>
    <cellStyle name="Comma 2 191" xfId="152" xr:uid="{00000000-0005-0000-0000-000097000000}"/>
    <cellStyle name="Comma 2 192" xfId="153" xr:uid="{00000000-0005-0000-0000-000098000000}"/>
    <cellStyle name="Comma 2 193" xfId="154" xr:uid="{00000000-0005-0000-0000-000099000000}"/>
    <cellStyle name="Comma 2 2" xfId="155" xr:uid="{00000000-0005-0000-0000-00009A000000}"/>
    <cellStyle name="Comma 2 2 10" xfId="156" xr:uid="{00000000-0005-0000-0000-00009B000000}"/>
    <cellStyle name="Comma 2 2 100" xfId="157" xr:uid="{00000000-0005-0000-0000-00009C000000}"/>
    <cellStyle name="Comma 2 2 101" xfId="158" xr:uid="{00000000-0005-0000-0000-00009D000000}"/>
    <cellStyle name="Comma 2 2 102" xfId="159" xr:uid="{00000000-0005-0000-0000-00009E000000}"/>
    <cellStyle name="Comma 2 2 103" xfId="160" xr:uid="{00000000-0005-0000-0000-00009F000000}"/>
    <cellStyle name="Comma 2 2 104" xfId="161" xr:uid="{00000000-0005-0000-0000-0000A0000000}"/>
    <cellStyle name="Comma 2 2 105" xfId="162" xr:uid="{00000000-0005-0000-0000-0000A1000000}"/>
    <cellStyle name="Comma 2 2 106" xfId="163" xr:uid="{00000000-0005-0000-0000-0000A2000000}"/>
    <cellStyle name="Comma 2 2 107" xfId="164" xr:uid="{00000000-0005-0000-0000-0000A3000000}"/>
    <cellStyle name="Comma 2 2 108" xfId="165" xr:uid="{00000000-0005-0000-0000-0000A4000000}"/>
    <cellStyle name="Comma 2 2 109" xfId="166" xr:uid="{00000000-0005-0000-0000-0000A5000000}"/>
    <cellStyle name="Comma 2 2 11" xfId="167" xr:uid="{00000000-0005-0000-0000-0000A6000000}"/>
    <cellStyle name="Comma 2 2 110" xfId="168" xr:uid="{00000000-0005-0000-0000-0000A7000000}"/>
    <cellStyle name="Comma 2 2 111" xfId="169" xr:uid="{00000000-0005-0000-0000-0000A8000000}"/>
    <cellStyle name="Comma 2 2 112" xfId="170" xr:uid="{00000000-0005-0000-0000-0000A9000000}"/>
    <cellStyle name="Comma 2 2 113" xfId="171" xr:uid="{00000000-0005-0000-0000-0000AA000000}"/>
    <cellStyle name="Comma 2 2 114" xfId="172" xr:uid="{00000000-0005-0000-0000-0000AB000000}"/>
    <cellStyle name="Comma 2 2 115" xfId="173" xr:uid="{00000000-0005-0000-0000-0000AC000000}"/>
    <cellStyle name="Comma 2 2 116" xfId="174" xr:uid="{00000000-0005-0000-0000-0000AD000000}"/>
    <cellStyle name="Comma 2 2 117" xfId="175" xr:uid="{00000000-0005-0000-0000-0000AE000000}"/>
    <cellStyle name="Comma 2 2 118" xfId="176" xr:uid="{00000000-0005-0000-0000-0000AF000000}"/>
    <cellStyle name="Comma 2 2 119" xfId="177" xr:uid="{00000000-0005-0000-0000-0000B0000000}"/>
    <cellStyle name="Comma 2 2 12" xfId="178" xr:uid="{00000000-0005-0000-0000-0000B1000000}"/>
    <cellStyle name="Comma 2 2 120" xfId="179" xr:uid="{00000000-0005-0000-0000-0000B2000000}"/>
    <cellStyle name="Comma 2 2 121" xfId="180" xr:uid="{00000000-0005-0000-0000-0000B3000000}"/>
    <cellStyle name="Comma 2 2 122" xfId="181" xr:uid="{00000000-0005-0000-0000-0000B4000000}"/>
    <cellStyle name="Comma 2 2 123" xfId="182" xr:uid="{00000000-0005-0000-0000-0000B5000000}"/>
    <cellStyle name="Comma 2 2 124" xfId="183" xr:uid="{00000000-0005-0000-0000-0000B6000000}"/>
    <cellStyle name="Comma 2 2 125" xfId="184" xr:uid="{00000000-0005-0000-0000-0000B7000000}"/>
    <cellStyle name="Comma 2 2 126" xfId="185" xr:uid="{00000000-0005-0000-0000-0000B8000000}"/>
    <cellStyle name="Comma 2 2 127" xfId="186" xr:uid="{00000000-0005-0000-0000-0000B9000000}"/>
    <cellStyle name="Comma 2 2 128" xfId="187" xr:uid="{00000000-0005-0000-0000-0000BA000000}"/>
    <cellStyle name="Comma 2 2 129" xfId="188" xr:uid="{00000000-0005-0000-0000-0000BB000000}"/>
    <cellStyle name="Comma 2 2 13" xfId="189" xr:uid="{00000000-0005-0000-0000-0000BC000000}"/>
    <cellStyle name="Comma 2 2 130" xfId="190" xr:uid="{00000000-0005-0000-0000-0000BD000000}"/>
    <cellStyle name="Comma 2 2 131" xfId="191" xr:uid="{00000000-0005-0000-0000-0000BE000000}"/>
    <cellStyle name="Comma 2 2 132" xfId="192" xr:uid="{00000000-0005-0000-0000-0000BF000000}"/>
    <cellStyle name="Comma 2 2 133" xfId="193" xr:uid="{00000000-0005-0000-0000-0000C0000000}"/>
    <cellStyle name="Comma 2 2 134" xfId="194" xr:uid="{00000000-0005-0000-0000-0000C1000000}"/>
    <cellStyle name="Comma 2 2 135" xfId="195" xr:uid="{00000000-0005-0000-0000-0000C2000000}"/>
    <cellStyle name="Comma 2 2 136" xfId="196" xr:uid="{00000000-0005-0000-0000-0000C3000000}"/>
    <cellStyle name="Comma 2 2 137" xfId="197" xr:uid="{00000000-0005-0000-0000-0000C4000000}"/>
    <cellStyle name="Comma 2 2 138" xfId="198" xr:uid="{00000000-0005-0000-0000-0000C5000000}"/>
    <cellStyle name="Comma 2 2 139" xfId="199" xr:uid="{00000000-0005-0000-0000-0000C6000000}"/>
    <cellStyle name="Comma 2 2 14" xfId="200" xr:uid="{00000000-0005-0000-0000-0000C7000000}"/>
    <cellStyle name="Comma 2 2 140" xfId="201" xr:uid="{00000000-0005-0000-0000-0000C8000000}"/>
    <cellStyle name="Comma 2 2 141" xfId="202" xr:uid="{00000000-0005-0000-0000-0000C9000000}"/>
    <cellStyle name="Comma 2 2 142" xfId="203" xr:uid="{00000000-0005-0000-0000-0000CA000000}"/>
    <cellStyle name="Comma 2 2 143" xfId="204" xr:uid="{00000000-0005-0000-0000-0000CB000000}"/>
    <cellStyle name="Comma 2 2 144" xfId="205" xr:uid="{00000000-0005-0000-0000-0000CC000000}"/>
    <cellStyle name="Comma 2 2 145" xfId="206" xr:uid="{00000000-0005-0000-0000-0000CD000000}"/>
    <cellStyle name="Comma 2 2 146" xfId="207" xr:uid="{00000000-0005-0000-0000-0000CE000000}"/>
    <cellStyle name="Comma 2 2 147" xfId="208" xr:uid="{00000000-0005-0000-0000-0000CF000000}"/>
    <cellStyle name="Comma 2 2 148" xfId="209" xr:uid="{00000000-0005-0000-0000-0000D0000000}"/>
    <cellStyle name="Comma 2 2 149" xfId="210" xr:uid="{00000000-0005-0000-0000-0000D1000000}"/>
    <cellStyle name="Comma 2 2 15" xfId="211" xr:uid="{00000000-0005-0000-0000-0000D2000000}"/>
    <cellStyle name="Comma 2 2 150" xfId="212" xr:uid="{00000000-0005-0000-0000-0000D3000000}"/>
    <cellStyle name="Comma 2 2 151" xfId="213" xr:uid="{00000000-0005-0000-0000-0000D4000000}"/>
    <cellStyle name="Comma 2 2 152" xfId="214" xr:uid="{00000000-0005-0000-0000-0000D5000000}"/>
    <cellStyle name="Comma 2 2 153" xfId="215" xr:uid="{00000000-0005-0000-0000-0000D6000000}"/>
    <cellStyle name="Comma 2 2 154" xfId="216" xr:uid="{00000000-0005-0000-0000-0000D7000000}"/>
    <cellStyle name="Comma 2 2 155" xfId="217" xr:uid="{00000000-0005-0000-0000-0000D8000000}"/>
    <cellStyle name="Comma 2 2 156" xfId="218" xr:uid="{00000000-0005-0000-0000-0000D9000000}"/>
    <cellStyle name="Comma 2 2 157" xfId="219" xr:uid="{00000000-0005-0000-0000-0000DA000000}"/>
    <cellStyle name="Comma 2 2 158" xfId="220" xr:uid="{00000000-0005-0000-0000-0000DB000000}"/>
    <cellStyle name="Comma 2 2 159" xfId="221" xr:uid="{00000000-0005-0000-0000-0000DC000000}"/>
    <cellStyle name="Comma 2 2 16" xfId="222" xr:uid="{00000000-0005-0000-0000-0000DD000000}"/>
    <cellStyle name="Comma 2 2 160" xfId="223" xr:uid="{00000000-0005-0000-0000-0000DE000000}"/>
    <cellStyle name="Comma 2 2 161" xfId="224" xr:uid="{00000000-0005-0000-0000-0000DF000000}"/>
    <cellStyle name="Comma 2 2 162" xfId="225" xr:uid="{00000000-0005-0000-0000-0000E0000000}"/>
    <cellStyle name="Comma 2 2 163" xfId="226" xr:uid="{00000000-0005-0000-0000-0000E1000000}"/>
    <cellStyle name="Comma 2 2 164" xfId="227" xr:uid="{00000000-0005-0000-0000-0000E2000000}"/>
    <cellStyle name="Comma 2 2 165" xfId="228" xr:uid="{00000000-0005-0000-0000-0000E3000000}"/>
    <cellStyle name="Comma 2 2 166" xfId="229" xr:uid="{00000000-0005-0000-0000-0000E4000000}"/>
    <cellStyle name="Comma 2 2 167" xfId="230" xr:uid="{00000000-0005-0000-0000-0000E5000000}"/>
    <cellStyle name="Comma 2 2 168" xfId="231" xr:uid="{00000000-0005-0000-0000-0000E6000000}"/>
    <cellStyle name="Comma 2 2 169" xfId="232" xr:uid="{00000000-0005-0000-0000-0000E7000000}"/>
    <cellStyle name="Comma 2 2 169 2" xfId="233" xr:uid="{00000000-0005-0000-0000-0000E8000000}"/>
    <cellStyle name="Comma 2 2 169 3" xfId="234" xr:uid="{00000000-0005-0000-0000-0000E9000000}"/>
    <cellStyle name="Comma 2 2 17" xfId="235" xr:uid="{00000000-0005-0000-0000-0000EA000000}"/>
    <cellStyle name="Comma 2 2 170" xfId="236" xr:uid="{00000000-0005-0000-0000-0000EB000000}"/>
    <cellStyle name="Comma 2 2 171" xfId="237" xr:uid="{00000000-0005-0000-0000-0000EC000000}"/>
    <cellStyle name="Comma 2 2 172" xfId="238" xr:uid="{00000000-0005-0000-0000-0000ED000000}"/>
    <cellStyle name="Comma 2 2 173" xfId="239" xr:uid="{00000000-0005-0000-0000-0000EE000000}"/>
    <cellStyle name="Comma 2 2 174" xfId="240" xr:uid="{00000000-0005-0000-0000-0000EF000000}"/>
    <cellStyle name="Comma 2 2 18" xfId="241" xr:uid="{00000000-0005-0000-0000-0000F0000000}"/>
    <cellStyle name="Comma 2 2 19" xfId="242" xr:uid="{00000000-0005-0000-0000-0000F1000000}"/>
    <cellStyle name="Comma 2 2 2" xfId="243" xr:uid="{00000000-0005-0000-0000-0000F2000000}"/>
    <cellStyle name="Comma 2 2 20" xfId="244" xr:uid="{00000000-0005-0000-0000-0000F3000000}"/>
    <cellStyle name="Comma 2 2 21" xfId="245" xr:uid="{00000000-0005-0000-0000-0000F4000000}"/>
    <cellStyle name="Comma 2 2 22" xfId="246" xr:uid="{00000000-0005-0000-0000-0000F5000000}"/>
    <cellStyle name="Comma 2 2 23" xfId="247" xr:uid="{00000000-0005-0000-0000-0000F6000000}"/>
    <cellStyle name="Comma 2 2 24" xfId="248" xr:uid="{00000000-0005-0000-0000-0000F7000000}"/>
    <cellStyle name="Comma 2 2 25" xfId="249" xr:uid="{00000000-0005-0000-0000-0000F8000000}"/>
    <cellStyle name="Comma 2 2 26" xfId="250" xr:uid="{00000000-0005-0000-0000-0000F9000000}"/>
    <cellStyle name="Comma 2 2 27" xfId="251" xr:uid="{00000000-0005-0000-0000-0000FA000000}"/>
    <cellStyle name="Comma 2 2 28" xfId="252" xr:uid="{00000000-0005-0000-0000-0000FB000000}"/>
    <cellStyle name="Comma 2 2 29" xfId="253" xr:uid="{00000000-0005-0000-0000-0000FC000000}"/>
    <cellStyle name="Comma 2 2 3" xfId="254" xr:uid="{00000000-0005-0000-0000-0000FD000000}"/>
    <cellStyle name="Comma 2 2 30" xfId="255" xr:uid="{00000000-0005-0000-0000-0000FE000000}"/>
    <cellStyle name="Comma 2 2 31" xfId="256" xr:uid="{00000000-0005-0000-0000-0000FF000000}"/>
    <cellStyle name="Comma 2 2 32" xfId="257" xr:uid="{00000000-0005-0000-0000-000000010000}"/>
    <cellStyle name="Comma 2 2 33" xfId="258" xr:uid="{00000000-0005-0000-0000-000001010000}"/>
    <cellStyle name="Comma 2 2 34" xfId="259" xr:uid="{00000000-0005-0000-0000-000002010000}"/>
    <cellStyle name="Comma 2 2 35" xfId="260" xr:uid="{00000000-0005-0000-0000-000003010000}"/>
    <cellStyle name="Comma 2 2 36" xfId="261" xr:uid="{00000000-0005-0000-0000-000004010000}"/>
    <cellStyle name="Comma 2 2 37" xfId="262" xr:uid="{00000000-0005-0000-0000-000005010000}"/>
    <cellStyle name="Comma 2 2 38" xfId="263" xr:uid="{00000000-0005-0000-0000-000006010000}"/>
    <cellStyle name="Comma 2 2 39" xfId="264" xr:uid="{00000000-0005-0000-0000-000007010000}"/>
    <cellStyle name="Comma 2 2 4" xfId="265" xr:uid="{00000000-0005-0000-0000-000008010000}"/>
    <cellStyle name="Comma 2 2 40" xfId="266" xr:uid="{00000000-0005-0000-0000-000009010000}"/>
    <cellStyle name="Comma 2 2 41" xfId="267" xr:uid="{00000000-0005-0000-0000-00000A010000}"/>
    <cellStyle name="Comma 2 2 42" xfId="268" xr:uid="{00000000-0005-0000-0000-00000B010000}"/>
    <cellStyle name="Comma 2 2 43" xfId="269" xr:uid="{00000000-0005-0000-0000-00000C010000}"/>
    <cellStyle name="Comma 2 2 44" xfId="270" xr:uid="{00000000-0005-0000-0000-00000D010000}"/>
    <cellStyle name="Comma 2 2 45" xfId="271" xr:uid="{00000000-0005-0000-0000-00000E010000}"/>
    <cellStyle name="Comma 2 2 46" xfId="272" xr:uid="{00000000-0005-0000-0000-00000F010000}"/>
    <cellStyle name="Comma 2 2 47" xfId="273" xr:uid="{00000000-0005-0000-0000-000010010000}"/>
    <cellStyle name="Comma 2 2 48" xfId="274" xr:uid="{00000000-0005-0000-0000-000011010000}"/>
    <cellStyle name="Comma 2 2 49" xfId="275" xr:uid="{00000000-0005-0000-0000-000012010000}"/>
    <cellStyle name="Comma 2 2 5" xfId="276" xr:uid="{00000000-0005-0000-0000-000013010000}"/>
    <cellStyle name="Comma 2 2 50" xfId="277" xr:uid="{00000000-0005-0000-0000-000014010000}"/>
    <cellStyle name="Comma 2 2 51" xfId="278" xr:uid="{00000000-0005-0000-0000-000015010000}"/>
    <cellStyle name="Comma 2 2 52" xfId="279" xr:uid="{00000000-0005-0000-0000-000016010000}"/>
    <cellStyle name="Comma 2 2 53" xfId="280" xr:uid="{00000000-0005-0000-0000-000017010000}"/>
    <cellStyle name="Comma 2 2 54" xfId="281" xr:uid="{00000000-0005-0000-0000-000018010000}"/>
    <cellStyle name="Comma 2 2 55" xfId="282" xr:uid="{00000000-0005-0000-0000-000019010000}"/>
    <cellStyle name="Comma 2 2 56" xfId="283" xr:uid="{00000000-0005-0000-0000-00001A010000}"/>
    <cellStyle name="Comma 2 2 57" xfId="284" xr:uid="{00000000-0005-0000-0000-00001B010000}"/>
    <cellStyle name="Comma 2 2 58" xfId="285" xr:uid="{00000000-0005-0000-0000-00001C010000}"/>
    <cellStyle name="Comma 2 2 59" xfId="286" xr:uid="{00000000-0005-0000-0000-00001D010000}"/>
    <cellStyle name="Comma 2 2 6" xfId="287" xr:uid="{00000000-0005-0000-0000-00001E010000}"/>
    <cellStyle name="Comma 2 2 60" xfId="288" xr:uid="{00000000-0005-0000-0000-00001F010000}"/>
    <cellStyle name="Comma 2 2 61" xfId="289" xr:uid="{00000000-0005-0000-0000-000020010000}"/>
    <cellStyle name="Comma 2 2 62" xfId="290" xr:uid="{00000000-0005-0000-0000-000021010000}"/>
    <cellStyle name="Comma 2 2 63" xfId="291" xr:uid="{00000000-0005-0000-0000-000022010000}"/>
    <cellStyle name="Comma 2 2 64" xfId="292" xr:uid="{00000000-0005-0000-0000-000023010000}"/>
    <cellStyle name="Comma 2 2 65" xfId="293" xr:uid="{00000000-0005-0000-0000-000024010000}"/>
    <cellStyle name="Comma 2 2 66" xfId="294" xr:uid="{00000000-0005-0000-0000-000025010000}"/>
    <cellStyle name="Comma 2 2 67" xfId="295" xr:uid="{00000000-0005-0000-0000-000026010000}"/>
    <cellStyle name="Comma 2 2 68" xfId="296" xr:uid="{00000000-0005-0000-0000-000027010000}"/>
    <cellStyle name="Comma 2 2 69" xfId="297" xr:uid="{00000000-0005-0000-0000-000028010000}"/>
    <cellStyle name="Comma 2 2 7" xfId="298" xr:uid="{00000000-0005-0000-0000-000029010000}"/>
    <cellStyle name="Comma 2 2 70" xfId="299" xr:uid="{00000000-0005-0000-0000-00002A010000}"/>
    <cellStyle name="Comma 2 2 71" xfId="300" xr:uid="{00000000-0005-0000-0000-00002B010000}"/>
    <cellStyle name="Comma 2 2 72" xfId="301" xr:uid="{00000000-0005-0000-0000-00002C010000}"/>
    <cellStyle name="Comma 2 2 73" xfId="302" xr:uid="{00000000-0005-0000-0000-00002D010000}"/>
    <cellStyle name="Comma 2 2 74" xfId="303" xr:uid="{00000000-0005-0000-0000-00002E010000}"/>
    <cellStyle name="Comma 2 2 75" xfId="304" xr:uid="{00000000-0005-0000-0000-00002F010000}"/>
    <cellStyle name="Comma 2 2 76" xfId="305" xr:uid="{00000000-0005-0000-0000-000030010000}"/>
    <cellStyle name="Comma 2 2 77" xfId="306" xr:uid="{00000000-0005-0000-0000-000031010000}"/>
    <cellStyle name="Comma 2 2 78" xfId="307" xr:uid="{00000000-0005-0000-0000-000032010000}"/>
    <cellStyle name="Comma 2 2 79" xfId="308" xr:uid="{00000000-0005-0000-0000-000033010000}"/>
    <cellStyle name="Comma 2 2 8" xfId="309" xr:uid="{00000000-0005-0000-0000-000034010000}"/>
    <cellStyle name="Comma 2 2 80" xfId="310" xr:uid="{00000000-0005-0000-0000-000035010000}"/>
    <cellStyle name="Comma 2 2 81" xfId="311" xr:uid="{00000000-0005-0000-0000-000036010000}"/>
    <cellStyle name="Comma 2 2 82" xfId="312" xr:uid="{00000000-0005-0000-0000-000037010000}"/>
    <cellStyle name="Comma 2 2 83" xfId="313" xr:uid="{00000000-0005-0000-0000-000038010000}"/>
    <cellStyle name="Comma 2 2 84" xfId="314" xr:uid="{00000000-0005-0000-0000-000039010000}"/>
    <cellStyle name="Comma 2 2 85" xfId="315" xr:uid="{00000000-0005-0000-0000-00003A010000}"/>
    <cellStyle name="Comma 2 2 86" xfId="316" xr:uid="{00000000-0005-0000-0000-00003B010000}"/>
    <cellStyle name="Comma 2 2 87" xfId="317" xr:uid="{00000000-0005-0000-0000-00003C010000}"/>
    <cellStyle name="Comma 2 2 88" xfId="318" xr:uid="{00000000-0005-0000-0000-00003D010000}"/>
    <cellStyle name="Comma 2 2 89" xfId="319" xr:uid="{00000000-0005-0000-0000-00003E010000}"/>
    <cellStyle name="Comma 2 2 9" xfId="320" xr:uid="{00000000-0005-0000-0000-00003F010000}"/>
    <cellStyle name="Comma 2 2 90" xfId="321" xr:uid="{00000000-0005-0000-0000-000040010000}"/>
    <cellStyle name="Comma 2 2 91" xfId="322" xr:uid="{00000000-0005-0000-0000-000041010000}"/>
    <cellStyle name="Comma 2 2 92" xfId="323" xr:uid="{00000000-0005-0000-0000-000042010000}"/>
    <cellStyle name="Comma 2 2 93" xfId="324" xr:uid="{00000000-0005-0000-0000-000043010000}"/>
    <cellStyle name="Comma 2 2 94" xfId="325" xr:uid="{00000000-0005-0000-0000-000044010000}"/>
    <cellStyle name="Comma 2 2 95" xfId="326" xr:uid="{00000000-0005-0000-0000-000045010000}"/>
    <cellStyle name="Comma 2 2 96" xfId="327" xr:uid="{00000000-0005-0000-0000-000046010000}"/>
    <cellStyle name="Comma 2 2 97" xfId="328" xr:uid="{00000000-0005-0000-0000-000047010000}"/>
    <cellStyle name="Comma 2 2 98" xfId="329" xr:uid="{00000000-0005-0000-0000-000048010000}"/>
    <cellStyle name="Comma 2 2 99" xfId="330" xr:uid="{00000000-0005-0000-0000-000049010000}"/>
    <cellStyle name="Comma 2 20" xfId="331" xr:uid="{00000000-0005-0000-0000-00004A010000}"/>
    <cellStyle name="Comma 2 21" xfId="332" xr:uid="{00000000-0005-0000-0000-00004B010000}"/>
    <cellStyle name="Comma 2 22" xfId="333" xr:uid="{00000000-0005-0000-0000-00004C010000}"/>
    <cellStyle name="Comma 2 23" xfId="334" xr:uid="{00000000-0005-0000-0000-00004D010000}"/>
    <cellStyle name="Comma 2 24" xfId="335" xr:uid="{00000000-0005-0000-0000-00004E010000}"/>
    <cellStyle name="Comma 2 25" xfId="336" xr:uid="{00000000-0005-0000-0000-00004F010000}"/>
    <cellStyle name="Comma 2 26" xfId="337" xr:uid="{00000000-0005-0000-0000-000050010000}"/>
    <cellStyle name="Comma 2 27" xfId="338" xr:uid="{00000000-0005-0000-0000-000051010000}"/>
    <cellStyle name="Comma 2 28" xfId="339" xr:uid="{00000000-0005-0000-0000-000052010000}"/>
    <cellStyle name="Comma 2 29" xfId="340" xr:uid="{00000000-0005-0000-0000-000053010000}"/>
    <cellStyle name="Comma 2 3" xfId="341" xr:uid="{00000000-0005-0000-0000-000054010000}"/>
    <cellStyle name="Comma 2 3 2" xfId="342" xr:uid="{00000000-0005-0000-0000-000055010000}"/>
    <cellStyle name="Comma 2 30" xfId="343" xr:uid="{00000000-0005-0000-0000-000056010000}"/>
    <cellStyle name="Comma 2 31" xfId="344" xr:uid="{00000000-0005-0000-0000-000057010000}"/>
    <cellStyle name="Comma 2 32" xfId="345" xr:uid="{00000000-0005-0000-0000-000058010000}"/>
    <cellStyle name="Comma 2 33" xfId="346" xr:uid="{00000000-0005-0000-0000-000059010000}"/>
    <cellStyle name="Comma 2 34" xfId="347" xr:uid="{00000000-0005-0000-0000-00005A010000}"/>
    <cellStyle name="Comma 2 35" xfId="348" xr:uid="{00000000-0005-0000-0000-00005B010000}"/>
    <cellStyle name="Comma 2 36" xfId="349" xr:uid="{00000000-0005-0000-0000-00005C010000}"/>
    <cellStyle name="Comma 2 37" xfId="350" xr:uid="{00000000-0005-0000-0000-00005D010000}"/>
    <cellStyle name="Comma 2 38" xfId="351" xr:uid="{00000000-0005-0000-0000-00005E010000}"/>
    <cellStyle name="Comma 2 39" xfId="352" xr:uid="{00000000-0005-0000-0000-00005F010000}"/>
    <cellStyle name="Comma 2 4" xfId="353" xr:uid="{00000000-0005-0000-0000-000060010000}"/>
    <cellStyle name="Comma 2 40" xfId="354" xr:uid="{00000000-0005-0000-0000-000061010000}"/>
    <cellStyle name="Comma 2 41" xfId="355" xr:uid="{00000000-0005-0000-0000-000062010000}"/>
    <cellStyle name="Comma 2 42" xfId="356" xr:uid="{00000000-0005-0000-0000-000063010000}"/>
    <cellStyle name="Comma 2 43" xfId="357" xr:uid="{00000000-0005-0000-0000-000064010000}"/>
    <cellStyle name="Comma 2 44" xfId="358" xr:uid="{00000000-0005-0000-0000-000065010000}"/>
    <cellStyle name="Comma 2 45" xfId="359" xr:uid="{00000000-0005-0000-0000-000066010000}"/>
    <cellStyle name="Comma 2 46" xfId="360" xr:uid="{00000000-0005-0000-0000-000067010000}"/>
    <cellStyle name="Comma 2 47" xfId="361" xr:uid="{00000000-0005-0000-0000-000068010000}"/>
    <cellStyle name="Comma 2 48" xfId="362" xr:uid="{00000000-0005-0000-0000-000069010000}"/>
    <cellStyle name="Comma 2 49" xfId="363" xr:uid="{00000000-0005-0000-0000-00006A010000}"/>
    <cellStyle name="Comma 2 5" xfId="364" xr:uid="{00000000-0005-0000-0000-00006B010000}"/>
    <cellStyle name="Comma 2 50" xfId="365" xr:uid="{00000000-0005-0000-0000-00006C010000}"/>
    <cellStyle name="Comma 2 51" xfId="366" xr:uid="{00000000-0005-0000-0000-00006D010000}"/>
    <cellStyle name="Comma 2 52" xfId="367" xr:uid="{00000000-0005-0000-0000-00006E010000}"/>
    <cellStyle name="Comma 2 53" xfId="368" xr:uid="{00000000-0005-0000-0000-00006F010000}"/>
    <cellStyle name="Comma 2 54" xfId="369" xr:uid="{00000000-0005-0000-0000-000070010000}"/>
    <cellStyle name="Comma 2 55" xfId="370" xr:uid="{00000000-0005-0000-0000-000071010000}"/>
    <cellStyle name="Comma 2 56" xfId="371" xr:uid="{00000000-0005-0000-0000-000072010000}"/>
    <cellStyle name="Comma 2 57" xfId="372" xr:uid="{00000000-0005-0000-0000-000073010000}"/>
    <cellStyle name="Comma 2 58" xfId="373" xr:uid="{00000000-0005-0000-0000-000074010000}"/>
    <cellStyle name="Comma 2 59" xfId="374" xr:uid="{00000000-0005-0000-0000-000075010000}"/>
    <cellStyle name="Comma 2 6" xfId="375" xr:uid="{00000000-0005-0000-0000-000076010000}"/>
    <cellStyle name="Comma 2 60" xfId="376" xr:uid="{00000000-0005-0000-0000-000077010000}"/>
    <cellStyle name="Comma 2 61" xfId="377" xr:uid="{00000000-0005-0000-0000-000078010000}"/>
    <cellStyle name="Comma 2 62" xfId="378" xr:uid="{00000000-0005-0000-0000-000079010000}"/>
    <cellStyle name="Comma 2 63" xfId="379" xr:uid="{00000000-0005-0000-0000-00007A010000}"/>
    <cellStyle name="Comma 2 64" xfId="380" xr:uid="{00000000-0005-0000-0000-00007B010000}"/>
    <cellStyle name="Comma 2 65" xfId="381" xr:uid="{00000000-0005-0000-0000-00007C010000}"/>
    <cellStyle name="Comma 2 66" xfId="382" xr:uid="{00000000-0005-0000-0000-00007D010000}"/>
    <cellStyle name="Comma 2 67" xfId="383" xr:uid="{00000000-0005-0000-0000-00007E010000}"/>
    <cellStyle name="Comma 2 68" xfId="384" xr:uid="{00000000-0005-0000-0000-00007F010000}"/>
    <cellStyle name="Comma 2 69" xfId="385" xr:uid="{00000000-0005-0000-0000-000080010000}"/>
    <cellStyle name="Comma 2 7" xfId="386" xr:uid="{00000000-0005-0000-0000-000081010000}"/>
    <cellStyle name="Comma 2 70" xfId="387" xr:uid="{00000000-0005-0000-0000-000082010000}"/>
    <cellStyle name="Comma 2 71" xfId="388" xr:uid="{00000000-0005-0000-0000-000083010000}"/>
    <cellStyle name="Comma 2 72" xfId="389" xr:uid="{00000000-0005-0000-0000-000084010000}"/>
    <cellStyle name="Comma 2 73" xfId="390" xr:uid="{00000000-0005-0000-0000-000085010000}"/>
    <cellStyle name="Comma 2 74" xfId="391" xr:uid="{00000000-0005-0000-0000-000086010000}"/>
    <cellStyle name="Comma 2 75" xfId="392" xr:uid="{00000000-0005-0000-0000-000087010000}"/>
    <cellStyle name="Comma 2 76" xfId="393" xr:uid="{00000000-0005-0000-0000-000088010000}"/>
    <cellStyle name="Comma 2 77" xfId="394" xr:uid="{00000000-0005-0000-0000-000089010000}"/>
    <cellStyle name="Comma 2 78" xfId="395" xr:uid="{00000000-0005-0000-0000-00008A010000}"/>
    <cellStyle name="Comma 2 79" xfId="396" xr:uid="{00000000-0005-0000-0000-00008B010000}"/>
    <cellStyle name="Comma 2 8" xfId="397" xr:uid="{00000000-0005-0000-0000-00008C010000}"/>
    <cellStyle name="Comma 2 80" xfId="398" xr:uid="{00000000-0005-0000-0000-00008D010000}"/>
    <cellStyle name="Comma 2 81" xfId="399" xr:uid="{00000000-0005-0000-0000-00008E010000}"/>
    <cellStyle name="Comma 2 82" xfId="400" xr:uid="{00000000-0005-0000-0000-00008F010000}"/>
    <cellStyle name="Comma 2 83" xfId="401" xr:uid="{00000000-0005-0000-0000-000090010000}"/>
    <cellStyle name="Comma 2 84" xfId="402" xr:uid="{00000000-0005-0000-0000-000091010000}"/>
    <cellStyle name="Comma 2 85" xfId="403" xr:uid="{00000000-0005-0000-0000-000092010000}"/>
    <cellStyle name="Comma 2 86" xfId="404" xr:uid="{00000000-0005-0000-0000-000093010000}"/>
    <cellStyle name="Comma 2 87" xfId="405" xr:uid="{00000000-0005-0000-0000-000094010000}"/>
    <cellStyle name="Comma 2 88" xfId="406" xr:uid="{00000000-0005-0000-0000-000095010000}"/>
    <cellStyle name="Comma 2 89" xfId="407" xr:uid="{00000000-0005-0000-0000-000096010000}"/>
    <cellStyle name="Comma 2 9" xfId="408" xr:uid="{00000000-0005-0000-0000-000097010000}"/>
    <cellStyle name="Comma 2 90" xfId="409" xr:uid="{00000000-0005-0000-0000-000098010000}"/>
    <cellStyle name="Comma 2 91" xfId="410" xr:uid="{00000000-0005-0000-0000-000099010000}"/>
    <cellStyle name="Comma 2 92" xfId="411" xr:uid="{00000000-0005-0000-0000-00009A010000}"/>
    <cellStyle name="Comma 2 93" xfId="412" xr:uid="{00000000-0005-0000-0000-00009B010000}"/>
    <cellStyle name="Comma 2 94" xfId="413" xr:uid="{00000000-0005-0000-0000-00009C010000}"/>
    <cellStyle name="Comma 2 95" xfId="414" xr:uid="{00000000-0005-0000-0000-00009D010000}"/>
    <cellStyle name="Comma 2 96" xfId="415" xr:uid="{00000000-0005-0000-0000-00009E010000}"/>
    <cellStyle name="Comma 2 97" xfId="416" xr:uid="{00000000-0005-0000-0000-00009F010000}"/>
    <cellStyle name="Comma 2 98" xfId="417" xr:uid="{00000000-0005-0000-0000-0000A0010000}"/>
    <cellStyle name="Comma 2 99" xfId="418" xr:uid="{00000000-0005-0000-0000-0000A1010000}"/>
    <cellStyle name="Comma 20" xfId="419" xr:uid="{00000000-0005-0000-0000-0000A2010000}"/>
    <cellStyle name="Comma 21" xfId="420" xr:uid="{00000000-0005-0000-0000-0000A3010000}"/>
    <cellStyle name="Comma 21 10" xfId="421" xr:uid="{00000000-0005-0000-0000-0000A4010000}"/>
    <cellStyle name="Comma 21 2" xfId="422" xr:uid="{00000000-0005-0000-0000-0000A5010000}"/>
    <cellStyle name="Comma 21 3" xfId="423" xr:uid="{00000000-0005-0000-0000-0000A6010000}"/>
    <cellStyle name="Comma 21 4" xfId="424" xr:uid="{00000000-0005-0000-0000-0000A7010000}"/>
    <cellStyle name="Comma 21 5" xfId="425" xr:uid="{00000000-0005-0000-0000-0000A8010000}"/>
    <cellStyle name="Comma 21 6" xfId="426" xr:uid="{00000000-0005-0000-0000-0000A9010000}"/>
    <cellStyle name="Comma 21 7" xfId="427" xr:uid="{00000000-0005-0000-0000-0000AA010000}"/>
    <cellStyle name="Comma 21 8" xfId="428" xr:uid="{00000000-0005-0000-0000-0000AB010000}"/>
    <cellStyle name="Comma 21 9" xfId="429" xr:uid="{00000000-0005-0000-0000-0000AC010000}"/>
    <cellStyle name="Comma 22" xfId="430" xr:uid="{00000000-0005-0000-0000-0000AD010000}"/>
    <cellStyle name="Comma 23" xfId="431" xr:uid="{00000000-0005-0000-0000-0000AE010000}"/>
    <cellStyle name="Comma 24" xfId="432" xr:uid="{00000000-0005-0000-0000-0000AF010000}"/>
    <cellStyle name="Comma 25" xfId="433" xr:uid="{00000000-0005-0000-0000-0000B0010000}"/>
    <cellStyle name="Comma 26" xfId="434" xr:uid="{00000000-0005-0000-0000-0000B1010000}"/>
    <cellStyle name="Comma 27" xfId="435" xr:uid="{00000000-0005-0000-0000-0000B2010000}"/>
    <cellStyle name="Comma 28" xfId="436" xr:uid="{00000000-0005-0000-0000-0000B3010000}"/>
    <cellStyle name="Comma 29" xfId="437" xr:uid="{00000000-0005-0000-0000-0000B4010000}"/>
    <cellStyle name="Comma 3" xfId="438" xr:uid="{00000000-0005-0000-0000-0000B5010000}"/>
    <cellStyle name="Comma 3 2" xfId="1091" xr:uid="{7C89B6BC-7E81-41D1-A05B-55A11D097543}"/>
    <cellStyle name="Comma 30" xfId="439" xr:uid="{00000000-0005-0000-0000-0000B6010000}"/>
    <cellStyle name="Comma 31" xfId="440" xr:uid="{00000000-0005-0000-0000-0000B7010000}"/>
    <cellStyle name="Comma 31 2" xfId="441" xr:uid="{00000000-0005-0000-0000-0000B8010000}"/>
    <cellStyle name="Comma 32" xfId="442" xr:uid="{00000000-0005-0000-0000-0000B9010000}"/>
    <cellStyle name="Comma 33" xfId="443" xr:uid="{00000000-0005-0000-0000-0000BA010000}"/>
    <cellStyle name="Comma 34" xfId="444" xr:uid="{00000000-0005-0000-0000-0000BB010000}"/>
    <cellStyle name="Comma 35" xfId="445" xr:uid="{00000000-0005-0000-0000-0000BC010000}"/>
    <cellStyle name="Comma 36" xfId="446" xr:uid="{00000000-0005-0000-0000-0000BD010000}"/>
    <cellStyle name="Comma 37" xfId="447" xr:uid="{00000000-0005-0000-0000-0000BE010000}"/>
    <cellStyle name="Comma 38" xfId="448" xr:uid="{00000000-0005-0000-0000-0000BF010000}"/>
    <cellStyle name="Comma 39" xfId="449" xr:uid="{00000000-0005-0000-0000-0000C0010000}"/>
    <cellStyle name="Comma 4" xfId="450" xr:uid="{00000000-0005-0000-0000-0000C1010000}"/>
    <cellStyle name="Comma 40" xfId="451" xr:uid="{00000000-0005-0000-0000-0000C2010000}"/>
    <cellStyle name="Comma 41" xfId="452" xr:uid="{00000000-0005-0000-0000-0000C3010000}"/>
    <cellStyle name="Comma 42" xfId="453" xr:uid="{00000000-0005-0000-0000-0000C4010000}"/>
    <cellStyle name="Comma 42 2" xfId="454" xr:uid="{00000000-0005-0000-0000-0000C5010000}"/>
    <cellStyle name="Comma 43" xfId="455" xr:uid="{00000000-0005-0000-0000-0000C6010000}"/>
    <cellStyle name="Comma 44" xfId="456" xr:uid="{00000000-0005-0000-0000-0000C7010000}"/>
    <cellStyle name="Comma 45" xfId="457" xr:uid="{00000000-0005-0000-0000-0000C8010000}"/>
    <cellStyle name="Comma 46" xfId="458" xr:uid="{00000000-0005-0000-0000-0000C9010000}"/>
    <cellStyle name="Comma 47" xfId="459" xr:uid="{00000000-0005-0000-0000-0000CA010000}"/>
    <cellStyle name="Comma 48" xfId="460" xr:uid="{00000000-0005-0000-0000-0000CB010000}"/>
    <cellStyle name="Comma 49" xfId="461" xr:uid="{00000000-0005-0000-0000-0000CC010000}"/>
    <cellStyle name="Comma 5" xfId="462" xr:uid="{00000000-0005-0000-0000-0000CD010000}"/>
    <cellStyle name="Comma 5 2" xfId="463" xr:uid="{00000000-0005-0000-0000-0000CE010000}"/>
    <cellStyle name="Comma 50" xfId="464" xr:uid="{00000000-0005-0000-0000-0000CF010000}"/>
    <cellStyle name="Comma 51" xfId="465" xr:uid="{00000000-0005-0000-0000-0000D0010000}"/>
    <cellStyle name="Comma 52" xfId="466" xr:uid="{00000000-0005-0000-0000-0000D1010000}"/>
    <cellStyle name="Comma 53" xfId="467" xr:uid="{00000000-0005-0000-0000-0000D2010000}"/>
    <cellStyle name="Comma 54" xfId="468" xr:uid="{00000000-0005-0000-0000-0000D3010000}"/>
    <cellStyle name="Comma 55" xfId="469" xr:uid="{00000000-0005-0000-0000-0000D4010000}"/>
    <cellStyle name="Comma 56" xfId="470" xr:uid="{00000000-0005-0000-0000-0000D5010000}"/>
    <cellStyle name="Comma 57" xfId="471" xr:uid="{00000000-0005-0000-0000-0000D6010000}"/>
    <cellStyle name="Comma 58" xfId="472" xr:uid="{00000000-0005-0000-0000-0000D7010000}"/>
    <cellStyle name="Comma 59" xfId="473" xr:uid="{00000000-0005-0000-0000-0000D8010000}"/>
    <cellStyle name="Comma 59 2" xfId="474" xr:uid="{00000000-0005-0000-0000-0000D9010000}"/>
    <cellStyle name="Comma 59 2 2" xfId="475" xr:uid="{00000000-0005-0000-0000-0000DA010000}"/>
    <cellStyle name="Comma 59 2 3" xfId="476" xr:uid="{00000000-0005-0000-0000-0000DB010000}"/>
    <cellStyle name="Comma 59 3" xfId="477" xr:uid="{00000000-0005-0000-0000-0000DC010000}"/>
    <cellStyle name="Comma 59 4" xfId="478" xr:uid="{00000000-0005-0000-0000-0000DD010000}"/>
    <cellStyle name="Comma 59 5" xfId="479" xr:uid="{00000000-0005-0000-0000-0000DE010000}"/>
    <cellStyle name="Comma 6" xfId="480" xr:uid="{00000000-0005-0000-0000-0000DF010000}"/>
    <cellStyle name="Comma 60" xfId="481" xr:uid="{00000000-0005-0000-0000-0000E0010000}"/>
    <cellStyle name="Comma 61" xfId="482" xr:uid="{00000000-0005-0000-0000-0000E1010000}"/>
    <cellStyle name="Comma 62" xfId="483" xr:uid="{00000000-0005-0000-0000-0000E2010000}"/>
    <cellStyle name="Comma 63" xfId="484" xr:uid="{00000000-0005-0000-0000-0000E3010000}"/>
    <cellStyle name="Comma 64" xfId="485" xr:uid="{00000000-0005-0000-0000-0000E4010000}"/>
    <cellStyle name="Comma 65" xfId="486" xr:uid="{00000000-0005-0000-0000-0000E5010000}"/>
    <cellStyle name="Comma 66" xfId="487" xr:uid="{00000000-0005-0000-0000-0000E6010000}"/>
    <cellStyle name="Comma 67" xfId="488" xr:uid="{00000000-0005-0000-0000-0000E7010000}"/>
    <cellStyle name="Comma 68" xfId="489" xr:uid="{00000000-0005-0000-0000-0000E8010000}"/>
    <cellStyle name="Comma 69" xfId="490" xr:uid="{00000000-0005-0000-0000-0000E9010000}"/>
    <cellStyle name="Comma 7" xfId="491" xr:uid="{00000000-0005-0000-0000-0000EA010000}"/>
    <cellStyle name="Comma 70" xfId="492" xr:uid="{00000000-0005-0000-0000-0000EB010000}"/>
    <cellStyle name="Comma 71" xfId="493" xr:uid="{00000000-0005-0000-0000-0000EC010000}"/>
    <cellStyle name="Comma 72" xfId="494" xr:uid="{00000000-0005-0000-0000-0000ED010000}"/>
    <cellStyle name="Comma 73" xfId="495" xr:uid="{00000000-0005-0000-0000-0000EE010000}"/>
    <cellStyle name="Comma 74" xfId="496" xr:uid="{00000000-0005-0000-0000-0000EF010000}"/>
    <cellStyle name="Comma 75" xfId="497" xr:uid="{00000000-0005-0000-0000-0000F0010000}"/>
    <cellStyle name="Comma 76" xfId="498" xr:uid="{00000000-0005-0000-0000-0000F1010000}"/>
    <cellStyle name="Comma 77" xfId="499" xr:uid="{00000000-0005-0000-0000-0000F2010000}"/>
    <cellStyle name="Comma 78" xfId="500" xr:uid="{00000000-0005-0000-0000-0000F3010000}"/>
    <cellStyle name="Comma 79" xfId="501" xr:uid="{00000000-0005-0000-0000-0000F4010000}"/>
    <cellStyle name="Comma 8" xfId="502" xr:uid="{00000000-0005-0000-0000-0000F5010000}"/>
    <cellStyle name="Comma 80" xfId="503" xr:uid="{00000000-0005-0000-0000-0000F6010000}"/>
    <cellStyle name="Comma 81" xfId="504" xr:uid="{00000000-0005-0000-0000-0000F7010000}"/>
    <cellStyle name="Comma 81 2" xfId="505" xr:uid="{00000000-0005-0000-0000-0000F8010000}"/>
    <cellStyle name="Comma 82" xfId="506" xr:uid="{00000000-0005-0000-0000-0000F9010000}"/>
    <cellStyle name="Comma 83" xfId="507" xr:uid="{00000000-0005-0000-0000-0000FA010000}"/>
    <cellStyle name="Comma 84" xfId="508" xr:uid="{00000000-0005-0000-0000-0000FB010000}"/>
    <cellStyle name="Comma 85" xfId="509" xr:uid="{00000000-0005-0000-0000-0000FC010000}"/>
    <cellStyle name="Comma 85 2" xfId="510" xr:uid="{00000000-0005-0000-0000-0000FD010000}"/>
    <cellStyle name="Comma 86" xfId="511" xr:uid="{00000000-0005-0000-0000-0000FE010000}"/>
    <cellStyle name="Comma 87" xfId="512" xr:uid="{00000000-0005-0000-0000-0000FF010000}"/>
    <cellStyle name="Comma 88" xfId="513" xr:uid="{00000000-0005-0000-0000-000000020000}"/>
    <cellStyle name="Comma 89" xfId="514" xr:uid="{00000000-0005-0000-0000-000001020000}"/>
    <cellStyle name="Comma 9" xfId="515" xr:uid="{00000000-0005-0000-0000-000002020000}"/>
    <cellStyle name="Comma 90" xfId="516" xr:uid="{00000000-0005-0000-0000-000003020000}"/>
    <cellStyle name="Comma 91" xfId="517" xr:uid="{00000000-0005-0000-0000-000004020000}"/>
    <cellStyle name="Comma 92" xfId="518" xr:uid="{00000000-0005-0000-0000-000005020000}"/>
    <cellStyle name="Comma 93" xfId="519" xr:uid="{00000000-0005-0000-0000-000006020000}"/>
    <cellStyle name="Comma 94" xfId="520" xr:uid="{00000000-0005-0000-0000-000007020000}"/>
    <cellStyle name="Comma 95" xfId="521" xr:uid="{00000000-0005-0000-0000-000008020000}"/>
    <cellStyle name="Comma 96" xfId="522" xr:uid="{00000000-0005-0000-0000-000009020000}"/>
    <cellStyle name="Comma 97" xfId="523" xr:uid="{00000000-0005-0000-0000-00000A020000}"/>
    <cellStyle name="Comma 98" xfId="524" xr:uid="{00000000-0005-0000-0000-00000B020000}"/>
    <cellStyle name="Comma 99" xfId="525" xr:uid="{00000000-0005-0000-0000-00000C020000}"/>
    <cellStyle name="Comma0" xfId="526" xr:uid="{00000000-0005-0000-0000-00000D020000}"/>
    <cellStyle name="Currency 2" xfId="527" xr:uid="{00000000-0005-0000-0000-00000E020000}"/>
    <cellStyle name="Currency 3" xfId="528" xr:uid="{00000000-0005-0000-0000-00000F020000}"/>
    <cellStyle name="Currency 3 2" xfId="1093" xr:uid="{EB6CFB0B-DBF0-474F-9FE0-8C82F33AF55E}"/>
    <cellStyle name="Date" xfId="529" xr:uid="{00000000-0005-0000-0000-000010020000}"/>
    <cellStyle name="Emphasis 1" xfId="530" xr:uid="{00000000-0005-0000-0000-000011020000}"/>
    <cellStyle name="Emphasis 2" xfId="531" xr:uid="{00000000-0005-0000-0000-000012020000}"/>
    <cellStyle name="Emphasis 3" xfId="532" xr:uid="{00000000-0005-0000-0000-000013020000}"/>
    <cellStyle name="Euro" xfId="533" xr:uid="{00000000-0005-0000-0000-000014020000}"/>
    <cellStyle name="Fixed" xfId="534" xr:uid="{00000000-0005-0000-0000-000015020000}"/>
    <cellStyle name="header" xfId="535" xr:uid="{00000000-0005-0000-0000-000016020000}"/>
    <cellStyle name="Header Total" xfId="536" xr:uid="{00000000-0005-0000-0000-000017020000}"/>
    <cellStyle name="Header1" xfId="537" xr:uid="{00000000-0005-0000-0000-000018020000}"/>
    <cellStyle name="Header1 2" xfId="538" xr:uid="{00000000-0005-0000-0000-000019020000}"/>
    <cellStyle name="Header2" xfId="539" xr:uid="{00000000-0005-0000-0000-00001A020000}"/>
    <cellStyle name="Header2 2" xfId="540" xr:uid="{00000000-0005-0000-0000-00001B020000}"/>
    <cellStyle name="Header3" xfId="541" xr:uid="{00000000-0005-0000-0000-00001C020000}"/>
    <cellStyle name="Header3 2" xfId="542" xr:uid="{00000000-0005-0000-0000-00001D020000}"/>
    <cellStyle name="Header4" xfId="543" xr:uid="{00000000-0005-0000-0000-00001E020000}"/>
    <cellStyle name="Header4 2" xfId="544" xr:uid="{00000000-0005-0000-0000-00001F020000}"/>
    <cellStyle name="Heading1" xfId="545" xr:uid="{00000000-0005-0000-0000-000020020000}"/>
    <cellStyle name="Heading2" xfId="546" xr:uid="{00000000-0005-0000-0000-000021020000}"/>
    <cellStyle name="Hyperlink 2" xfId="547" xr:uid="{00000000-0005-0000-0000-000022020000}"/>
    <cellStyle name="Hyperlink 2 2" xfId="548" xr:uid="{00000000-0005-0000-0000-000023020000}"/>
    <cellStyle name="Hyperlink 2 3" xfId="1095" xr:uid="{1FDAF098-DA94-4E91-8EA0-4DF0FF04C43E}"/>
    <cellStyle name="NonPrint_Heading" xfId="549" xr:uid="{00000000-0005-0000-0000-000024020000}"/>
    <cellStyle name="Normal" xfId="0" builtinId="0"/>
    <cellStyle name="Normal 10" xfId="550" xr:uid="{00000000-0005-0000-0000-000026020000}"/>
    <cellStyle name="Normal 100" xfId="551" xr:uid="{00000000-0005-0000-0000-000027020000}"/>
    <cellStyle name="Normal 101" xfId="552" xr:uid="{00000000-0005-0000-0000-000028020000}"/>
    <cellStyle name="Normal 102" xfId="553" xr:uid="{00000000-0005-0000-0000-000029020000}"/>
    <cellStyle name="Normal 103" xfId="554" xr:uid="{00000000-0005-0000-0000-00002A020000}"/>
    <cellStyle name="Normal 104" xfId="555" xr:uid="{00000000-0005-0000-0000-00002B020000}"/>
    <cellStyle name="Normal 105" xfId="556" xr:uid="{00000000-0005-0000-0000-00002C020000}"/>
    <cellStyle name="Normal 106" xfId="557" xr:uid="{00000000-0005-0000-0000-00002D020000}"/>
    <cellStyle name="Normal 107" xfId="558" xr:uid="{00000000-0005-0000-0000-00002E020000}"/>
    <cellStyle name="Normal 108" xfId="559" xr:uid="{00000000-0005-0000-0000-00002F020000}"/>
    <cellStyle name="Normal 109" xfId="560" xr:uid="{00000000-0005-0000-0000-000030020000}"/>
    <cellStyle name="Normal 11" xfId="561" xr:uid="{00000000-0005-0000-0000-000031020000}"/>
    <cellStyle name="Normal 11 2" xfId="562" xr:uid="{00000000-0005-0000-0000-000032020000}"/>
    <cellStyle name="Normal 110" xfId="563" xr:uid="{00000000-0005-0000-0000-000033020000}"/>
    <cellStyle name="Normal 111" xfId="564" xr:uid="{00000000-0005-0000-0000-000034020000}"/>
    <cellStyle name="Normal 112" xfId="565" xr:uid="{00000000-0005-0000-0000-000035020000}"/>
    <cellStyle name="Normal 113" xfId="566" xr:uid="{00000000-0005-0000-0000-000036020000}"/>
    <cellStyle name="Normal 114" xfId="567" xr:uid="{00000000-0005-0000-0000-000037020000}"/>
    <cellStyle name="Normal 115" xfId="568" xr:uid="{00000000-0005-0000-0000-000038020000}"/>
    <cellStyle name="Normal 116" xfId="569" xr:uid="{00000000-0005-0000-0000-000039020000}"/>
    <cellStyle name="Normal 117" xfId="570" xr:uid="{00000000-0005-0000-0000-00003A020000}"/>
    <cellStyle name="Normal 118" xfId="571" xr:uid="{00000000-0005-0000-0000-00003B020000}"/>
    <cellStyle name="Normal 119" xfId="572" xr:uid="{00000000-0005-0000-0000-00003C020000}"/>
    <cellStyle name="Normal 12" xfId="573" xr:uid="{00000000-0005-0000-0000-00003D020000}"/>
    <cellStyle name="Normal 120" xfId="574" xr:uid="{00000000-0005-0000-0000-00003E020000}"/>
    <cellStyle name="Normal 121" xfId="575" xr:uid="{00000000-0005-0000-0000-00003F020000}"/>
    <cellStyle name="Normal 122" xfId="576" xr:uid="{00000000-0005-0000-0000-000040020000}"/>
    <cellStyle name="Normal 123" xfId="577" xr:uid="{00000000-0005-0000-0000-000041020000}"/>
    <cellStyle name="Normal 124" xfId="578" xr:uid="{00000000-0005-0000-0000-000042020000}"/>
    <cellStyle name="Normal 125" xfId="579" xr:uid="{00000000-0005-0000-0000-000043020000}"/>
    <cellStyle name="Normal 126" xfId="580" xr:uid="{00000000-0005-0000-0000-000044020000}"/>
    <cellStyle name="Normal 127" xfId="581" xr:uid="{00000000-0005-0000-0000-000045020000}"/>
    <cellStyle name="Normal 128" xfId="582" xr:uid="{00000000-0005-0000-0000-000046020000}"/>
    <cellStyle name="Normal 129" xfId="583" xr:uid="{00000000-0005-0000-0000-000047020000}"/>
    <cellStyle name="Normal 13" xfId="584" xr:uid="{00000000-0005-0000-0000-000048020000}"/>
    <cellStyle name="Normal 13 2" xfId="585" xr:uid="{00000000-0005-0000-0000-000049020000}"/>
    <cellStyle name="Normal 130" xfId="586" xr:uid="{00000000-0005-0000-0000-00004A020000}"/>
    <cellStyle name="Normal 131" xfId="587" xr:uid="{00000000-0005-0000-0000-00004B020000}"/>
    <cellStyle name="Normal 132" xfId="588" xr:uid="{00000000-0005-0000-0000-00004C020000}"/>
    <cellStyle name="Normal 133" xfId="589" xr:uid="{00000000-0005-0000-0000-00004D020000}"/>
    <cellStyle name="Normal 134" xfId="590" xr:uid="{00000000-0005-0000-0000-00004E020000}"/>
    <cellStyle name="Normal 135" xfId="591" xr:uid="{00000000-0005-0000-0000-00004F020000}"/>
    <cellStyle name="Normal 136" xfId="592" xr:uid="{00000000-0005-0000-0000-000050020000}"/>
    <cellStyle name="Normal 137" xfId="593" xr:uid="{00000000-0005-0000-0000-000051020000}"/>
    <cellStyle name="Normal 138" xfId="594" xr:uid="{00000000-0005-0000-0000-000052020000}"/>
    <cellStyle name="Normal 139" xfId="595" xr:uid="{00000000-0005-0000-0000-000053020000}"/>
    <cellStyle name="Normal 14" xfId="596" xr:uid="{00000000-0005-0000-0000-000054020000}"/>
    <cellStyle name="Normal 140" xfId="597" xr:uid="{00000000-0005-0000-0000-000055020000}"/>
    <cellStyle name="Normal 141" xfId="598" xr:uid="{00000000-0005-0000-0000-000056020000}"/>
    <cellStyle name="Normal 142" xfId="599" xr:uid="{00000000-0005-0000-0000-000057020000}"/>
    <cellStyle name="Normal 143" xfId="600" xr:uid="{00000000-0005-0000-0000-000058020000}"/>
    <cellStyle name="Normal 144" xfId="601" xr:uid="{00000000-0005-0000-0000-000059020000}"/>
    <cellStyle name="Normal 145" xfId="602" xr:uid="{00000000-0005-0000-0000-00005A020000}"/>
    <cellStyle name="Normal 146" xfId="603" xr:uid="{00000000-0005-0000-0000-00005B020000}"/>
    <cellStyle name="Normal 147" xfId="604" xr:uid="{00000000-0005-0000-0000-00005C020000}"/>
    <cellStyle name="Normal 148" xfId="605" xr:uid="{00000000-0005-0000-0000-00005D020000}"/>
    <cellStyle name="Normal 149" xfId="606" xr:uid="{00000000-0005-0000-0000-00005E020000}"/>
    <cellStyle name="Normal 15" xfId="607" xr:uid="{00000000-0005-0000-0000-00005F020000}"/>
    <cellStyle name="Normal 150" xfId="608" xr:uid="{00000000-0005-0000-0000-000060020000}"/>
    <cellStyle name="Normal 151" xfId="609" xr:uid="{00000000-0005-0000-0000-000061020000}"/>
    <cellStyle name="Normal 152" xfId="610" xr:uid="{00000000-0005-0000-0000-000062020000}"/>
    <cellStyle name="Normal 153" xfId="611" xr:uid="{00000000-0005-0000-0000-000063020000}"/>
    <cellStyle name="Normal 154" xfId="612" xr:uid="{00000000-0005-0000-0000-000064020000}"/>
    <cellStyle name="Normal 155" xfId="613" xr:uid="{00000000-0005-0000-0000-000065020000}"/>
    <cellStyle name="Normal 156" xfId="614" xr:uid="{00000000-0005-0000-0000-000066020000}"/>
    <cellStyle name="Normal 157" xfId="615" xr:uid="{00000000-0005-0000-0000-000067020000}"/>
    <cellStyle name="Normal 158" xfId="616" xr:uid="{00000000-0005-0000-0000-000068020000}"/>
    <cellStyle name="Normal 159" xfId="617" xr:uid="{00000000-0005-0000-0000-000069020000}"/>
    <cellStyle name="Normal 16" xfId="618" xr:uid="{00000000-0005-0000-0000-00006A020000}"/>
    <cellStyle name="Normal 160" xfId="619" xr:uid="{00000000-0005-0000-0000-00006B020000}"/>
    <cellStyle name="Normal 161" xfId="620" xr:uid="{00000000-0005-0000-0000-00006C020000}"/>
    <cellStyle name="Normal 162" xfId="621" xr:uid="{00000000-0005-0000-0000-00006D020000}"/>
    <cellStyle name="Normal 163" xfId="622" xr:uid="{00000000-0005-0000-0000-00006E020000}"/>
    <cellStyle name="Normal 164" xfId="623" xr:uid="{00000000-0005-0000-0000-00006F020000}"/>
    <cellStyle name="Normal 165" xfId="624" xr:uid="{00000000-0005-0000-0000-000070020000}"/>
    <cellStyle name="Normal 166" xfId="625" xr:uid="{00000000-0005-0000-0000-000071020000}"/>
    <cellStyle name="Normal 167" xfId="626" xr:uid="{00000000-0005-0000-0000-000072020000}"/>
    <cellStyle name="Normal 168" xfId="627" xr:uid="{00000000-0005-0000-0000-000073020000}"/>
    <cellStyle name="Normal 169" xfId="628" xr:uid="{00000000-0005-0000-0000-000074020000}"/>
    <cellStyle name="Normal 17" xfId="629" xr:uid="{00000000-0005-0000-0000-000075020000}"/>
    <cellStyle name="Normal 170" xfId="630" xr:uid="{00000000-0005-0000-0000-000076020000}"/>
    <cellStyle name="Normal 171" xfId="631" xr:uid="{00000000-0005-0000-0000-000077020000}"/>
    <cellStyle name="Normal 172" xfId="632" xr:uid="{00000000-0005-0000-0000-000078020000}"/>
    <cellStyle name="Normal 173" xfId="633" xr:uid="{00000000-0005-0000-0000-000079020000}"/>
    <cellStyle name="Normal 174" xfId="634" xr:uid="{00000000-0005-0000-0000-00007A020000}"/>
    <cellStyle name="Normal 175" xfId="635" xr:uid="{00000000-0005-0000-0000-00007B020000}"/>
    <cellStyle name="Normal 176" xfId="636" xr:uid="{00000000-0005-0000-0000-00007C020000}"/>
    <cellStyle name="Normal 177" xfId="637" xr:uid="{00000000-0005-0000-0000-00007D020000}"/>
    <cellStyle name="Normal 178" xfId="638" xr:uid="{00000000-0005-0000-0000-00007E020000}"/>
    <cellStyle name="Normal 179" xfId="639" xr:uid="{00000000-0005-0000-0000-00007F020000}"/>
    <cellStyle name="Normal 18" xfId="640" xr:uid="{00000000-0005-0000-0000-000080020000}"/>
    <cellStyle name="Normal 180" xfId="641" xr:uid="{00000000-0005-0000-0000-000081020000}"/>
    <cellStyle name="Normal 181" xfId="642" xr:uid="{00000000-0005-0000-0000-000082020000}"/>
    <cellStyle name="Normal 182" xfId="643" xr:uid="{00000000-0005-0000-0000-000083020000}"/>
    <cellStyle name="Normal 183" xfId="644" xr:uid="{00000000-0005-0000-0000-000084020000}"/>
    <cellStyle name="Normal 184" xfId="645" xr:uid="{00000000-0005-0000-0000-000085020000}"/>
    <cellStyle name="Normal 185" xfId="646" xr:uid="{00000000-0005-0000-0000-000086020000}"/>
    <cellStyle name="Normal 186" xfId="647" xr:uid="{00000000-0005-0000-0000-000087020000}"/>
    <cellStyle name="Normal 187" xfId="648" xr:uid="{00000000-0005-0000-0000-000088020000}"/>
    <cellStyle name="Normal 187 2" xfId="649" xr:uid="{00000000-0005-0000-0000-000089020000}"/>
    <cellStyle name="Normal 188" xfId="650" xr:uid="{00000000-0005-0000-0000-00008A020000}"/>
    <cellStyle name="Normal 188 2" xfId="651" xr:uid="{00000000-0005-0000-0000-00008B020000}"/>
    <cellStyle name="Normal 188 2 2" xfId="652" xr:uid="{00000000-0005-0000-0000-00008C020000}"/>
    <cellStyle name="Normal 188 2 3" xfId="653" xr:uid="{00000000-0005-0000-0000-00008D020000}"/>
    <cellStyle name="Normal 188 3" xfId="654" xr:uid="{00000000-0005-0000-0000-00008E020000}"/>
    <cellStyle name="Normal 188 4" xfId="655" xr:uid="{00000000-0005-0000-0000-00008F020000}"/>
    <cellStyle name="Normal 189" xfId="656" xr:uid="{00000000-0005-0000-0000-000090020000}"/>
    <cellStyle name="Normal 189 2" xfId="657" xr:uid="{00000000-0005-0000-0000-000091020000}"/>
    <cellStyle name="Normal 189 2 2" xfId="658" xr:uid="{00000000-0005-0000-0000-000092020000}"/>
    <cellStyle name="Normal 189 2 3" xfId="659" xr:uid="{00000000-0005-0000-0000-000093020000}"/>
    <cellStyle name="Normal 189 3" xfId="660" xr:uid="{00000000-0005-0000-0000-000094020000}"/>
    <cellStyle name="Normal 189 4" xfId="661" xr:uid="{00000000-0005-0000-0000-000095020000}"/>
    <cellStyle name="Normal 19" xfId="662" xr:uid="{00000000-0005-0000-0000-000096020000}"/>
    <cellStyle name="Normal 190" xfId="663" xr:uid="{00000000-0005-0000-0000-000097020000}"/>
    <cellStyle name="Normal 190 2" xfId="664" xr:uid="{00000000-0005-0000-0000-000098020000}"/>
    <cellStyle name="Normal 190 3" xfId="665" xr:uid="{00000000-0005-0000-0000-000099020000}"/>
    <cellStyle name="Normal 191" xfId="666" xr:uid="{00000000-0005-0000-0000-00009A020000}"/>
    <cellStyle name="Normal 192" xfId="667" xr:uid="{00000000-0005-0000-0000-00009B020000}"/>
    <cellStyle name="Normal 193" xfId="668" xr:uid="{00000000-0005-0000-0000-00009C020000}"/>
    <cellStyle name="Normal 193 2" xfId="669" xr:uid="{00000000-0005-0000-0000-00009D020000}"/>
    <cellStyle name="Normal 194" xfId="670" xr:uid="{00000000-0005-0000-0000-00009E020000}"/>
    <cellStyle name="Normal 194 2" xfId="671" xr:uid="{00000000-0005-0000-0000-00009F020000}"/>
    <cellStyle name="Normal 194 3" xfId="672" xr:uid="{00000000-0005-0000-0000-0000A0020000}"/>
    <cellStyle name="Normal 195" xfId="673" xr:uid="{00000000-0005-0000-0000-0000A1020000}"/>
    <cellStyle name="Normal 195 2" xfId="674" xr:uid="{00000000-0005-0000-0000-0000A2020000}"/>
    <cellStyle name="Normal 195 3" xfId="675" xr:uid="{00000000-0005-0000-0000-0000A3020000}"/>
    <cellStyle name="Normal 196" xfId="676" xr:uid="{00000000-0005-0000-0000-0000A4020000}"/>
    <cellStyle name="Normal 196 2" xfId="677" xr:uid="{00000000-0005-0000-0000-0000A5020000}"/>
    <cellStyle name="Normal 196 3" xfId="678" xr:uid="{00000000-0005-0000-0000-0000A6020000}"/>
    <cellStyle name="Normal 197" xfId="679" xr:uid="{00000000-0005-0000-0000-0000A7020000}"/>
    <cellStyle name="Normal 198" xfId="680" xr:uid="{00000000-0005-0000-0000-0000A8020000}"/>
    <cellStyle name="Normal 199" xfId="681" xr:uid="{00000000-0005-0000-0000-0000A9020000}"/>
    <cellStyle name="Normal 2" xfId="682" xr:uid="{00000000-0005-0000-0000-0000AA020000}"/>
    <cellStyle name="Normal 2 10" xfId="683" xr:uid="{00000000-0005-0000-0000-0000AB020000}"/>
    <cellStyle name="Normal 2 11" xfId="684" xr:uid="{00000000-0005-0000-0000-0000AC020000}"/>
    <cellStyle name="Normal 2 12" xfId="685" xr:uid="{00000000-0005-0000-0000-0000AD020000}"/>
    <cellStyle name="Normal 2 2" xfId="686" xr:uid="{00000000-0005-0000-0000-0000AE020000}"/>
    <cellStyle name="Normal 2 2 2" xfId="687" xr:uid="{00000000-0005-0000-0000-0000AF020000}"/>
    <cellStyle name="Normal 2 2 2 2" xfId="688" xr:uid="{00000000-0005-0000-0000-0000B0020000}"/>
    <cellStyle name="Normal 2 2 2 2 2" xfId="689" xr:uid="{00000000-0005-0000-0000-0000B1020000}"/>
    <cellStyle name="Normal 2 2 2 2 3" xfId="690" xr:uid="{00000000-0005-0000-0000-0000B2020000}"/>
    <cellStyle name="Normal 2 2 2 3" xfId="691" xr:uid="{00000000-0005-0000-0000-0000B3020000}"/>
    <cellStyle name="Normal 2 2 2 4" xfId="692" xr:uid="{00000000-0005-0000-0000-0000B4020000}"/>
    <cellStyle name="Normal 2 2 2 5" xfId="693" xr:uid="{00000000-0005-0000-0000-0000B5020000}"/>
    <cellStyle name="Normal 2 2 2 6" xfId="694" xr:uid="{00000000-0005-0000-0000-0000B6020000}"/>
    <cellStyle name="Normal 2 2 2 7" xfId="695" xr:uid="{00000000-0005-0000-0000-0000B7020000}"/>
    <cellStyle name="Normal 2 2 2 8" xfId="696" xr:uid="{00000000-0005-0000-0000-0000B8020000}"/>
    <cellStyle name="Normal 2 2 2 9" xfId="697" xr:uid="{00000000-0005-0000-0000-0000B9020000}"/>
    <cellStyle name="Normal 2 2 3" xfId="698" xr:uid="{00000000-0005-0000-0000-0000BA020000}"/>
    <cellStyle name="Normal 2 2 3 2" xfId="699" xr:uid="{00000000-0005-0000-0000-0000BB020000}"/>
    <cellStyle name="Normal 2 2 3 3" xfId="700" xr:uid="{00000000-0005-0000-0000-0000BC020000}"/>
    <cellStyle name="Normal 2 2 4" xfId="701" xr:uid="{00000000-0005-0000-0000-0000BD020000}"/>
    <cellStyle name="Normal 2 2 4 2" xfId="702" xr:uid="{00000000-0005-0000-0000-0000BE020000}"/>
    <cellStyle name="Normal 2 2 4 3" xfId="703" xr:uid="{00000000-0005-0000-0000-0000BF020000}"/>
    <cellStyle name="Normal 2 2 5" xfId="704" xr:uid="{00000000-0005-0000-0000-0000C0020000}"/>
    <cellStyle name="Normal 2 2 6" xfId="705" xr:uid="{00000000-0005-0000-0000-0000C1020000}"/>
    <cellStyle name="Normal 2 2 7" xfId="706" xr:uid="{00000000-0005-0000-0000-0000C2020000}"/>
    <cellStyle name="Normal 2 2 8" xfId="707" xr:uid="{00000000-0005-0000-0000-0000C3020000}"/>
    <cellStyle name="Normal 2 2 9" xfId="708" xr:uid="{00000000-0005-0000-0000-0000C4020000}"/>
    <cellStyle name="Normal 2 3" xfId="709" xr:uid="{00000000-0005-0000-0000-0000C5020000}"/>
    <cellStyle name="Normal 2 3 2" xfId="1096" xr:uid="{DE0EFDA6-0068-4940-880E-6EF3B1FBA40E}"/>
    <cellStyle name="Normal 2 4" xfId="710" xr:uid="{00000000-0005-0000-0000-0000C6020000}"/>
    <cellStyle name="Normal 2 4 10" xfId="711" xr:uid="{00000000-0005-0000-0000-0000C7020000}"/>
    <cellStyle name="Normal 2 4 100" xfId="712" xr:uid="{00000000-0005-0000-0000-0000C8020000}"/>
    <cellStyle name="Normal 2 4 101" xfId="713" xr:uid="{00000000-0005-0000-0000-0000C9020000}"/>
    <cellStyle name="Normal 2 4 102" xfId="714" xr:uid="{00000000-0005-0000-0000-0000CA020000}"/>
    <cellStyle name="Normal 2 4 103" xfId="715" xr:uid="{00000000-0005-0000-0000-0000CB020000}"/>
    <cellStyle name="Normal 2 4 104" xfId="716" xr:uid="{00000000-0005-0000-0000-0000CC020000}"/>
    <cellStyle name="Normal 2 4 105" xfId="717" xr:uid="{00000000-0005-0000-0000-0000CD020000}"/>
    <cellStyle name="Normal 2 4 106" xfId="718" xr:uid="{00000000-0005-0000-0000-0000CE020000}"/>
    <cellStyle name="Normal 2 4 107" xfId="719" xr:uid="{00000000-0005-0000-0000-0000CF020000}"/>
    <cellStyle name="Normal 2 4 108" xfId="720" xr:uid="{00000000-0005-0000-0000-0000D0020000}"/>
    <cellStyle name="Normal 2 4 109" xfId="721" xr:uid="{00000000-0005-0000-0000-0000D1020000}"/>
    <cellStyle name="Normal 2 4 11" xfId="722" xr:uid="{00000000-0005-0000-0000-0000D2020000}"/>
    <cellStyle name="Normal 2 4 110" xfId="723" xr:uid="{00000000-0005-0000-0000-0000D3020000}"/>
    <cellStyle name="Normal 2 4 111" xfId="724" xr:uid="{00000000-0005-0000-0000-0000D4020000}"/>
    <cellStyle name="Normal 2 4 112" xfId="725" xr:uid="{00000000-0005-0000-0000-0000D5020000}"/>
    <cellStyle name="Normal 2 4 113" xfId="726" xr:uid="{00000000-0005-0000-0000-0000D6020000}"/>
    <cellStyle name="Normal 2 4 114" xfId="727" xr:uid="{00000000-0005-0000-0000-0000D7020000}"/>
    <cellStyle name="Normal 2 4 115" xfId="728" xr:uid="{00000000-0005-0000-0000-0000D8020000}"/>
    <cellStyle name="Normal 2 4 116" xfId="729" xr:uid="{00000000-0005-0000-0000-0000D9020000}"/>
    <cellStyle name="Normal 2 4 117" xfId="730" xr:uid="{00000000-0005-0000-0000-0000DA020000}"/>
    <cellStyle name="Normal 2 4 118" xfId="731" xr:uid="{00000000-0005-0000-0000-0000DB020000}"/>
    <cellStyle name="Normal 2 4 119" xfId="732" xr:uid="{00000000-0005-0000-0000-0000DC020000}"/>
    <cellStyle name="Normal 2 4 12" xfId="733" xr:uid="{00000000-0005-0000-0000-0000DD020000}"/>
    <cellStyle name="Normal 2 4 120" xfId="734" xr:uid="{00000000-0005-0000-0000-0000DE020000}"/>
    <cellStyle name="Normal 2 4 121" xfId="735" xr:uid="{00000000-0005-0000-0000-0000DF020000}"/>
    <cellStyle name="Normal 2 4 122" xfId="736" xr:uid="{00000000-0005-0000-0000-0000E0020000}"/>
    <cellStyle name="Normal 2 4 123" xfId="737" xr:uid="{00000000-0005-0000-0000-0000E1020000}"/>
    <cellStyle name="Normal 2 4 124" xfId="738" xr:uid="{00000000-0005-0000-0000-0000E2020000}"/>
    <cellStyle name="Normal 2 4 125" xfId="739" xr:uid="{00000000-0005-0000-0000-0000E3020000}"/>
    <cellStyle name="Normal 2 4 126" xfId="740" xr:uid="{00000000-0005-0000-0000-0000E4020000}"/>
    <cellStyle name="Normal 2 4 127" xfId="741" xr:uid="{00000000-0005-0000-0000-0000E5020000}"/>
    <cellStyle name="Normal 2 4 128" xfId="742" xr:uid="{00000000-0005-0000-0000-0000E6020000}"/>
    <cellStyle name="Normal 2 4 129" xfId="743" xr:uid="{00000000-0005-0000-0000-0000E7020000}"/>
    <cellStyle name="Normal 2 4 13" xfId="744" xr:uid="{00000000-0005-0000-0000-0000E8020000}"/>
    <cellStyle name="Normal 2 4 130" xfId="745" xr:uid="{00000000-0005-0000-0000-0000E9020000}"/>
    <cellStyle name="Normal 2 4 131" xfId="746" xr:uid="{00000000-0005-0000-0000-0000EA020000}"/>
    <cellStyle name="Normal 2 4 132" xfId="747" xr:uid="{00000000-0005-0000-0000-0000EB020000}"/>
    <cellStyle name="Normal 2 4 133" xfId="748" xr:uid="{00000000-0005-0000-0000-0000EC020000}"/>
    <cellStyle name="Normal 2 4 134" xfId="749" xr:uid="{00000000-0005-0000-0000-0000ED020000}"/>
    <cellStyle name="Normal 2 4 135" xfId="750" xr:uid="{00000000-0005-0000-0000-0000EE020000}"/>
    <cellStyle name="Normal 2 4 136" xfId="751" xr:uid="{00000000-0005-0000-0000-0000EF020000}"/>
    <cellStyle name="Normal 2 4 137" xfId="752" xr:uid="{00000000-0005-0000-0000-0000F0020000}"/>
    <cellStyle name="Normal 2 4 138" xfId="753" xr:uid="{00000000-0005-0000-0000-0000F1020000}"/>
    <cellStyle name="Normal 2 4 139" xfId="754" xr:uid="{00000000-0005-0000-0000-0000F2020000}"/>
    <cellStyle name="Normal 2 4 14" xfId="755" xr:uid="{00000000-0005-0000-0000-0000F3020000}"/>
    <cellStyle name="Normal 2 4 140" xfId="756" xr:uid="{00000000-0005-0000-0000-0000F4020000}"/>
    <cellStyle name="Normal 2 4 141" xfId="757" xr:uid="{00000000-0005-0000-0000-0000F5020000}"/>
    <cellStyle name="Normal 2 4 142" xfId="758" xr:uid="{00000000-0005-0000-0000-0000F6020000}"/>
    <cellStyle name="Normal 2 4 143" xfId="759" xr:uid="{00000000-0005-0000-0000-0000F7020000}"/>
    <cellStyle name="Normal 2 4 144" xfId="760" xr:uid="{00000000-0005-0000-0000-0000F8020000}"/>
    <cellStyle name="Normal 2 4 145" xfId="761" xr:uid="{00000000-0005-0000-0000-0000F9020000}"/>
    <cellStyle name="Normal 2 4 146" xfId="762" xr:uid="{00000000-0005-0000-0000-0000FA020000}"/>
    <cellStyle name="Normal 2 4 147" xfId="763" xr:uid="{00000000-0005-0000-0000-0000FB020000}"/>
    <cellStyle name="Normal 2 4 148" xfId="764" xr:uid="{00000000-0005-0000-0000-0000FC020000}"/>
    <cellStyle name="Normal 2 4 149" xfId="765" xr:uid="{00000000-0005-0000-0000-0000FD020000}"/>
    <cellStyle name="Normal 2 4 15" xfId="766" xr:uid="{00000000-0005-0000-0000-0000FE020000}"/>
    <cellStyle name="Normal 2 4 150" xfId="767" xr:uid="{00000000-0005-0000-0000-0000FF020000}"/>
    <cellStyle name="Normal 2 4 151" xfId="768" xr:uid="{00000000-0005-0000-0000-000000030000}"/>
    <cellStyle name="Normal 2 4 152" xfId="769" xr:uid="{00000000-0005-0000-0000-000001030000}"/>
    <cellStyle name="Normal 2 4 153" xfId="770" xr:uid="{00000000-0005-0000-0000-000002030000}"/>
    <cellStyle name="Normal 2 4 154" xfId="771" xr:uid="{00000000-0005-0000-0000-000003030000}"/>
    <cellStyle name="Normal 2 4 155" xfId="772" xr:uid="{00000000-0005-0000-0000-000004030000}"/>
    <cellStyle name="Normal 2 4 156" xfId="773" xr:uid="{00000000-0005-0000-0000-000005030000}"/>
    <cellStyle name="Normal 2 4 157" xfId="774" xr:uid="{00000000-0005-0000-0000-000006030000}"/>
    <cellStyle name="Normal 2 4 158" xfId="775" xr:uid="{00000000-0005-0000-0000-000007030000}"/>
    <cellStyle name="Normal 2 4 159" xfId="776" xr:uid="{00000000-0005-0000-0000-000008030000}"/>
    <cellStyle name="Normal 2 4 16" xfId="777" xr:uid="{00000000-0005-0000-0000-000009030000}"/>
    <cellStyle name="Normal 2 4 160" xfId="778" xr:uid="{00000000-0005-0000-0000-00000A030000}"/>
    <cellStyle name="Normal 2 4 161" xfId="779" xr:uid="{00000000-0005-0000-0000-00000B030000}"/>
    <cellStyle name="Normal 2 4 162" xfId="780" xr:uid="{00000000-0005-0000-0000-00000C030000}"/>
    <cellStyle name="Normal 2 4 163" xfId="781" xr:uid="{00000000-0005-0000-0000-00000D030000}"/>
    <cellStyle name="Normal 2 4 164" xfId="782" xr:uid="{00000000-0005-0000-0000-00000E030000}"/>
    <cellStyle name="Normal 2 4 165" xfId="783" xr:uid="{00000000-0005-0000-0000-00000F030000}"/>
    <cellStyle name="Normal 2 4 166" xfId="784" xr:uid="{00000000-0005-0000-0000-000010030000}"/>
    <cellStyle name="Normal 2 4 167" xfId="785" xr:uid="{00000000-0005-0000-0000-000011030000}"/>
    <cellStyle name="Normal 2 4 168" xfId="786" xr:uid="{00000000-0005-0000-0000-000012030000}"/>
    <cellStyle name="Normal 2 4 17" xfId="787" xr:uid="{00000000-0005-0000-0000-000013030000}"/>
    <cellStyle name="Normal 2 4 18" xfId="788" xr:uid="{00000000-0005-0000-0000-000014030000}"/>
    <cellStyle name="Normal 2 4 19" xfId="789" xr:uid="{00000000-0005-0000-0000-000015030000}"/>
    <cellStyle name="Normal 2 4 2" xfId="790" xr:uid="{00000000-0005-0000-0000-000016030000}"/>
    <cellStyle name="Normal 2 4 20" xfId="791" xr:uid="{00000000-0005-0000-0000-000017030000}"/>
    <cellStyle name="Normal 2 4 21" xfId="792" xr:uid="{00000000-0005-0000-0000-000018030000}"/>
    <cellStyle name="Normal 2 4 22" xfId="793" xr:uid="{00000000-0005-0000-0000-000019030000}"/>
    <cellStyle name="Normal 2 4 23" xfId="794" xr:uid="{00000000-0005-0000-0000-00001A030000}"/>
    <cellStyle name="Normal 2 4 24" xfId="795" xr:uid="{00000000-0005-0000-0000-00001B030000}"/>
    <cellStyle name="Normal 2 4 25" xfId="796" xr:uid="{00000000-0005-0000-0000-00001C030000}"/>
    <cellStyle name="Normal 2 4 26" xfId="797" xr:uid="{00000000-0005-0000-0000-00001D030000}"/>
    <cellStyle name="Normal 2 4 27" xfId="798" xr:uid="{00000000-0005-0000-0000-00001E030000}"/>
    <cellStyle name="Normal 2 4 28" xfId="799" xr:uid="{00000000-0005-0000-0000-00001F030000}"/>
    <cellStyle name="Normal 2 4 29" xfId="800" xr:uid="{00000000-0005-0000-0000-000020030000}"/>
    <cellStyle name="Normal 2 4 3" xfId="801" xr:uid="{00000000-0005-0000-0000-000021030000}"/>
    <cellStyle name="Normal 2 4 30" xfId="802" xr:uid="{00000000-0005-0000-0000-000022030000}"/>
    <cellStyle name="Normal 2 4 31" xfId="803" xr:uid="{00000000-0005-0000-0000-000023030000}"/>
    <cellStyle name="Normal 2 4 32" xfId="804" xr:uid="{00000000-0005-0000-0000-000024030000}"/>
    <cellStyle name="Normal 2 4 33" xfId="805" xr:uid="{00000000-0005-0000-0000-000025030000}"/>
    <cellStyle name="Normal 2 4 34" xfId="806" xr:uid="{00000000-0005-0000-0000-000026030000}"/>
    <cellStyle name="Normal 2 4 35" xfId="807" xr:uid="{00000000-0005-0000-0000-000027030000}"/>
    <cellStyle name="Normal 2 4 36" xfId="808" xr:uid="{00000000-0005-0000-0000-000028030000}"/>
    <cellStyle name="Normal 2 4 37" xfId="809" xr:uid="{00000000-0005-0000-0000-000029030000}"/>
    <cellStyle name="Normal 2 4 38" xfId="810" xr:uid="{00000000-0005-0000-0000-00002A030000}"/>
    <cellStyle name="Normal 2 4 39" xfId="811" xr:uid="{00000000-0005-0000-0000-00002B030000}"/>
    <cellStyle name="Normal 2 4 4" xfId="812" xr:uid="{00000000-0005-0000-0000-00002C030000}"/>
    <cellStyle name="Normal 2 4 40" xfId="813" xr:uid="{00000000-0005-0000-0000-00002D030000}"/>
    <cellStyle name="Normal 2 4 41" xfId="814" xr:uid="{00000000-0005-0000-0000-00002E030000}"/>
    <cellStyle name="Normal 2 4 42" xfId="815" xr:uid="{00000000-0005-0000-0000-00002F030000}"/>
    <cellStyle name="Normal 2 4 43" xfId="816" xr:uid="{00000000-0005-0000-0000-000030030000}"/>
    <cellStyle name="Normal 2 4 44" xfId="817" xr:uid="{00000000-0005-0000-0000-000031030000}"/>
    <cellStyle name="Normal 2 4 45" xfId="818" xr:uid="{00000000-0005-0000-0000-000032030000}"/>
    <cellStyle name="Normal 2 4 46" xfId="819" xr:uid="{00000000-0005-0000-0000-000033030000}"/>
    <cellStyle name="Normal 2 4 47" xfId="820" xr:uid="{00000000-0005-0000-0000-000034030000}"/>
    <cellStyle name="Normal 2 4 48" xfId="821" xr:uid="{00000000-0005-0000-0000-000035030000}"/>
    <cellStyle name="Normal 2 4 49" xfId="822" xr:uid="{00000000-0005-0000-0000-000036030000}"/>
    <cellStyle name="Normal 2 4 5" xfId="823" xr:uid="{00000000-0005-0000-0000-000037030000}"/>
    <cellStyle name="Normal 2 4 50" xfId="824" xr:uid="{00000000-0005-0000-0000-000038030000}"/>
    <cellStyle name="Normal 2 4 51" xfId="825" xr:uid="{00000000-0005-0000-0000-000039030000}"/>
    <cellStyle name="Normal 2 4 52" xfId="826" xr:uid="{00000000-0005-0000-0000-00003A030000}"/>
    <cellStyle name="Normal 2 4 53" xfId="827" xr:uid="{00000000-0005-0000-0000-00003B030000}"/>
    <cellStyle name="Normal 2 4 54" xfId="828" xr:uid="{00000000-0005-0000-0000-00003C030000}"/>
    <cellStyle name="Normal 2 4 55" xfId="829" xr:uid="{00000000-0005-0000-0000-00003D030000}"/>
    <cellStyle name="Normal 2 4 56" xfId="830" xr:uid="{00000000-0005-0000-0000-00003E030000}"/>
    <cellStyle name="Normal 2 4 57" xfId="831" xr:uid="{00000000-0005-0000-0000-00003F030000}"/>
    <cellStyle name="Normal 2 4 58" xfId="832" xr:uid="{00000000-0005-0000-0000-000040030000}"/>
    <cellStyle name="Normal 2 4 59" xfId="833" xr:uid="{00000000-0005-0000-0000-000041030000}"/>
    <cellStyle name="Normal 2 4 6" xfId="834" xr:uid="{00000000-0005-0000-0000-000042030000}"/>
    <cellStyle name="Normal 2 4 60" xfId="835" xr:uid="{00000000-0005-0000-0000-000043030000}"/>
    <cellStyle name="Normal 2 4 61" xfId="836" xr:uid="{00000000-0005-0000-0000-000044030000}"/>
    <cellStyle name="Normal 2 4 62" xfId="837" xr:uid="{00000000-0005-0000-0000-000045030000}"/>
    <cellStyle name="Normal 2 4 63" xfId="838" xr:uid="{00000000-0005-0000-0000-000046030000}"/>
    <cellStyle name="Normal 2 4 64" xfId="839" xr:uid="{00000000-0005-0000-0000-000047030000}"/>
    <cellStyle name="Normal 2 4 65" xfId="840" xr:uid="{00000000-0005-0000-0000-000048030000}"/>
    <cellStyle name="Normal 2 4 66" xfId="841" xr:uid="{00000000-0005-0000-0000-000049030000}"/>
    <cellStyle name="Normal 2 4 67" xfId="842" xr:uid="{00000000-0005-0000-0000-00004A030000}"/>
    <cellStyle name="Normal 2 4 68" xfId="843" xr:uid="{00000000-0005-0000-0000-00004B030000}"/>
    <cellStyle name="Normal 2 4 69" xfId="844" xr:uid="{00000000-0005-0000-0000-00004C030000}"/>
    <cellStyle name="Normal 2 4 7" xfId="845" xr:uid="{00000000-0005-0000-0000-00004D030000}"/>
    <cellStyle name="Normal 2 4 70" xfId="846" xr:uid="{00000000-0005-0000-0000-00004E030000}"/>
    <cellStyle name="Normal 2 4 71" xfId="847" xr:uid="{00000000-0005-0000-0000-00004F030000}"/>
    <cellStyle name="Normal 2 4 72" xfId="848" xr:uid="{00000000-0005-0000-0000-000050030000}"/>
    <cellStyle name="Normal 2 4 73" xfId="849" xr:uid="{00000000-0005-0000-0000-000051030000}"/>
    <cellStyle name="Normal 2 4 74" xfId="850" xr:uid="{00000000-0005-0000-0000-000052030000}"/>
    <cellStyle name="Normal 2 4 75" xfId="851" xr:uid="{00000000-0005-0000-0000-000053030000}"/>
    <cellStyle name="Normal 2 4 76" xfId="852" xr:uid="{00000000-0005-0000-0000-000054030000}"/>
    <cellStyle name="Normal 2 4 77" xfId="853" xr:uid="{00000000-0005-0000-0000-000055030000}"/>
    <cellStyle name="Normal 2 4 78" xfId="854" xr:uid="{00000000-0005-0000-0000-000056030000}"/>
    <cellStyle name="Normal 2 4 79" xfId="855" xr:uid="{00000000-0005-0000-0000-000057030000}"/>
    <cellStyle name="Normal 2 4 8" xfId="856" xr:uid="{00000000-0005-0000-0000-000058030000}"/>
    <cellStyle name="Normal 2 4 80" xfId="857" xr:uid="{00000000-0005-0000-0000-000059030000}"/>
    <cellStyle name="Normal 2 4 81" xfId="858" xr:uid="{00000000-0005-0000-0000-00005A030000}"/>
    <cellStyle name="Normal 2 4 82" xfId="859" xr:uid="{00000000-0005-0000-0000-00005B030000}"/>
    <cellStyle name="Normal 2 4 83" xfId="860" xr:uid="{00000000-0005-0000-0000-00005C030000}"/>
    <cellStyle name="Normal 2 4 84" xfId="861" xr:uid="{00000000-0005-0000-0000-00005D030000}"/>
    <cellStyle name="Normal 2 4 85" xfId="862" xr:uid="{00000000-0005-0000-0000-00005E030000}"/>
    <cellStyle name="Normal 2 4 86" xfId="863" xr:uid="{00000000-0005-0000-0000-00005F030000}"/>
    <cellStyle name="Normal 2 4 87" xfId="864" xr:uid="{00000000-0005-0000-0000-000060030000}"/>
    <cellStyle name="Normal 2 4 88" xfId="865" xr:uid="{00000000-0005-0000-0000-000061030000}"/>
    <cellStyle name="Normal 2 4 89" xfId="866" xr:uid="{00000000-0005-0000-0000-000062030000}"/>
    <cellStyle name="Normal 2 4 9" xfId="867" xr:uid="{00000000-0005-0000-0000-000063030000}"/>
    <cellStyle name="Normal 2 4 90" xfId="868" xr:uid="{00000000-0005-0000-0000-000064030000}"/>
    <cellStyle name="Normal 2 4 91" xfId="869" xr:uid="{00000000-0005-0000-0000-000065030000}"/>
    <cellStyle name="Normal 2 4 92" xfId="870" xr:uid="{00000000-0005-0000-0000-000066030000}"/>
    <cellStyle name="Normal 2 4 93" xfId="871" xr:uid="{00000000-0005-0000-0000-000067030000}"/>
    <cellStyle name="Normal 2 4 94" xfId="872" xr:uid="{00000000-0005-0000-0000-000068030000}"/>
    <cellStyle name="Normal 2 4 95" xfId="873" xr:uid="{00000000-0005-0000-0000-000069030000}"/>
    <cellStyle name="Normal 2 4 96" xfId="874" xr:uid="{00000000-0005-0000-0000-00006A030000}"/>
    <cellStyle name="Normal 2 4 97" xfId="875" xr:uid="{00000000-0005-0000-0000-00006B030000}"/>
    <cellStyle name="Normal 2 4 98" xfId="876" xr:uid="{00000000-0005-0000-0000-00006C030000}"/>
    <cellStyle name="Normal 2 4 99" xfId="877" xr:uid="{00000000-0005-0000-0000-00006D030000}"/>
    <cellStyle name="Normal 2 5" xfId="878" xr:uid="{00000000-0005-0000-0000-00006E030000}"/>
    <cellStyle name="Normal 2 5 10" xfId="879" xr:uid="{00000000-0005-0000-0000-00006F030000}"/>
    <cellStyle name="Normal 2 5 11" xfId="880" xr:uid="{00000000-0005-0000-0000-000070030000}"/>
    <cellStyle name="Normal 2 5 12" xfId="881" xr:uid="{00000000-0005-0000-0000-000071030000}"/>
    <cellStyle name="Normal 2 5 13" xfId="882" xr:uid="{00000000-0005-0000-0000-000072030000}"/>
    <cellStyle name="Normal 2 5 14" xfId="883" xr:uid="{00000000-0005-0000-0000-000073030000}"/>
    <cellStyle name="Normal 2 5 15" xfId="884" xr:uid="{00000000-0005-0000-0000-000074030000}"/>
    <cellStyle name="Normal 2 5 16" xfId="885" xr:uid="{00000000-0005-0000-0000-000075030000}"/>
    <cellStyle name="Normal 2 5 17" xfId="886" xr:uid="{00000000-0005-0000-0000-000076030000}"/>
    <cellStyle name="Normal 2 5 18" xfId="887" xr:uid="{00000000-0005-0000-0000-000077030000}"/>
    <cellStyle name="Normal 2 5 19" xfId="888" xr:uid="{00000000-0005-0000-0000-000078030000}"/>
    <cellStyle name="Normal 2 5 2" xfId="889" xr:uid="{00000000-0005-0000-0000-000079030000}"/>
    <cellStyle name="Normal 2 5 20" xfId="890" xr:uid="{00000000-0005-0000-0000-00007A030000}"/>
    <cellStyle name="Normal 2 5 21" xfId="891" xr:uid="{00000000-0005-0000-0000-00007B030000}"/>
    <cellStyle name="Normal 2 5 22" xfId="892" xr:uid="{00000000-0005-0000-0000-00007C030000}"/>
    <cellStyle name="Normal 2 5 23" xfId="893" xr:uid="{00000000-0005-0000-0000-00007D030000}"/>
    <cellStyle name="Normal 2 5 24" xfId="894" xr:uid="{00000000-0005-0000-0000-00007E030000}"/>
    <cellStyle name="Normal 2 5 25" xfId="895" xr:uid="{00000000-0005-0000-0000-00007F030000}"/>
    <cellStyle name="Normal 2 5 26" xfId="896" xr:uid="{00000000-0005-0000-0000-000080030000}"/>
    <cellStyle name="Normal 2 5 27" xfId="897" xr:uid="{00000000-0005-0000-0000-000081030000}"/>
    <cellStyle name="Normal 2 5 28" xfId="898" xr:uid="{00000000-0005-0000-0000-000082030000}"/>
    <cellStyle name="Normal 2 5 29" xfId="899" xr:uid="{00000000-0005-0000-0000-000083030000}"/>
    <cellStyle name="Normal 2 5 3" xfId="900" xr:uid="{00000000-0005-0000-0000-000084030000}"/>
    <cellStyle name="Normal 2 5 30" xfId="901" xr:uid="{00000000-0005-0000-0000-000085030000}"/>
    <cellStyle name="Normal 2 5 31" xfId="902" xr:uid="{00000000-0005-0000-0000-000086030000}"/>
    <cellStyle name="Normal 2 5 32" xfId="903" xr:uid="{00000000-0005-0000-0000-000087030000}"/>
    <cellStyle name="Normal 2 5 33" xfId="904" xr:uid="{00000000-0005-0000-0000-000088030000}"/>
    <cellStyle name="Normal 2 5 34" xfId="905" xr:uid="{00000000-0005-0000-0000-000089030000}"/>
    <cellStyle name="Normal 2 5 35" xfId="906" xr:uid="{00000000-0005-0000-0000-00008A030000}"/>
    <cellStyle name="Normal 2 5 36" xfId="907" xr:uid="{00000000-0005-0000-0000-00008B030000}"/>
    <cellStyle name="Normal 2 5 37" xfId="908" xr:uid="{00000000-0005-0000-0000-00008C030000}"/>
    <cellStyle name="Normal 2 5 38" xfId="909" xr:uid="{00000000-0005-0000-0000-00008D030000}"/>
    <cellStyle name="Normal 2 5 39" xfId="910" xr:uid="{00000000-0005-0000-0000-00008E030000}"/>
    <cellStyle name="Normal 2 5 4" xfId="911" xr:uid="{00000000-0005-0000-0000-00008F030000}"/>
    <cellStyle name="Normal 2 5 40" xfId="912" xr:uid="{00000000-0005-0000-0000-000090030000}"/>
    <cellStyle name="Normal 2 5 41" xfId="913" xr:uid="{00000000-0005-0000-0000-000091030000}"/>
    <cellStyle name="Normal 2 5 42" xfId="914" xr:uid="{00000000-0005-0000-0000-000092030000}"/>
    <cellStyle name="Normal 2 5 43" xfId="915" xr:uid="{00000000-0005-0000-0000-000093030000}"/>
    <cellStyle name="Normal 2 5 44" xfId="916" xr:uid="{00000000-0005-0000-0000-000094030000}"/>
    <cellStyle name="Normal 2 5 45" xfId="917" xr:uid="{00000000-0005-0000-0000-000095030000}"/>
    <cellStyle name="Normal 2 5 46" xfId="918" xr:uid="{00000000-0005-0000-0000-000096030000}"/>
    <cellStyle name="Normal 2 5 47" xfId="919" xr:uid="{00000000-0005-0000-0000-000097030000}"/>
    <cellStyle name="Normal 2 5 48" xfId="920" xr:uid="{00000000-0005-0000-0000-000098030000}"/>
    <cellStyle name="Normal 2 5 49" xfId="921" xr:uid="{00000000-0005-0000-0000-000099030000}"/>
    <cellStyle name="Normal 2 5 5" xfId="922" xr:uid="{00000000-0005-0000-0000-00009A030000}"/>
    <cellStyle name="Normal 2 5 50" xfId="923" xr:uid="{00000000-0005-0000-0000-00009B030000}"/>
    <cellStyle name="Normal 2 5 51" xfId="924" xr:uid="{00000000-0005-0000-0000-00009C030000}"/>
    <cellStyle name="Normal 2 5 52" xfId="925" xr:uid="{00000000-0005-0000-0000-00009D030000}"/>
    <cellStyle name="Normal 2 5 53" xfId="926" xr:uid="{00000000-0005-0000-0000-00009E030000}"/>
    <cellStyle name="Normal 2 5 54" xfId="927" xr:uid="{00000000-0005-0000-0000-00009F030000}"/>
    <cellStyle name="Normal 2 5 55" xfId="928" xr:uid="{00000000-0005-0000-0000-0000A0030000}"/>
    <cellStyle name="Normal 2 5 56" xfId="929" xr:uid="{00000000-0005-0000-0000-0000A1030000}"/>
    <cellStyle name="Normal 2 5 57" xfId="930" xr:uid="{00000000-0005-0000-0000-0000A2030000}"/>
    <cellStyle name="Normal 2 5 58" xfId="931" xr:uid="{00000000-0005-0000-0000-0000A3030000}"/>
    <cellStyle name="Normal 2 5 59" xfId="932" xr:uid="{00000000-0005-0000-0000-0000A4030000}"/>
    <cellStyle name="Normal 2 5 6" xfId="933" xr:uid="{00000000-0005-0000-0000-0000A5030000}"/>
    <cellStyle name="Normal 2 5 60" xfId="934" xr:uid="{00000000-0005-0000-0000-0000A6030000}"/>
    <cellStyle name="Normal 2 5 61" xfId="935" xr:uid="{00000000-0005-0000-0000-0000A7030000}"/>
    <cellStyle name="Normal 2 5 62" xfId="936" xr:uid="{00000000-0005-0000-0000-0000A8030000}"/>
    <cellStyle name="Normal 2 5 63" xfId="937" xr:uid="{00000000-0005-0000-0000-0000A9030000}"/>
    <cellStyle name="Normal 2 5 64" xfId="938" xr:uid="{00000000-0005-0000-0000-0000AA030000}"/>
    <cellStyle name="Normal 2 5 65" xfId="939" xr:uid="{00000000-0005-0000-0000-0000AB030000}"/>
    <cellStyle name="Normal 2 5 66" xfId="940" xr:uid="{00000000-0005-0000-0000-0000AC030000}"/>
    <cellStyle name="Normal 2 5 67" xfId="941" xr:uid="{00000000-0005-0000-0000-0000AD030000}"/>
    <cellStyle name="Normal 2 5 68" xfId="942" xr:uid="{00000000-0005-0000-0000-0000AE030000}"/>
    <cellStyle name="Normal 2 5 69" xfId="943" xr:uid="{00000000-0005-0000-0000-0000AF030000}"/>
    <cellStyle name="Normal 2 5 7" xfId="944" xr:uid="{00000000-0005-0000-0000-0000B0030000}"/>
    <cellStyle name="Normal 2 5 70" xfId="945" xr:uid="{00000000-0005-0000-0000-0000B1030000}"/>
    <cellStyle name="Normal 2 5 71" xfId="946" xr:uid="{00000000-0005-0000-0000-0000B2030000}"/>
    <cellStyle name="Normal 2 5 72" xfId="947" xr:uid="{00000000-0005-0000-0000-0000B3030000}"/>
    <cellStyle name="Normal 2 5 73" xfId="948" xr:uid="{00000000-0005-0000-0000-0000B4030000}"/>
    <cellStyle name="Normal 2 5 74" xfId="949" xr:uid="{00000000-0005-0000-0000-0000B5030000}"/>
    <cellStyle name="Normal 2 5 75" xfId="950" xr:uid="{00000000-0005-0000-0000-0000B6030000}"/>
    <cellStyle name="Normal 2 5 76" xfId="951" xr:uid="{00000000-0005-0000-0000-0000B7030000}"/>
    <cellStyle name="Normal 2 5 77" xfId="952" xr:uid="{00000000-0005-0000-0000-0000B8030000}"/>
    <cellStyle name="Normal 2 5 8" xfId="953" xr:uid="{00000000-0005-0000-0000-0000B9030000}"/>
    <cellStyle name="Normal 2 5 9" xfId="954" xr:uid="{00000000-0005-0000-0000-0000BA030000}"/>
    <cellStyle name="Normal 2 6" xfId="955" xr:uid="{00000000-0005-0000-0000-0000BB030000}"/>
    <cellStyle name="Normal 2 7" xfId="956" xr:uid="{00000000-0005-0000-0000-0000BC030000}"/>
    <cellStyle name="Normal 2 8" xfId="957" xr:uid="{00000000-0005-0000-0000-0000BD030000}"/>
    <cellStyle name="Normal 2 9" xfId="958" xr:uid="{00000000-0005-0000-0000-0000BE030000}"/>
    <cellStyle name="Normal 20" xfId="959" xr:uid="{00000000-0005-0000-0000-0000BF030000}"/>
    <cellStyle name="Normal 200" xfId="960" xr:uid="{00000000-0005-0000-0000-0000C0030000}"/>
    <cellStyle name="Normal 200 2" xfId="961" xr:uid="{00000000-0005-0000-0000-0000C1030000}"/>
    <cellStyle name="Normal 200 3" xfId="962" xr:uid="{00000000-0005-0000-0000-0000C2030000}"/>
    <cellStyle name="Normal 201" xfId="963" xr:uid="{00000000-0005-0000-0000-0000C3030000}"/>
    <cellStyle name="Normal 202" xfId="964" xr:uid="{00000000-0005-0000-0000-0000C4030000}"/>
    <cellStyle name="Normal 203" xfId="965" xr:uid="{00000000-0005-0000-0000-0000C5030000}"/>
    <cellStyle name="Normal 204" xfId="966" xr:uid="{00000000-0005-0000-0000-0000C6030000}"/>
    <cellStyle name="Normal 205" xfId="967" xr:uid="{00000000-0005-0000-0000-0000C7030000}"/>
    <cellStyle name="Normal 206" xfId="968" xr:uid="{00000000-0005-0000-0000-0000C8030000}"/>
    <cellStyle name="Normal 207" xfId="1097" xr:uid="{C8FE1033-1569-4200-8036-A11D8FF69C76}"/>
    <cellStyle name="Normal 208" xfId="1098" xr:uid="{8B9DE453-2B70-46CE-B9D7-E1103A9FB557}"/>
    <cellStyle name="Normal 21" xfId="969" xr:uid="{00000000-0005-0000-0000-0000C9030000}"/>
    <cellStyle name="Normal 22" xfId="970" xr:uid="{00000000-0005-0000-0000-0000CA030000}"/>
    <cellStyle name="Normal 23" xfId="971" xr:uid="{00000000-0005-0000-0000-0000CB030000}"/>
    <cellStyle name="Normal 23 10" xfId="972" xr:uid="{00000000-0005-0000-0000-0000CC030000}"/>
    <cellStyle name="Normal 23 11" xfId="973" xr:uid="{00000000-0005-0000-0000-0000CD030000}"/>
    <cellStyle name="Normal 23 2" xfId="974" xr:uid="{00000000-0005-0000-0000-0000CE030000}"/>
    <cellStyle name="Normal 23 3" xfId="975" xr:uid="{00000000-0005-0000-0000-0000CF030000}"/>
    <cellStyle name="Normal 23 4" xfId="976" xr:uid="{00000000-0005-0000-0000-0000D0030000}"/>
    <cellStyle name="Normal 23 5" xfId="977" xr:uid="{00000000-0005-0000-0000-0000D1030000}"/>
    <cellStyle name="Normal 23 6" xfId="978" xr:uid="{00000000-0005-0000-0000-0000D2030000}"/>
    <cellStyle name="Normal 23 7" xfId="979" xr:uid="{00000000-0005-0000-0000-0000D3030000}"/>
    <cellStyle name="Normal 23 8" xfId="980" xr:uid="{00000000-0005-0000-0000-0000D4030000}"/>
    <cellStyle name="Normal 23 9" xfId="981" xr:uid="{00000000-0005-0000-0000-0000D5030000}"/>
    <cellStyle name="Normal 24" xfId="982" xr:uid="{00000000-0005-0000-0000-0000D6030000}"/>
    <cellStyle name="Normal 25" xfId="983" xr:uid="{00000000-0005-0000-0000-0000D7030000}"/>
    <cellStyle name="Normal 26" xfId="984" xr:uid="{00000000-0005-0000-0000-0000D8030000}"/>
    <cellStyle name="Normal 27" xfId="985" xr:uid="{00000000-0005-0000-0000-0000D9030000}"/>
    <cellStyle name="Normal 28" xfId="986" xr:uid="{00000000-0005-0000-0000-0000DA030000}"/>
    <cellStyle name="Normal 29" xfId="987" xr:uid="{00000000-0005-0000-0000-0000DB030000}"/>
    <cellStyle name="Normal 3" xfId="988" xr:uid="{00000000-0005-0000-0000-0000DC030000}"/>
    <cellStyle name="Normal 3 2" xfId="989" xr:uid="{00000000-0005-0000-0000-0000DD030000}"/>
    <cellStyle name="Normal 3 3" xfId="990" xr:uid="{00000000-0005-0000-0000-0000DE030000}"/>
    <cellStyle name="Normal 30" xfId="991" xr:uid="{00000000-0005-0000-0000-0000DF030000}"/>
    <cellStyle name="Normal 31" xfId="992" xr:uid="{00000000-0005-0000-0000-0000E0030000}"/>
    <cellStyle name="Normal 32" xfId="993" xr:uid="{00000000-0005-0000-0000-0000E1030000}"/>
    <cellStyle name="Normal 33" xfId="994" xr:uid="{00000000-0005-0000-0000-0000E2030000}"/>
    <cellStyle name="Normal 34" xfId="995" xr:uid="{00000000-0005-0000-0000-0000E3030000}"/>
    <cellStyle name="Normal 35" xfId="996" xr:uid="{00000000-0005-0000-0000-0000E4030000}"/>
    <cellStyle name="Normal 36" xfId="997" xr:uid="{00000000-0005-0000-0000-0000E5030000}"/>
    <cellStyle name="Normal 37" xfId="998" xr:uid="{00000000-0005-0000-0000-0000E6030000}"/>
    <cellStyle name="Normal 38" xfId="999" xr:uid="{00000000-0005-0000-0000-0000E7030000}"/>
    <cellStyle name="Normal 39" xfId="1000" xr:uid="{00000000-0005-0000-0000-0000E8030000}"/>
    <cellStyle name="Normal 4" xfId="1001" xr:uid="{00000000-0005-0000-0000-0000E9030000}"/>
    <cellStyle name="Normal 4 2" xfId="1002" xr:uid="{00000000-0005-0000-0000-0000EA030000}"/>
    <cellStyle name="Normal 4 3" xfId="1003" xr:uid="{00000000-0005-0000-0000-0000EB030000}"/>
    <cellStyle name="Normal 4 4" xfId="1004" xr:uid="{00000000-0005-0000-0000-0000EC030000}"/>
    <cellStyle name="Normal 40" xfId="1005" xr:uid="{00000000-0005-0000-0000-0000ED030000}"/>
    <cellStyle name="Normal 41" xfId="1006" xr:uid="{00000000-0005-0000-0000-0000EE030000}"/>
    <cellStyle name="Normal 42" xfId="1007" xr:uid="{00000000-0005-0000-0000-0000EF030000}"/>
    <cellStyle name="Normal 43" xfId="1008" xr:uid="{00000000-0005-0000-0000-0000F0030000}"/>
    <cellStyle name="Normal 44" xfId="1009" xr:uid="{00000000-0005-0000-0000-0000F1030000}"/>
    <cellStyle name="Normal 45" xfId="1010" xr:uid="{00000000-0005-0000-0000-0000F2030000}"/>
    <cellStyle name="Normal 46" xfId="1011" xr:uid="{00000000-0005-0000-0000-0000F3030000}"/>
    <cellStyle name="Normal 47" xfId="1012" xr:uid="{00000000-0005-0000-0000-0000F4030000}"/>
    <cellStyle name="Normal 48" xfId="1013" xr:uid="{00000000-0005-0000-0000-0000F5030000}"/>
    <cellStyle name="Normal 49" xfId="1014" xr:uid="{00000000-0005-0000-0000-0000F6030000}"/>
    <cellStyle name="Normal 5" xfId="1015" xr:uid="{00000000-0005-0000-0000-0000F7030000}"/>
    <cellStyle name="Normal 5 2" xfId="1016" xr:uid="{00000000-0005-0000-0000-0000F8030000}"/>
    <cellStyle name="Normal 5 3" xfId="1090" xr:uid="{C9468F6E-762A-4B1D-B479-40CD5820BDC0}"/>
    <cellStyle name="Normal 50" xfId="1017" xr:uid="{00000000-0005-0000-0000-0000F9030000}"/>
    <cellStyle name="Normal 51" xfId="1018" xr:uid="{00000000-0005-0000-0000-0000FA030000}"/>
    <cellStyle name="Normal 52" xfId="1019" xr:uid="{00000000-0005-0000-0000-0000FB030000}"/>
    <cellStyle name="Normal 53" xfId="1020" xr:uid="{00000000-0005-0000-0000-0000FC030000}"/>
    <cellStyle name="Normal 54" xfId="1021" xr:uid="{00000000-0005-0000-0000-0000FD030000}"/>
    <cellStyle name="Normal 55" xfId="1022" xr:uid="{00000000-0005-0000-0000-0000FE030000}"/>
    <cellStyle name="Normal 56" xfId="1023" xr:uid="{00000000-0005-0000-0000-0000FF030000}"/>
    <cellStyle name="Normal 57" xfId="1024" xr:uid="{00000000-0005-0000-0000-000000040000}"/>
    <cellStyle name="Normal 58" xfId="1025" xr:uid="{00000000-0005-0000-0000-000001040000}"/>
    <cellStyle name="Normal 59" xfId="1026" xr:uid="{00000000-0005-0000-0000-000002040000}"/>
    <cellStyle name="Normal 6" xfId="1027" xr:uid="{00000000-0005-0000-0000-000003040000}"/>
    <cellStyle name="Normal 60" xfId="1028" xr:uid="{00000000-0005-0000-0000-000004040000}"/>
    <cellStyle name="Normal 61" xfId="1029" xr:uid="{00000000-0005-0000-0000-000005040000}"/>
    <cellStyle name="Normal 62" xfId="1030" xr:uid="{00000000-0005-0000-0000-000006040000}"/>
    <cellStyle name="Normal 63" xfId="1031" xr:uid="{00000000-0005-0000-0000-000007040000}"/>
    <cellStyle name="Normal 64" xfId="1032" xr:uid="{00000000-0005-0000-0000-000008040000}"/>
    <cellStyle name="Normal 65" xfId="1033" xr:uid="{00000000-0005-0000-0000-000009040000}"/>
    <cellStyle name="Normal 66" xfId="1034" xr:uid="{00000000-0005-0000-0000-00000A040000}"/>
    <cellStyle name="Normal 67" xfId="1035" xr:uid="{00000000-0005-0000-0000-00000B040000}"/>
    <cellStyle name="Normal 68" xfId="1036" xr:uid="{00000000-0005-0000-0000-00000C040000}"/>
    <cellStyle name="Normal 69" xfId="1037" xr:uid="{00000000-0005-0000-0000-00000D040000}"/>
    <cellStyle name="Normal 7" xfId="1038" xr:uid="{00000000-0005-0000-0000-00000E040000}"/>
    <cellStyle name="Normal 70" xfId="1039" xr:uid="{00000000-0005-0000-0000-00000F040000}"/>
    <cellStyle name="Normal 71" xfId="1040" xr:uid="{00000000-0005-0000-0000-000010040000}"/>
    <cellStyle name="Normal 72" xfId="1041" xr:uid="{00000000-0005-0000-0000-000011040000}"/>
    <cellStyle name="Normal 73" xfId="1042" xr:uid="{00000000-0005-0000-0000-000012040000}"/>
    <cellStyle name="Normal 74" xfId="1043" xr:uid="{00000000-0005-0000-0000-000013040000}"/>
    <cellStyle name="Normal 75" xfId="1044" xr:uid="{00000000-0005-0000-0000-000014040000}"/>
    <cellStyle name="Normal 76" xfId="1045" xr:uid="{00000000-0005-0000-0000-000015040000}"/>
    <cellStyle name="Normal 77" xfId="1046" xr:uid="{00000000-0005-0000-0000-000016040000}"/>
    <cellStyle name="Normal 78" xfId="1047" xr:uid="{00000000-0005-0000-0000-000017040000}"/>
    <cellStyle name="Normal 79" xfId="1048" xr:uid="{00000000-0005-0000-0000-000018040000}"/>
    <cellStyle name="Normal 8" xfId="1049" xr:uid="{00000000-0005-0000-0000-000019040000}"/>
    <cellStyle name="Normal 80" xfId="1050" xr:uid="{00000000-0005-0000-0000-00001A040000}"/>
    <cellStyle name="Normal 81" xfId="1051" xr:uid="{00000000-0005-0000-0000-00001B040000}"/>
    <cellStyle name="Normal 82" xfId="1052" xr:uid="{00000000-0005-0000-0000-00001C040000}"/>
    <cellStyle name="Normal 83" xfId="1053" xr:uid="{00000000-0005-0000-0000-00001D040000}"/>
    <cellStyle name="Normal 84" xfId="1054" xr:uid="{00000000-0005-0000-0000-00001E040000}"/>
    <cellStyle name="Normal 85" xfId="1055" xr:uid="{00000000-0005-0000-0000-00001F040000}"/>
    <cellStyle name="Normal 86" xfId="1056" xr:uid="{00000000-0005-0000-0000-000020040000}"/>
    <cellStyle name="Normal 87" xfId="1057" xr:uid="{00000000-0005-0000-0000-000021040000}"/>
    <cellStyle name="Normal 88" xfId="1058" xr:uid="{00000000-0005-0000-0000-000022040000}"/>
    <cellStyle name="Normal 89" xfId="1059" xr:uid="{00000000-0005-0000-0000-000023040000}"/>
    <cellStyle name="Normal 9" xfId="1060" xr:uid="{00000000-0005-0000-0000-000024040000}"/>
    <cellStyle name="Normal 9 2" xfId="1094" xr:uid="{8C37F0CE-EC22-407C-A788-0A22C56518F8}"/>
    <cellStyle name="Normal 90" xfId="1061" xr:uid="{00000000-0005-0000-0000-000025040000}"/>
    <cellStyle name="Normal 91" xfId="1062" xr:uid="{00000000-0005-0000-0000-000026040000}"/>
    <cellStyle name="Normal 92" xfId="1063" xr:uid="{00000000-0005-0000-0000-000027040000}"/>
    <cellStyle name="Normal 93" xfId="1064" xr:uid="{00000000-0005-0000-0000-000028040000}"/>
    <cellStyle name="Normal 94" xfId="1065" xr:uid="{00000000-0005-0000-0000-000029040000}"/>
    <cellStyle name="Normal 95" xfId="1066" xr:uid="{00000000-0005-0000-0000-00002A040000}"/>
    <cellStyle name="Normal 96" xfId="1067" xr:uid="{00000000-0005-0000-0000-00002B040000}"/>
    <cellStyle name="Normal 97" xfId="1068" xr:uid="{00000000-0005-0000-0000-00002C040000}"/>
    <cellStyle name="Normal 98" xfId="1069" xr:uid="{00000000-0005-0000-0000-00002D040000}"/>
    <cellStyle name="Normal 99" xfId="1070" xr:uid="{00000000-0005-0000-0000-00002E040000}"/>
    <cellStyle name="Normál_MIT Template Final (3)" xfId="1071" xr:uid="{00000000-0005-0000-0000-00002F040000}"/>
    <cellStyle name="Percent" xfId="1089" builtinId="5"/>
    <cellStyle name="Percent 2" xfId="1072" xr:uid="{00000000-0005-0000-0000-000031040000}"/>
    <cellStyle name="Percent 2 2" xfId="1073" xr:uid="{00000000-0005-0000-0000-000032040000}"/>
    <cellStyle name="Percent 2 3" xfId="1074" xr:uid="{00000000-0005-0000-0000-000033040000}"/>
    <cellStyle name="Percent 2 4" xfId="1075" xr:uid="{00000000-0005-0000-0000-000034040000}"/>
    <cellStyle name="Percent 2 5" xfId="1076" xr:uid="{00000000-0005-0000-0000-000035040000}"/>
    <cellStyle name="Percent 2 6" xfId="1092" xr:uid="{0F896376-7285-42A2-AC49-9C528E7754E4}"/>
    <cellStyle name="Percent 3" xfId="1077" xr:uid="{00000000-0005-0000-0000-000036040000}"/>
    <cellStyle name="Percent 3 2" xfId="1078" xr:uid="{00000000-0005-0000-0000-000037040000}"/>
    <cellStyle name="Percent 3 3" xfId="1079" xr:uid="{00000000-0005-0000-0000-000038040000}"/>
    <cellStyle name="Percent 4" xfId="1080" xr:uid="{00000000-0005-0000-0000-000039040000}"/>
    <cellStyle name="Percent 5" xfId="1081" xr:uid="{00000000-0005-0000-0000-00003A040000}"/>
    <cellStyle name="Percent 6" xfId="1082" xr:uid="{00000000-0005-0000-0000-00003B040000}"/>
    <cellStyle name="Product Title" xfId="1083" xr:uid="{00000000-0005-0000-0000-00003C040000}"/>
    <cellStyle name="Product Title 2" xfId="1084" xr:uid="{00000000-0005-0000-0000-00003D040000}"/>
    <cellStyle name="Sheet Title" xfId="1085" xr:uid="{00000000-0005-0000-0000-00003E040000}"/>
    <cellStyle name="Style 1" xfId="1086" xr:uid="{00000000-0005-0000-0000-00003F040000}"/>
    <cellStyle name="Text" xfId="1087" xr:uid="{00000000-0005-0000-0000-000040040000}"/>
    <cellStyle name="Text 2" xfId="1088" xr:uid="{00000000-0005-0000-0000-000041040000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EFAB"/>
      <color rgb="FFB3CB7F"/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lplan%20KZN%20Filing\3.%20%20Projects\CTROM_New%20Generation\130%20N2%20South%20CTROM%20(New)\03%20Payment%20Certificates\200809\130_0_0_0_N2S%205Y%20CTROM%20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Payment%20Models\115_N2%20South%20Coast%20CTROM\200606%20payment%20certificate\N2%20South%20Coast%205Y%20CTROM%20Model_May-06's%20Cert%205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20_N1%20North%20CTROM\201002%20payment%20certificate\N1N_0_0_Operational%20Mode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lplan%20KZN%20Filing\3.%20%20Projects\CTROM_New%20Generation\143%20N2%20South%20CTROM%20(New)\03%20Payment%20Certificates\201107\143_0_0_0_N2S_Operational%20Model%208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olplan%20KZN%20Filing\3.%20%20Projects\CTROM_New%20Generation\147_N2%20North%20CTROM\03%20Payment%20Certificates\2022\202210\147_0_0_0_Operational%20Model_V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21_N17%20CTROM\201103%20payment%20certificate\121_0_0_0_Operational%20Mode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Anesh\AppData\Local\Microsoft\Windows\Temporary%20Internet%20Files\Content.Outlook\HPZ4YGIW\N1S_0_0_Operational%20Cost%20Matrices_Extension.xls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olplan.sharepoint.com/sites/0158_N3MH2023/Shared%20Documents/General/02_Design%20Phase/03_Compilation%20of%20Tenders/05_MC%20Re-tender%20(Aug%202026)/01_Working%20Documents/01_Vol%203/N.003-010-2020%202R%20MC%20PART%20C2.2%20PRICED%20ESTIMATE_Ver%202.xlsx" TargetMode="External"/><Relationship Id="rId2" Type="http://schemas.microsoft.com/office/2019/04/relationships/externalLinkLongPath" Target="N.003-010-2020%202R%20MC%20PART%20C2.2%20PRICED%20ESTIMATE_Ver%202.xlsx?B97B6F86" TargetMode="External"/><Relationship Id="rId1" Type="http://schemas.openxmlformats.org/officeDocument/2006/relationships/externalLinkPath" Target="file:///\\B97B6F86\N.003-010-2020%202R%20MC%20PART%20C2.2%20PRICED%20ESTIMATE_Ver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Notes 1"/>
      <sheetName val="Notes 2"/>
      <sheetName val="Title (actual data)"/>
      <sheetName val="Pred &amp; Act CPI"/>
      <sheetName val="T_actual"/>
      <sheetName val="V_actual"/>
      <sheetName val="Discount variance"/>
      <sheetName val="PC-Revenue"/>
      <sheetName val="PC-Expenditure"/>
      <sheetName val="Cumulative"/>
      <sheetName val="Title (other sheets)"/>
      <sheetName val="CPI increase inputs"/>
      <sheetName val="T_tender"/>
      <sheetName val="Hist V"/>
      <sheetName val="tg"/>
      <sheetName val="V_tender"/>
      <sheetName val="Pred gross income"/>
      <sheetName val="AGI"/>
      <sheetName val="O&amp;M fee from Cost Matrix"/>
      <sheetName val="Adj O&amp;M fe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 NRA input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Notes 1"/>
      <sheetName val="Notes 2"/>
      <sheetName val="Title (actual data)"/>
      <sheetName val="Pred &amp; Act CPI"/>
      <sheetName val="T_actual"/>
      <sheetName val="V_actual"/>
      <sheetName val="Discount variance"/>
      <sheetName val="Payment per Cont.cntre"/>
      <sheetName val="Payment summary"/>
      <sheetName val="CUM"/>
      <sheetName val="Payment detail"/>
      <sheetName val="Title (other sheets)"/>
      <sheetName val="CPI increase input"/>
      <sheetName val="T_tender"/>
      <sheetName val="Act tariff growth input"/>
      <sheetName val="Hist V"/>
      <sheetName val="tg"/>
      <sheetName val="Act tg"/>
      <sheetName val="V_tender"/>
      <sheetName val="Adj V_tender"/>
      <sheetName val="Add NRA inputs"/>
      <sheetName val="PBGI"/>
      <sheetName val="AGI"/>
      <sheetName val="Adj PBGI"/>
      <sheetName val="ETOC from Cost Matrix"/>
      <sheetName val="ETOC"/>
      <sheetName val="Adj ETOC"/>
      <sheetName val="TNI"/>
      <sheetName val="Adj TNI"/>
      <sheetName val="Income distr"/>
      <sheetName val="Ch"/>
      <sheetName val="Other cal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E6">
            <v>0.06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C6">
            <v>4.8675505653430484E-3</v>
          </cell>
        </row>
        <row r="8">
          <cell r="C8">
            <v>9.7587941791923427E-3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 &amp; Toll increase input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Notes1"/>
      <sheetName val="Notes2"/>
      <sheetName val="Version Control"/>
      <sheetName val="Title_(actual_data)"/>
      <sheetName val="Pred&amp;Act_CPI"/>
      <sheetName val="CPA"/>
      <sheetName val="T_actual"/>
      <sheetName val="V_actual"/>
      <sheetName val="Discount_variance"/>
      <sheetName val="Zero Traffic Conditions"/>
      <sheetName val="PC-Revenue"/>
      <sheetName val="PC-Expenditure"/>
      <sheetName val="Title_(other_sheets)"/>
      <sheetName val="CPI_increase"/>
      <sheetName val="T_tender"/>
      <sheetName val="Hist_V"/>
      <sheetName val="tg"/>
      <sheetName val="V_tender"/>
      <sheetName val="PBGI"/>
      <sheetName val="AGI"/>
      <sheetName val="March_Tariffs"/>
      <sheetName val="ETOC_from_Cost Matrix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Notes 1"/>
      <sheetName val="Notes 2"/>
      <sheetName val="Title (actual data)"/>
      <sheetName val="Pred &amp; Act CPI"/>
      <sheetName val="T_actual"/>
      <sheetName val="V_actual"/>
      <sheetName val="Discount variance"/>
      <sheetName val="Payment per Cont.cntre"/>
      <sheetName val="Payment summary"/>
      <sheetName val="CUM"/>
      <sheetName val="Payment detail"/>
      <sheetName val="Title (other sheets)"/>
      <sheetName val="CPI increase input"/>
      <sheetName val="T_tender"/>
      <sheetName val="Hist V"/>
      <sheetName val="tg"/>
      <sheetName val="Act tg"/>
      <sheetName val="V_tender"/>
      <sheetName val="AGI"/>
      <sheetName val="March Tariffs 2011"/>
      <sheetName val="ETOC from Cost Matrix"/>
      <sheetName val="Adj ETOC"/>
      <sheetName val="Act tariff growth input"/>
      <sheetName val="Adj V_tender"/>
      <sheetName val="Add NRA inputs"/>
      <sheetName val="PBGI"/>
      <sheetName val="Adj PBGI"/>
      <sheetName val="ETOC"/>
      <sheetName val="TNI"/>
      <sheetName val="Adj TNI"/>
      <sheetName val="Income distr"/>
      <sheetName val="Ch"/>
      <sheetName val="Other cal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E6">
            <v>0.06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6">
          <cell r="C6">
            <v>4.8675505653430484E-3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  <sheetData sheetId="33">
        <row r="5">
          <cell r="A5">
            <v>1</v>
          </cell>
          <cell r="C5" t="str">
            <v>November 2001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 ETOC to Model"/>
      <sheetName val="N1 South Totals"/>
      <sheetName val="N1 South Cs1 CM1 Vaal"/>
      <sheetName val="N1 South Cs1 CM2 Grasmere"/>
      <sheetName val="N1 South Cs 2 CM3 Verkeerdevlei"/>
      <sheetName val="Other calcs"/>
    </sheetNames>
    <sheetDataSet>
      <sheetData sheetId="0">
        <row r="1">
          <cell r="A1" t="str">
            <v>N1 SOUTH</v>
          </cell>
        </row>
      </sheetData>
      <sheetData sheetId="1">
        <row r="43">
          <cell r="G43">
            <v>0</v>
          </cell>
        </row>
      </sheetData>
      <sheetData sheetId="2" refreshError="1"/>
      <sheetData sheetId="3">
        <row r="7">
          <cell r="F7">
            <v>110800.194367</v>
          </cell>
        </row>
      </sheetData>
      <sheetData sheetId="4">
        <row r="7">
          <cell r="F7">
            <v>136430.11478199999</v>
          </cell>
        </row>
      </sheetData>
      <sheetData sheetId="5">
        <row r="7">
          <cell r="F7">
            <v>122919.874432</v>
          </cell>
        </row>
      </sheetData>
      <sheetData sheetId="6">
        <row r="5">
          <cell r="A5">
            <v>1</v>
          </cell>
          <cell r="B5" t="str">
            <v>January</v>
          </cell>
        </row>
        <row r="6">
          <cell r="A6">
            <v>2</v>
          </cell>
          <cell r="B6" t="str">
            <v>February</v>
          </cell>
        </row>
        <row r="7">
          <cell r="A7">
            <v>3</v>
          </cell>
          <cell r="B7" t="str">
            <v>March</v>
          </cell>
        </row>
        <row r="8">
          <cell r="A8">
            <v>4</v>
          </cell>
          <cell r="B8" t="str">
            <v>April</v>
          </cell>
        </row>
        <row r="9">
          <cell r="A9">
            <v>5</v>
          </cell>
          <cell r="B9" t="str">
            <v>May</v>
          </cell>
        </row>
        <row r="10">
          <cell r="A10">
            <v>6</v>
          </cell>
          <cell r="B10" t="str">
            <v>June</v>
          </cell>
        </row>
        <row r="11">
          <cell r="A11">
            <v>7</v>
          </cell>
          <cell r="B11" t="str">
            <v>July</v>
          </cell>
        </row>
        <row r="12">
          <cell r="A12">
            <v>8</v>
          </cell>
          <cell r="B12" t="str">
            <v>August</v>
          </cell>
        </row>
        <row r="13">
          <cell r="A13">
            <v>9</v>
          </cell>
          <cell r="B13" t="str">
            <v>September</v>
          </cell>
        </row>
        <row r="14">
          <cell r="A14">
            <v>10</v>
          </cell>
          <cell r="B14" t="str">
            <v>October</v>
          </cell>
        </row>
        <row r="15">
          <cell r="A15">
            <v>11</v>
          </cell>
          <cell r="B15" t="str">
            <v>November</v>
          </cell>
        </row>
        <row r="16">
          <cell r="A16">
            <v>12</v>
          </cell>
          <cell r="B16" t="str">
            <v>December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itle Page"/>
      <sheetName val="ETOC to Model"/>
      <sheetName val="N3MH Totals"/>
      <sheetName val="Mariannhill"/>
    </sheetNames>
    <sheetDataSet>
      <sheetData sheetId="0"/>
      <sheetData sheetId="1"/>
      <sheetData sheetId="2"/>
      <sheetData sheetId="3">
        <row r="372">
          <cell r="G372">
            <v>360000</v>
          </cell>
        </row>
        <row r="373">
          <cell r="G373">
            <v>10800</v>
          </cell>
        </row>
        <row r="374">
          <cell r="G374">
            <v>0</v>
          </cell>
        </row>
        <row r="375">
          <cell r="G375">
            <v>0</v>
          </cell>
        </row>
        <row r="378">
          <cell r="E378">
            <v>1</v>
          </cell>
        </row>
        <row r="379">
          <cell r="E379">
            <v>3000000</v>
          </cell>
        </row>
        <row r="380">
          <cell r="E380">
            <v>1</v>
          </cell>
        </row>
        <row r="381">
          <cell r="E381">
            <v>2000000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D15"/>
  <sheetViews>
    <sheetView showGridLines="0" showRowColHeaders="0" view="pageBreakPreview" zoomScale="138" zoomScaleNormal="100" zoomScaleSheetLayoutView="100" workbookViewId="0">
      <selection activeCell="E6" sqref="E6:F6"/>
    </sheetView>
  </sheetViews>
  <sheetFormatPr defaultColWidth="9.08984375" defaultRowHeight="26" x14ac:dyDescent="0.35"/>
  <cols>
    <col min="1" max="2" width="1.7265625" customWidth="1"/>
    <col min="3" max="3" width="60.26953125" style="1" customWidth="1"/>
    <col min="4" max="4" width="1.7265625" customWidth="1"/>
    <col min="5" max="5" width="1.81640625" customWidth="1"/>
  </cols>
  <sheetData>
    <row r="1" spans="2:4" ht="7.5" customHeight="1" x14ac:dyDescent="0.35"/>
    <row r="2" spans="2:4" x14ac:dyDescent="0.35">
      <c r="B2" s="260"/>
      <c r="C2" s="9"/>
      <c r="D2" s="8"/>
    </row>
    <row r="3" spans="2:4" ht="104" x14ac:dyDescent="0.35">
      <c r="B3" s="5"/>
      <c r="C3" s="38" t="s">
        <v>0</v>
      </c>
      <c r="D3" s="4"/>
    </row>
    <row r="4" spans="2:4" ht="23.5" x14ac:dyDescent="0.35">
      <c r="B4" s="5"/>
      <c r="C4" s="7"/>
      <c r="D4" s="4"/>
    </row>
    <row r="5" spans="2:4" ht="45" customHeight="1" x14ac:dyDescent="0.35">
      <c r="B5" s="5"/>
      <c r="C5" s="407" t="s">
        <v>1</v>
      </c>
      <c r="D5" s="4"/>
    </row>
    <row r="6" spans="2:4" ht="60" customHeight="1" x14ac:dyDescent="0.35">
      <c r="B6" s="5"/>
      <c r="C6" s="407"/>
      <c r="D6" s="4"/>
    </row>
    <row r="7" spans="2:4" ht="26.25" customHeight="1" x14ac:dyDescent="0.35">
      <c r="B7" s="5"/>
      <c r="D7" s="4"/>
    </row>
    <row r="8" spans="2:4" ht="15.5" x14ac:dyDescent="0.35">
      <c r="B8" s="5"/>
      <c r="C8" s="6" t="s">
        <v>2</v>
      </c>
      <c r="D8" s="4"/>
    </row>
    <row r="9" spans="2:4" ht="15.5" x14ac:dyDescent="0.35">
      <c r="B9" s="5"/>
      <c r="C9" s="39">
        <f>DATE(2026,11,14)-28</f>
        <v>46312</v>
      </c>
      <c r="D9" s="4"/>
    </row>
    <row r="10" spans="2:4" ht="15.5" x14ac:dyDescent="0.35">
      <c r="B10" s="5"/>
      <c r="C10" s="6" t="s">
        <v>3</v>
      </c>
      <c r="D10" s="4"/>
    </row>
    <row r="11" spans="2:4" ht="15.5" x14ac:dyDescent="0.35">
      <c r="B11" s="5"/>
      <c r="C11" s="39">
        <f>C9+164</f>
        <v>46476</v>
      </c>
      <c r="D11" s="4"/>
    </row>
    <row r="12" spans="2:4" ht="15.5" x14ac:dyDescent="0.35">
      <c r="B12" s="5"/>
      <c r="C12" s="6" t="s">
        <v>4</v>
      </c>
      <c r="D12" s="4"/>
    </row>
    <row r="13" spans="2:4" ht="15.5" x14ac:dyDescent="0.35">
      <c r="B13" s="5"/>
      <c r="C13" s="39">
        <f>C11+42</f>
        <v>46518</v>
      </c>
      <c r="D13" s="4"/>
    </row>
    <row r="14" spans="2:4" ht="15.75" customHeight="1" x14ac:dyDescent="0.35">
      <c r="B14" s="3"/>
      <c r="C14" s="10"/>
      <c r="D14" s="2"/>
    </row>
    <row r="15" spans="2:4" ht="9.75" customHeight="1" x14ac:dyDescent="0.35"/>
  </sheetData>
  <sheetProtection algorithmName="SHA-512" hashValue="aglGJWy7ejCbprMwgnqjQ4GHE5Q0licD8WmOfVuR3UKX7Zp88u400B1c3scPBRbT1leEwVvx2NSFn4mRosGIYg==" saltValue="4S++yj6W1fLjjpIIpgAUZg==" spinCount="100000" sheet="1" objects="1" scenarios="1" selectLockedCells="1"/>
  <mergeCells count="1">
    <mergeCell ref="C5:C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&amp;L&amp;8&amp;F
&amp;A&amp;C&amp;8Page &amp;P of &amp;N&amp;R&amp;8&amp;D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BZ63"/>
  <sheetViews>
    <sheetView showGridLines="0" view="pageBreakPreview" zoomScale="89" zoomScaleNormal="85" zoomScaleSheetLayoutView="70" workbookViewId="0">
      <pane xSplit="4" ySplit="3" topLeftCell="E4" activePane="bottomRight" state="frozen"/>
      <selection pane="topRight" activeCell="I6" sqref="I6"/>
      <selection pane="bottomLeft" activeCell="I6" sqref="I6"/>
      <selection pane="bottomRight" activeCell="C36" sqref="C36"/>
    </sheetView>
  </sheetViews>
  <sheetFormatPr defaultColWidth="9.08984375" defaultRowHeight="14.5" x14ac:dyDescent="0.35"/>
  <cols>
    <col min="1" max="1" width="0.7265625" customWidth="1"/>
    <col min="2" max="2" width="16.26953125" customWidth="1"/>
    <col min="3" max="3" width="19.26953125" customWidth="1"/>
    <col min="4" max="4" width="17.26953125" bestFit="1" customWidth="1"/>
    <col min="5" max="6" width="14.26953125" bestFit="1" customWidth="1"/>
    <col min="7" max="7" width="17.81640625" bestFit="1" customWidth="1"/>
    <col min="8" max="17" width="16.08984375" bestFit="1" customWidth="1"/>
    <col min="18" max="18" width="17" bestFit="1" customWidth="1"/>
    <col min="19" max="19" width="15.81640625" bestFit="1" customWidth="1"/>
    <col min="20" max="31" width="16.08984375" bestFit="1" customWidth="1"/>
    <col min="32" max="34" width="15.26953125" bestFit="1" customWidth="1"/>
    <col min="35" max="35" width="16.08984375" bestFit="1" customWidth="1"/>
    <col min="36" max="43" width="15.26953125" bestFit="1" customWidth="1"/>
    <col min="44" max="53" width="16.08984375" bestFit="1" customWidth="1"/>
    <col min="54" max="54" width="17" bestFit="1" customWidth="1"/>
    <col min="55" max="55" width="15.08984375" bestFit="1" customWidth="1"/>
    <col min="56" max="58" width="15.26953125" bestFit="1" customWidth="1"/>
    <col min="59" max="66" width="16.26953125" bestFit="1" customWidth="1"/>
    <col min="67" max="77" width="16.08984375" bestFit="1" customWidth="1"/>
    <col min="78" max="78" width="17" bestFit="1" customWidth="1"/>
  </cols>
  <sheetData>
    <row r="1" spans="2:78" ht="3.75" customHeight="1" x14ac:dyDescent="0.35"/>
    <row r="2" spans="2:78" s="11" customFormat="1" x14ac:dyDescent="0.35">
      <c r="B2" s="413" t="s">
        <v>5</v>
      </c>
      <c r="C2" s="415"/>
      <c r="D2" s="422" t="s">
        <v>6</v>
      </c>
      <c r="E2" s="411" t="s">
        <v>7</v>
      </c>
      <c r="F2" s="412"/>
      <c r="G2" s="409">
        <v>1</v>
      </c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10"/>
      <c r="S2" s="408">
        <f>+G2+1</f>
        <v>2</v>
      </c>
      <c r="T2" s="409"/>
      <c r="U2" s="409"/>
      <c r="V2" s="409"/>
      <c r="W2" s="409"/>
      <c r="X2" s="409"/>
      <c r="Y2" s="409"/>
      <c r="Z2" s="409"/>
      <c r="AA2" s="409"/>
      <c r="AB2" s="409"/>
      <c r="AC2" s="409"/>
      <c r="AD2" s="410"/>
      <c r="AE2" s="408">
        <f>+S2+1</f>
        <v>3</v>
      </c>
      <c r="AF2" s="409"/>
      <c r="AG2" s="409"/>
      <c r="AH2" s="409"/>
      <c r="AI2" s="409"/>
      <c r="AJ2" s="409"/>
      <c r="AK2" s="409"/>
      <c r="AL2" s="409"/>
      <c r="AM2" s="409"/>
      <c r="AN2" s="409"/>
      <c r="AO2" s="409"/>
      <c r="AP2" s="410"/>
      <c r="AQ2" s="408">
        <f>+AE2+1</f>
        <v>4</v>
      </c>
      <c r="AR2" s="409"/>
      <c r="AS2" s="409"/>
      <c r="AT2" s="409"/>
      <c r="AU2" s="409"/>
      <c r="AV2" s="409"/>
      <c r="AW2" s="409"/>
      <c r="AX2" s="409"/>
      <c r="AY2" s="409"/>
      <c r="AZ2" s="409"/>
      <c r="BA2" s="409"/>
      <c r="BB2" s="410"/>
      <c r="BC2" s="408">
        <f>+AQ2+1</f>
        <v>5</v>
      </c>
      <c r="BD2" s="409"/>
      <c r="BE2" s="409"/>
      <c r="BF2" s="409"/>
      <c r="BG2" s="409"/>
      <c r="BH2" s="409"/>
      <c r="BI2" s="409"/>
      <c r="BJ2" s="409"/>
      <c r="BK2" s="409"/>
      <c r="BL2" s="409"/>
      <c r="BM2" s="409"/>
      <c r="BN2" s="410"/>
      <c r="BO2" s="408">
        <f>+BC2+1</f>
        <v>6</v>
      </c>
      <c r="BP2" s="409"/>
      <c r="BQ2" s="409"/>
      <c r="BR2" s="409"/>
      <c r="BS2" s="409"/>
      <c r="BT2" s="409"/>
      <c r="BU2" s="409"/>
      <c r="BV2" s="409"/>
      <c r="BW2" s="409"/>
      <c r="BX2" s="409"/>
      <c r="BY2" s="409"/>
      <c r="BZ2" s="410"/>
    </row>
    <row r="3" spans="2:78" s="11" customFormat="1" x14ac:dyDescent="0.35">
      <c r="B3" s="416"/>
      <c r="C3" s="418"/>
      <c r="D3" s="423"/>
      <c r="E3" s="12">
        <f>+'Title Page'!C11</f>
        <v>46476</v>
      </c>
      <c r="F3" s="13">
        <f>DATE(YEAR(E3),MONTH(E3)+2,1)-1</f>
        <v>46507</v>
      </c>
      <c r="G3" s="34">
        <f>DATE(YEAR(F3),MONTH(F3)+2,1)-1</f>
        <v>46538</v>
      </c>
      <c r="H3" s="14">
        <f t="shared" ref="H3:BS3" si="0">DATE(YEAR(G3),MONTH(G3)+2,1)-1</f>
        <v>46568</v>
      </c>
      <c r="I3" s="14">
        <f t="shared" si="0"/>
        <v>46599</v>
      </c>
      <c r="J3" s="14">
        <f t="shared" si="0"/>
        <v>46630</v>
      </c>
      <c r="K3" s="14">
        <f t="shared" si="0"/>
        <v>46660</v>
      </c>
      <c r="L3" s="14">
        <f t="shared" si="0"/>
        <v>46691</v>
      </c>
      <c r="M3" s="14">
        <f t="shared" si="0"/>
        <v>46721</v>
      </c>
      <c r="N3" s="14">
        <f t="shared" si="0"/>
        <v>46752</v>
      </c>
      <c r="O3" s="14">
        <f t="shared" si="0"/>
        <v>46783</v>
      </c>
      <c r="P3" s="14">
        <f t="shared" si="0"/>
        <v>46812</v>
      </c>
      <c r="Q3" s="14">
        <f t="shared" si="0"/>
        <v>46843</v>
      </c>
      <c r="R3" s="13">
        <f t="shared" si="0"/>
        <v>46873</v>
      </c>
      <c r="S3" s="12">
        <f t="shared" si="0"/>
        <v>46904</v>
      </c>
      <c r="T3" s="14">
        <f t="shared" si="0"/>
        <v>46934</v>
      </c>
      <c r="U3" s="14">
        <f t="shared" si="0"/>
        <v>46965</v>
      </c>
      <c r="V3" s="14">
        <f t="shared" si="0"/>
        <v>46996</v>
      </c>
      <c r="W3" s="14">
        <f t="shared" si="0"/>
        <v>47026</v>
      </c>
      <c r="X3" s="14">
        <f t="shared" si="0"/>
        <v>47057</v>
      </c>
      <c r="Y3" s="14">
        <f t="shared" si="0"/>
        <v>47087</v>
      </c>
      <c r="Z3" s="14">
        <f t="shared" si="0"/>
        <v>47118</v>
      </c>
      <c r="AA3" s="14">
        <f t="shared" si="0"/>
        <v>47149</v>
      </c>
      <c r="AB3" s="14">
        <f t="shared" si="0"/>
        <v>47177</v>
      </c>
      <c r="AC3" s="14">
        <f t="shared" si="0"/>
        <v>47208</v>
      </c>
      <c r="AD3" s="13">
        <f t="shared" si="0"/>
        <v>47238</v>
      </c>
      <c r="AE3" s="12">
        <f t="shared" si="0"/>
        <v>47269</v>
      </c>
      <c r="AF3" s="14">
        <f t="shared" si="0"/>
        <v>47299</v>
      </c>
      <c r="AG3" s="14">
        <f t="shared" si="0"/>
        <v>47330</v>
      </c>
      <c r="AH3" s="14">
        <f t="shared" si="0"/>
        <v>47361</v>
      </c>
      <c r="AI3" s="14">
        <f t="shared" si="0"/>
        <v>47391</v>
      </c>
      <c r="AJ3" s="14">
        <f t="shared" si="0"/>
        <v>47422</v>
      </c>
      <c r="AK3" s="14">
        <f t="shared" si="0"/>
        <v>47452</v>
      </c>
      <c r="AL3" s="14">
        <f t="shared" si="0"/>
        <v>47483</v>
      </c>
      <c r="AM3" s="14">
        <f t="shared" si="0"/>
        <v>47514</v>
      </c>
      <c r="AN3" s="14">
        <f t="shared" si="0"/>
        <v>47542</v>
      </c>
      <c r="AO3" s="14">
        <f t="shared" si="0"/>
        <v>47573</v>
      </c>
      <c r="AP3" s="13">
        <f t="shared" si="0"/>
        <v>47603</v>
      </c>
      <c r="AQ3" s="12">
        <f t="shared" si="0"/>
        <v>47634</v>
      </c>
      <c r="AR3" s="14">
        <f t="shared" si="0"/>
        <v>47664</v>
      </c>
      <c r="AS3" s="14">
        <f t="shared" si="0"/>
        <v>47695</v>
      </c>
      <c r="AT3" s="14">
        <f t="shared" si="0"/>
        <v>47726</v>
      </c>
      <c r="AU3" s="14">
        <f t="shared" si="0"/>
        <v>47756</v>
      </c>
      <c r="AV3" s="14">
        <f t="shared" si="0"/>
        <v>47787</v>
      </c>
      <c r="AW3" s="14">
        <f t="shared" si="0"/>
        <v>47817</v>
      </c>
      <c r="AX3" s="14">
        <f t="shared" si="0"/>
        <v>47848</v>
      </c>
      <c r="AY3" s="14">
        <f t="shared" si="0"/>
        <v>47879</v>
      </c>
      <c r="AZ3" s="14">
        <f t="shared" si="0"/>
        <v>47907</v>
      </c>
      <c r="BA3" s="14">
        <f t="shared" si="0"/>
        <v>47938</v>
      </c>
      <c r="BB3" s="13">
        <f t="shared" si="0"/>
        <v>47968</v>
      </c>
      <c r="BC3" s="12">
        <f t="shared" si="0"/>
        <v>47999</v>
      </c>
      <c r="BD3" s="14">
        <f t="shared" si="0"/>
        <v>48029</v>
      </c>
      <c r="BE3" s="14">
        <f t="shared" si="0"/>
        <v>48060</v>
      </c>
      <c r="BF3" s="14">
        <f t="shared" si="0"/>
        <v>48091</v>
      </c>
      <c r="BG3" s="14">
        <f t="shared" si="0"/>
        <v>48121</v>
      </c>
      <c r="BH3" s="14">
        <f t="shared" si="0"/>
        <v>48152</v>
      </c>
      <c r="BI3" s="14">
        <f t="shared" si="0"/>
        <v>48182</v>
      </c>
      <c r="BJ3" s="14">
        <f t="shared" si="0"/>
        <v>48213</v>
      </c>
      <c r="BK3" s="14">
        <f t="shared" si="0"/>
        <v>48244</v>
      </c>
      <c r="BL3" s="14">
        <f t="shared" si="0"/>
        <v>48273</v>
      </c>
      <c r="BM3" s="14">
        <f t="shared" si="0"/>
        <v>48304</v>
      </c>
      <c r="BN3" s="13">
        <f t="shared" si="0"/>
        <v>48334</v>
      </c>
      <c r="BO3" s="12">
        <f t="shared" si="0"/>
        <v>48365</v>
      </c>
      <c r="BP3" s="14">
        <f t="shared" si="0"/>
        <v>48395</v>
      </c>
      <c r="BQ3" s="14">
        <f t="shared" si="0"/>
        <v>48426</v>
      </c>
      <c r="BR3" s="14">
        <f t="shared" si="0"/>
        <v>48457</v>
      </c>
      <c r="BS3" s="14">
        <f t="shared" si="0"/>
        <v>48487</v>
      </c>
      <c r="BT3" s="14">
        <f t="shared" ref="BT3:BZ3" si="1">DATE(YEAR(BS3),MONTH(BS3)+2,1)-1</f>
        <v>48518</v>
      </c>
      <c r="BU3" s="14">
        <f t="shared" si="1"/>
        <v>48548</v>
      </c>
      <c r="BV3" s="14">
        <f t="shared" si="1"/>
        <v>48579</v>
      </c>
      <c r="BW3" s="14">
        <f t="shared" si="1"/>
        <v>48610</v>
      </c>
      <c r="BX3" s="14">
        <f t="shared" si="1"/>
        <v>48638</v>
      </c>
      <c r="BY3" s="14">
        <f t="shared" si="1"/>
        <v>48669</v>
      </c>
      <c r="BZ3" s="13">
        <f t="shared" si="1"/>
        <v>48699</v>
      </c>
    </row>
    <row r="4" spans="2:78" x14ac:dyDescent="0.35">
      <c r="B4" s="413" t="s">
        <v>8</v>
      </c>
      <c r="C4" s="415"/>
      <c r="D4" s="194" t="s">
        <v>9</v>
      </c>
      <c r="E4" s="195">
        <f>Mariannhill!H16</f>
        <v>0</v>
      </c>
      <c r="F4" s="196">
        <f>Mariannhill!I16</f>
        <v>0</v>
      </c>
      <c r="G4" s="197">
        <f>Mariannhill!J16</f>
        <v>0</v>
      </c>
      <c r="H4" s="198">
        <f>Mariannhill!K16</f>
        <v>0</v>
      </c>
      <c r="I4" s="198">
        <f>Mariannhill!L16</f>
        <v>0</v>
      </c>
      <c r="J4" s="198">
        <f>Mariannhill!M16</f>
        <v>0</v>
      </c>
      <c r="K4" s="198">
        <f>Mariannhill!N16</f>
        <v>0</v>
      </c>
      <c r="L4" s="198">
        <f>Mariannhill!O16</f>
        <v>0</v>
      </c>
      <c r="M4" s="198">
        <f>Mariannhill!P16</f>
        <v>0</v>
      </c>
      <c r="N4" s="198">
        <f>Mariannhill!Q16</f>
        <v>0</v>
      </c>
      <c r="O4" s="198">
        <f>Mariannhill!R16</f>
        <v>0</v>
      </c>
      <c r="P4" s="198">
        <f>Mariannhill!S16</f>
        <v>0</v>
      </c>
      <c r="Q4" s="198">
        <f>Mariannhill!T16</f>
        <v>0</v>
      </c>
      <c r="R4" s="196">
        <f>Mariannhill!U16</f>
        <v>0</v>
      </c>
      <c r="S4" s="195">
        <f>Mariannhill!V16</f>
        <v>0</v>
      </c>
      <c r="T4" s="198">
        <f>Mariannhill!W16</f>
        <v>0</v>
      </c>
      <c r="U4" s="198">
        <f>Mariannhill!X16</f>
        <v>0</v>
      </c>
      <c r="V4" s="198">
        <f>Mariannhill!Y16</f>
        <v>0</v>
      </c>
      <c r="W4" s="198">
        <f>Mariannhill!Z16</f>
        <v>0</v>
      </c>
      <c r="X4" s="198">
        <f>Mariannhill!AA16</f>
        <v>0</v>
      </c>
      <c r="Y4" s="198">
        <f>Mariannhill!AB16</f>
        <v>0</v>
      </c>
      <c r="Z4" s="198">
        <f>Mariannhill!AC16</f>
        <v>0</v>
      </c>
      <c r="AA4" s="198">
        <f>Mariannhill!AD16</f>
        <v>0</v>
      </c>
      <c r="AB4" s="198">
        <f>Mariannhill!AE16</f>
        <v>0</v>
      </c>
      <c r="AC4" s="198">
        <f>Mariannhill!AF16</f>
        <v>0</v>
      </c>
      <c r="AD4" s="196">
        <f>Mariannhill!AG16</f>
        <v>0</v>
      </c>
      <c r="AE4" s="195">
        <f>Mariannhill!AH16</f>
        <v>0</v>
      </c>
      <c r="AF4" s="198">
        <f>Mariannhill!AI16</f>
        <v>0</v>
      </c>
      <c r="AG4" s="198">
        <f>Mariannhill!AJ16</f>
        <v>0</v>
      </c>
      <c r="AH4" s="198">
        <f>Mariannhill!AK16</f>
        <v>0</v>
      </c>
      <c r="AI4" s="198">
        <f>Mariannhill!AL16</f>
        <v>0</v>
      </c>
      <c r="AJ4" s="198">
        <f>Mariannhill!AM16</f>
        <v>0</v>
      </c>
      <c r="AK4" s="198">
        <f>Mariannhill!AN16</f>
        <v>0</v>
      </c>
      <c r="AL4" s="198">
        <f>Mariannhill!AO16</f>
        <v>0</v>
      </c>
      <c r="AM4" s="198">
        <f>Mariannhill!AP16</f>
        <v>0</v>
      </c>
      <c r="AN4" s="198">
        <f>Mariannhill!AQ16</f>
        <v>0</v>
      </c>
      <c r="AO4" s="198">
        <f>Mariannhill!AR16</f>
        <v>0</v>
      </c>
      <c r="AP4" s="196">
        <f>Mariannhill!AS16</f>
        <v>0</v>
      </c>
      <c r="AQ4" s="195">
        <f>Mariannhill!AT16</f>
        <v>0</v>
      </c>
      <c r="AR4" s="198">
        <f>Mariannhill!AU16</f>
        <v>0</v>
      </c>
      <c r="AS4" s="198">
        <f>Mariannhill!AV16</f>
        <v>0</v>
      </c>
      <c r="AT4" s="198">
        <f>Mariannhill!AW16</f>
        <v>0</v>
      </c>
      <c r="AU4" s="198">
        <f>Mariannhill!AX16</f>
        <v>0</v>
      </c>
      <c r="AV4" s="198">
        <f>Mariannhill!AY16</f>
        <v>0</v>
      </c>
      <c r="AW4" s="198">
        <f>Mariannhill!AZ16</f>
        <v>0</v>
      </c>
      <c r="AX4" s="198">
        <f>Mariannhill!BA16</f>
        <v>0</v>
      </c>
      <c r="AY4" s="198">
        <f>Mariannhill!BB16</f>
        <v>0</v>
      </c>
      <c r="AZ4" s="198">
        <f>Mariannhill!BC16</f>
        <v>0</v>
      </c>
      <c r="BA4" s="198">
        <f>Mariannhill!BD16</f>
        <v>0</v>
      </c>
      <c r="BB4" s="196">
        <f>Mariannhill!BE16</f>
        <v>0</v>
      </c>
      <c r="BC4" s="195">
        <f>Mariannhill!BF16</f>
        <v>0</v>
      </c>
      <c r="BD4" s="198">
        <f>Mariannhill!BG16</f>
        <v>0</v>
      </c>
      <c r="BE4" s="198">
        <f>Mariannhill!BH16</f>
        <v>0</v>
      </c>
      <c r="BF4" s="198">
        <f>Mariannhill!BI16</f>
        <v>0</v>
      </c>
      <c r="BG4" s="198">
        <f>Mariannhill!BJ16</f>
        <v>0</v>
      </c>
      <c r="BH4" s="198">
        <f>Mariannhill!BK16</f>
        <v>0</v>
      </c>
      <c r="BI4" s="198">
        <f>Mariannhill!BL16</f>
        <v>0</v>
      </c>
      <c r="BJ4" s="198">
        <f>Mariannhill!BM16</f>
        <v>0</v>
      </c>
      <c r="BK4" s="198">
        <f>Mariannhill!BN16</f>
        <v>0</v>
      </c>
      <c r="BL4" s="198">
        <f>Mariannhill!BO16</f>
        <v>0</v>
      </c>
      <c r="BM4" s="198">
        <f>Mariannhill!BP16</f>
        <v>0</v>
      </c>
      <c r="BN4" s="196">
        <f>Mariannhill!BQ16</f>
        <v>0</v>
      </c>
      <c r="BO4" s="195">
        <f>Mariannhill!BR16</f>
        <v>0</v>
      </c>
      <c r="BP4" s="198">
        <f>Mariannhill!BS16</f>
        <v>0</v>
      </c>
      <c r="BQ4" s="198">
        <f>Mariannhill!BT16</f>
        <v>0</v>
      </c>
      <c r="BR4" s="198">
        <f>Mariannhill!BU16</f>
        <v>0</v>
      </c>
      <c r="BS4" s="198">
        <f>Mariannhill!BV16</f>
        <v>0</v>
      </c>
      <c r="BT4" s="198">
        <f>Mariannhill!BW16</f>
        <v>0</v>
      </c>
      <c r="BU4" s="198">
        <f>Mariannhill!BX16</f>
        <v>0</v>
      </c>
      <c r="BV4" s="198">
        <f>Mariannhill!BY16</f>
        <v>0</v>
      </c>
      <c r="BW4" s="198">
        <f>Mariannhill!BZ16</f>
        <v>0</v>
      </c>
      <c r="BX4" s="198">
        <f>Mariannhill!CA16</f>
        <v>0</v>
      </c>
      <c r="BY4" s="198">
        <f>Mariannhill!CB16</f>
        <v>0</v>
      </c>
      <c r="BZ4" s="196">
        <f>Mariannhill!CC16</f>
        <v>0</v>
      </c>
    </row>
    <row r="5" spans="2:78" ht="15" customHeight="1" x14ac:dyDescent="0.35">
      <c r="B5" s="424"/>
      <c r="C5" s="425"/>
      <c r="D5" s="15" t="s">
        <v>10</v>
      </c>
      <c r="E5" s="16">
        <f>Mariannhill!H17</f>
        <v>0</v>
      </c>
      <c r="F5" s="17">
        <f>Mariannhill!I17</f>
        <v>0</v>
      </c>
      <c r="G5" s="35">
        <f>Mariannhill!J17</f>
        <v>0</v>
      </c>
      <c r="H5" s="18">
        <f>Mariannhill!K17</f>
        <v>0</v>
      </c>
      <c r="I5" s="18">
        <f>Mariannhill!L17</f>
        <v>0</v>
      </c>
      <c r="J5" s="18">
        <f>Mariannhill!M17</f>
        <v>0</v>
      </c>
      <c r="K5" s="18">
        <f>Mariannhill!N17</f>
        <v>0</v>
      </c>
      <c r="L5" s="18">
        <f>Mariannhill!O17</f>
        <v>0</v>
      </c>
      <c r="M5" s="18">
        <f>Mariannhill!P17</f>
        <v>0</v>
      </c>
      <c r="N5" s="18">
        <f>Mariannhill!Q17</f>
        <v>0</v>
      </c>
      <c r="O5" s="18">
        <f>Mariannhill!R17</f>
        <v>0</v>
      </c>
      <c r="P5" s="18">
        <f>Mariannhill!S17</f>
        <v>0</v>
      </c>
      <c r="Q5" s="18">
        <f>Mariannhill!T17</f>
        <v>0</v>
      </c>
      <c r="R5" s="17">
        <f>Mariannhill!U17</f>
        <v>0</v>
      </c>
      <c r="S5" s="16">
        <f>Mariannhill!V17</f>
        <v>0</v>
      </c>
      <c r="T5" s="18">
        <f>Mariannhill!W17</f>
        <v>0</v>
      </c>
      <c r="U5" s="18">
        <f>Mariannhill!X17</f>
        <v>0</v>
      </c>
      <c r="V5" s="18">
        <f>Mariannhill!Y17</f>
        <v>0</v>
      </c>
      <c r="W5" s="18">
        <f>Mariannhill!Z17</f>
        <v>0</v>
      </c>
      <c r="X5" s="18">
        <f>Mariannhill!AA17</f>
        <v>0</v>
      </c>
      <c r="Y5" s="18">
        <f>Mariannhill!AB17</f>
        <v>0</v>
      </c>
      <c r="Z5" s="18">
        <f>Mariannhill!AC17</f>
        <v>0</v>
      </c>
      <c r="AA5" s="18">
        <f>Mariannhill!AD17</f>
        <v>0</v>
      </c>
      <c r="AB5" s="18">
        <f>Mariannhill!AE17</f>
        <v>0</v>
      </c>
      <c r="AC5" s="18">
        <f>Mariannhill!AF17</f>
        <v>0</v>
      </c>
      <c r="AD5" s="17">
        <f>Mariannhill!AG17</f>
        <v>0</v>
      </c>
      <c r="AE5" s="16">
        <f>Mariannhill!AH17</f>
        <v>0</v>
      </c>
      <c r="AF5" s="18">
        <f>Mariannhill!AI17</f>
        <v>0</v>
      </c>
      <c r="AG5" s="18">
        <f>Mariannhill!AJ17</f>
        <v>0</v>
      </c>
      <c r="AH5" s="18">
        <f>Mariannhill!AK17</f>
        <v>0</v>
      </c>
      <c r="AI5" s="18">
        <f>Mariannhill!AL17</f>
        <v>0</v>
      </c>
      <c r="AJ5" s="18">
        <f>Mariannhill!AM17</f>
        <v>0</v>
      </c>
      <c r="AK5" s="18">
        <f>Mariannhill!AN17</f>
        <v>0</v>
      </c>
      <c r="AL5" s="18">
        <f>Mariannhill!AO17</f>
        <v>0</v>
      </c>
      <c r="AM5" s="18">
        <f>Mariannhill!AP17</f>
        <v>0</v>
      </c>
      <c r="AN5" s="18">
        <f>Mariannhill!AQ17</f>
        <v>0</v>
      </c>
      <c r="AO5" s="18">
        <f>Mariannhill!AR17</f>
        <v>0</v>
      </c>
      <c r="AP5" s="17">
        <f>Mariannhill!AS17</f>
        <v>0</v>
      </c>
      <c r="AQ5" s="16">
        <f>Mariannhill!AT17</f>
        <v>0</v>
      </c>
      <c r="AR5" s="18">
        <f>Mariannhill!AU17</f>
        <v>0</v>
      </c>
      <c r="AS5" s="18">
        <f>Mariannhill!AV17</f>
        <v>0</v>
      </c>
      <c r="AT5" s="18">
        <f>Mariannhill!AW17</f>
        <v>0</v>
      </c>
      <c r="AU5" s="18">
        <f>Mariannhill!AX17</f>
        <v>0</v>
      </c>
      <c r="AV5" s="18">
        <f>Mariannhill!AY17</f>
        <v>0</v>
      </c>
      <c r="AW5" s="18">
        <f>Mariannhill!AZ17</f>
        <v>0</v>
      </c>
      <c r="AX5" s="18">
        <f>Mariannhill!BA17</f>
        <v>0</v>
      </c>
      <c r="AY5" s="18">
        <f>Mariannhill!BB17</f>
        <v>0</v>
      </c>
      <c r="AZ5" s="18">
        <f>Mariannhill!BC17</f>
        <v>0</v>
      </c>
      <c r="BA5" s="18">
        <f>Mariannhill!BD17</f>
        <v>0</v>
      </c>
      <c r="BB5" s="17">
        <f>Mariannhill!BE17</f>
        <v>0</v>
      </c>
      <c r="BC5" s="16">
        <f>Mariannhill!BF17</f>
        <v>0</v>
      </c>
      <c r="BD5" s="18">
        <f>Mariannhill!BG17</f>
        <v>0</v>
      </c>
      <c r="BE5" s="18">
        <f>Mariannhill!BH17</f>
        <v>0</v>
      </c>
      <c r="BF5" s="18">
        <f>Mariannhill!BI17</f>
        <v>0</v>
      </c>
      <c r="BG5" s="18">
        <f>Mariannhill!BJ17</f>
        <v>0</v>
      </c>
      <c r="BH5" s="18">
        <f>Mariannhill!BK17</f>
        <v>0</v>
      </c>
      <c r="BI5" s="18">
        <f>Mariannhill!BL17</f>
        <v>0</v>
      </c>
      <c r="BJ5" s="18">
        <f>Mariannhill!BM17</f>
        <v>0</v>
      </c>
      <c r="BK5" s="18">
        <f>Mariannhill!BN17</f>
        <v>0</v>
      </c>
      <c r="BL5" s="18">
        <f>Mariannhill!BO17</f>
        <v>0</v>
      </c>
      <c r="BM5" s="18">
        <f>Mariannhill!BP17</f>
        <v>0</v>
      </c>
      <c r="BN5" s="17">
        <f>Mariannhill!BQ17</f>
        <v>0</v>
      </c>
      <c r="BO5" s="16">
        <f>Mariannhill!BR17</f>
        <v>0</v>
      </c>
      <c r="BP5" s="18">
        <f>Mariannhill!BS17</f>
        <v>0</v>
      </c>
      <c r="BQ5" s="18">
        <f>Mariannhill!BT17</f>
        <v>0</v>
      </c>
      <c r="BR5" s="18">
        <f>Mariannhill!BU17</f>
        <v>0</v>
      </c>
      <c r="BS5" s="18">
        <f>Mariannhill!BV17</f>
        <v>0</v>
      </c>
      <c r="BT5" s="18">
        <f>Mariannhill!BW17</f>
        <v>0</v>
      </c>
      <c r="BU5" s="18">
        <f>Mariannhill!BX17</f>
        <v>0</v>
      </c>
      <c r="BV5" s="18">
        <f>Mariannhill!BY17</f>
        <v>0</v>
      </c>
      <c r="BW5" s="18">
        <f>Mariannhill!BZ17</f>
        <v>0</v>
      </c>
      <c r="BX5" s="18">
        <f>Mariannhill!CA17</f>
        <v>0</v>
      </c>
      <c r="BY5" s="18">
        <f>Mariannhill!CB17</f>
        <v>0</v>
      </c>
      <c r="BZ5" s="17">
        <f>Mariannhill!CC17</f>
        <v>0</v>
      </c>
    </row>
    <row r="6" spans="2:78" ht="15" customHeight="1" x14ac:dyDescent="0.35">
      <c r="B6" s="424"/>
      <c r="C6" s="425"/>
      <c r="D6" s="15" t="s">
        <v>11</v>
      </c>
      <c r="E6" s="16">
        <f>Mariannhill!H18</f>
        <v>0</v>
      </c>
      <c r="F6" s="17">
        <f>Mariannhill!I18</f>
        <v>0</v>
      </c>
      <c r="G6" s="35">
        <f>Mariannhill!J18</f>
        <v>0</v>
      </c>
      <c r="H6" s="18">
        <f>Mariannhill!K18</f>
        <v>0</v>
      </c>
      <c r="I6" s="18">
        <f>Mariannhill!L18</f>
        <v>0</v>
      </c>
      <c r="J6" s="18">
        <f>Mariannhill!M18</f>
        <v>0</v>
      </c>
      <c r="K6" s="18">
        <f>Mariannhill!N18</f>
        <v>0</v>
      </c>
      <c r="L6" s="18">
        <f>Mariannhill!O18</f>
        <v>0</v>
      </c>
      <c r="M6" s="18">
        <f>Mariannhill!P18</f>
        <v>0</v>
      </c>
      <c r="N6" s="18">
        <f>Mariannhill!Q18</f>
        <v>0</v>
      </c>
      <c r="O6" s="18">
        <f>Mariannhill!R18</f>
        <v>0</v>
      </c>
      <c r="P6" s="18">
        <f>Mariannhill!S18</f>
        <v>0</v>
      </c>
      <c r="Q6" s="18">
        <f>Mariannhill!T18</f>
        <v>0</v>
      </c>
      <c r="R6" s="17">
        <f>Mariannhill!U18</f>
        <v>0</v>
      </c>
      <c r="S6" s="16">
        <f>Mariannhill!V18</f>
        <v>0</v>
      </c>
      <c r="T6" s="18">
        <f>Mariannhill!W18</f>
        <v>0</v>
      </c>
      <c r="U6" s="18">
        <f>Mariannhill!X18</f>
        <v>0</v>
      </c>
      <c r="V6" s="18">
        <f>Mariannhill!Y18</f>
        <v>0</v>
      </c>
      <c r="W6" s="18">
        <f>Mariannhill!Z18</f>
        <v>0</v>
      </c>
      <c r="X6" s="18">
        <f>Mariannhill!AA18</f>
        <v>0</v>
      </c>
      <c r="Y6" s="18">
        <f>Mariannhill!AB18</f>
        <v>0</v>
      </c>
      <c r="Z6" s="18">
        <f>Mariannhill!AC18</f>
        <v>0</v>
      </c>
      <c r="AA6" s="18">
        <f>Mariannhill!AD18</f>
        <v>0</v>
      </c>
      <c r="AB6" s="18">
        <f>Mariannhill!AE18</f>
        <v>0</v>
      </c>
      <c r="AC6" s="18">
        <f>Mariannhill!AF18</f>
        <v>0</v>
      </c>
      <c r="AD6" s="17">
        <f>Mariannhill!AG18</f>
        <v>0</v>
      </c>
      <c r="AE6" s="16">
        <f>Mariannhill!AH18</f>
        <v>0</v>
      </c>
      <c r="AF6" s="18">
        <f>Mariannhill!AI18</f>
        <v>0</v>
      </c>
      <c r="AG6" s="18">
        <f>Mariannhill!AJ18</f>
        <v>0</v>
      </c>
      <c r="AH6" s="18">
        <f>Mariannhill!AK18</f>
        <v>0</v>
      </c>
      <c r="AI6" s="18">
        <f>Mariannhill!AL18</f>
        <v>0</v>
      </c>
      <c r="AJ6" s="18">
        <f>Mariannhill!AM18</f>
        <v>0</v>
      </c>
      <c r="AK6" s="18">
        <f>Mariannhill!AN18</f>
        <v>0</v>
      </c>
      <c r="AL6" s="18">
        <f>Mariannhill!AO18</f>
        <v>0</v>
      </c>
      <c r="AM6" s="18">
        <f>Mariannhill!AP18</f>
        <v>0</v>
      </c>
      <c r="AN6" s="18">
        <f>Mariannhill!AQ18</f>
        <v>0</v>
      </c>
      <c r="AO6" s="18">
        <f>Mariannhill!AR18</f>
        <v>0</v>
      </c>
      <c r="AP6" s="17">
        <f>Mariannhill!AS18</f>
        <v>0</v>
      </c>
      <c r="AQ6" s="16">
        <f>Mariannhill!AT18</f>
        <v>0</v>
      </c>
      <c r="AR6" s="18">
        <f>Mariannhill!AU18</f>
        <v>0</v>
      </c>
      <c r="AS6" s="18">
        <f>Mariannhill!AV18</f>
        <v>0</v>
      </c>
      <c r="AT6" s="18">
        <f>Mariannhill!AW18</f>
        <v>0</v>
      </c>
      <c r="AU6" s="18">
        <f>Mariannhill!AX18</f>
        <v>0</v>
      </c>
      <c r="AV6" s="18">
        <f>Mariannhill!AY18</f>
        <v>0</v>
      </c>
      <c r="AW6" s="18">
        <f>Mariannhill!AZ18</f>
        <v>0</v>
      </c>
      <c r="AX6" s="18">
        <f>Mariannhill!BA18</f>
        <v>0</v>
      </c>
      <c r="AY6" s="18">
        <f>Mariannhill!BB18</f>
        <v>0</v>
      </c>
      <c r="AZ6" s="18">
        <f>Mariannhill!BC18</f>
        <v>0</v>
      </c>
      <c r="BA6" s="18">
        <f>Mariannhill!BD18</f>
        <v>0</v>
      </c>
      <c r="BB6" s="17">
        <f>Mariannhill!BE18</f>
        <v>0</v>
      </c>
      <c r="BC6" s="16">
        <f>Mariannhill!BF18</f>
        <v>0</v>
      </c>
      <c r="BD6" s="18">
        <f>Mariannhill!BG18</f>
        <v>0</v>
      </c>
      <c r="BE6" s="18">
        <f>Mariannhill!BH18</f>
        <v>0</v>
      </c>
      <c r="BF6" s="18">
        <f>Mariannhill!BI18</f>
        <v>0</v>
      </c>
      <c r="BG6" s="18">
        <f>Mariannhill!BJ18</f>
        <v>0</v>
      </c>
      <c r="BH6" s="18">
        <f>Mariannhill!BK18</f>
        <v>0</v>
      </c>
      <c r="BI6" s="18">
        <f>Mariannhill!BL18</f>
        <v>0</v>
      </c>
      <c r="BJ6" s="18">
        <f>Mariannhill!BM18</f>
        <v>0</v>
      </c>
      <c r="BK6" s="18">
        <f>Mariannhill!BN18</f>
        <v>0</v>
      </c>
      <c r="BL6" s="18">
        <f>Mariannhill!BO18</f>
        <v>0</v>
      </c>
      <c r="BM6" s="18">
        <f>Mariannhill!BP18</f>
        <v>0</v>
      </c>
      <c r="BN6" s="17">
        <f>Mariannhill!BQ18</f>
        <v>0</v>
      </c>
      <c r="BO6" s="16">
        <f>Mariannhill!BR18</f>
        <v>0</v>
      </c>
      <c r="BP6" s="18">
        <f>Mariannhill!BS18</f>
        <v>0</v>
      </c>
      <c r="BQ6" s="18">
        <f>Mariannhill!BT18</f>
        <v>0</v>
      </c>
      <c r="BR6" s="18">
        <f>Mariannhill!BU18</f>
        <v>0</v>
      </c>
      <c r="BS6" s="18">
        <f>Mariannhill!BV18</f>
        <v>0</v>
      </c>
      <c r="BT6" s="18">
        <f>Mariannhill!BW18</f>
        <v>0</v>
      </c>
      <c r="BU6" s="18">
        <f>Mariannhill!BX18</f>
        <v>0</v>
      </c>
      <c r="BV6" s="18">
        <f>Mariannhill!BY18</f>
        <v>0</v>
      </c>
      <c r="BW6" s="18">
        <f>Mariannhill!BZ18</f>
        <v>0</v>
      </c>
      <c r="BX6" s="18">
        <f>Mariannhill!CA18</f>
        <v>0</v>
      </c>
      <c r="BY6" s="18">
        <f>Mariannhill!CB18</f>
        <v>0</v>
      </c>
      <c r="BZ6" s="17">
        <f>Mariannhill!CC18</f>
        <v>0</v>
      </c>
    </row>
    <row r="7" spans="2:78" ht="15" customHeight="1" x14ac:dyDescent="0.35">
      <c r="B7" s="416"/>
      <c r="C7" s="418"/>
      <c r="D7" s="19" t="s">
        <v>12</v>
      </c>
      <c r="E7" s="20">
        <f>Mariannhill!H19</f>
        <v>0</v>
      </c>
      <c r="F7" s="21">
        <f>Mariannhill!I19</f>
        <v>0</v>
      </c>
      <c r="G7" s="36">
        <f>Mariannhill!J19</f>
        <v>0</v>
      </c>
      <c r="H7" s="22">
        <f>Mariannhill!K19</f>
        <v>0</v>
      </c>
      <c r="I7" s="22">
        <f>Mariannhill!L19</f>
        <v>0</v>
      </c>
      <c r="J7" s="22">
        <f>Mariannhill!M19</f>
        <v>0</v>
      </c>
      <c r="K7" s="22">
        <f>Mariannhill!N19</f>
        <v>0</v>
      </c>
      <c r="L7" s="22">
        <f>Mariannhill!O19</f>
        <v>0</v>
      </c>
      <c r="M7" s="22">
        <f>Mariannhill!P19</f>
        <v>0</v>
      </c>
      <c r="N7" s="22">
        <f>Mariannhill!Q19</f>
        <v>0</v>
      </c>
      <c r="O7" s="22">
        <f>Mariannhill!R19</f>
        <v>0</v>
      </c>
      <c r="P7" s="22">
        <f>Mariannhill!S19</f>
        <v>0</v>
      </c>
      <c r="Q7" s="22">
        <f>Mariannhill!T19</f>
        <v>0</v>
      </c>
      <c r="R7" s="21">
        <f>Mariannhill!U19</f>
        <v>0</v>
      </c>
      <c r="S7" s="20">
        <f>Mariannhill!V19</f>
        <v>0</v>
      </c>
      <c r="T7" s="22">
        <f>Mariannhill!W19</f>
        <v>0</v>
      </c>
      <c r="U7" s="22">
        <f>Mariannhill!X19</f>
        <v>0</v>
      </c>
      <c r="V7" s="22">
        <f>Mariannhill!Y19</f>
        <v>0</v>
      </c>
      <c r="W7" s="22">
        <f>Mariannhill!Z19</f>
        <v>0</v>
      </c>
      <c r="X7" s="22">
        <f>Mariannhill!AA19</f>
        <v>0</v>
      </c>
      <c r="Y7" s="22">
        <f>Mariannhill!AB19</f>
        <v>0</v>
      </c>
      <c r="Z7" s="22">
        <f>Mariannhill!AC19</f>
        <v>0</v>
      </c>
      <c r="AA7" s="22">
        <f>Mariannhill!AD19</f>
        <v>0</v>
      </c>
      <c r="AB7" s="22">
        <f>Mariannhill!AE19</f>
        <v>0</v>
      </c>
      <c r="AC7" s="22">
        <f>Mariannhill!AF19</f>
        <v>0</v>
      </c>
      <c r="AD7" s="21">
        <f>Mariannhill!AG19</f>
        <v>0</v>
      </c>
      <c r="AE7" s="20">
        <f>Mariannhill!AH19</f>
        <v>0</v>
      </c>
      <c r="AF7" s="22">
        <f>Mariannhill!AI19</f>
        <v>0</v>
      </c>
      <c r="AG7" s="22">
        <f>Mariannhill!AJ19</f>
        <v>0</v>
      </c>
      <c r="AH7" s="22">
        <f>Mariannhill!AK19</f>
        <v>0</v>
      </c>
      <c r="AI7" s="22">
        <f>Mariannhill!AL19</f>
        <v>0</v>
      </c>
      <c r="AJ7" s="22">
        <f>Mariannhill!AM19</f>
        <v>0</v>
      </c>
      <c r="AK7" s="22">
        <f>Mariannhill!AN19</f>
        <v>0</v>
      </c>
      <c r="AL7" s="22">
        <f>Mariannhill!AO19</f>
        <v>0</v>
      </c>
      <c r="AM7" s="22">
        <f>Mariannhill!AP19</f>
        <v>0</v>
      </c>
      <c r="AN7" s="22">
        <f>Mariannhill!AQ19</f>
        <v>0</v>
      </c>
      <c r="AO7" s="22">
        <f>Mariannhill!AR19</f>
        <v>0</v>
      </c>
      <c r="AP7" s="21">
        <f>Mariannhill!AS19</f>
        <v>0</v>
      </c>
      <c r="AQ7" s="20">
        <f>Mariannhill!AT19</f>
        <v>0</v>
      </c>
      <c r="AR7" s="22">
        <f>Mariannhill!AU19</f>
        <v>0</v>
      </c>
      <c r="AS7" s="22">
        <f>Mariannhill!AV19</f>
        <v>0</v>
      </c>
      <c r="AT7" s="22">
        <f>Mariannhill!AW19</f>
        <v>0</v>
      </c>
      <c r="AU7" s="22">
        <f>Mariannhill!AX19</f>
        <v>0</v>
      </c>
      <c r="AV7" s="22">
        <f>Mariannhill!AY19</f>
        <v>0</v>
      </c>
      <c r="AW7" s="22">
        <f>Mariannhill!AZ19</f>
        <v>0</v>
      </c>
      <c r="AX7" s="22">
        <f>Mariannhill!BA19</f>
        <v>0</v>
      </c>
      <c r="AY7" s="22">
        <f>Mariannhill!BB19</f>
        <v>0</v>
      </c>
      <c r="AZ7" s="22">
        <f>Mariannhill!BC19</f>
        <v>0</v>
      </c>
      <c r="BA7" s="22">
        <f>Mariannhill!BD19</f>
        <v>0</v>
      </c>
      <c r="BB7" s="21">
        <f>Mariannhill!BE19</f>
        <v>0</v>
      </c>
      <c r="BC7" s="20">
        <f>Mariannhill!BF19</f>
        <v>0</v>
      </c>
      <c r="BD7" s="22">
        <f>Mariannhill!BG19</f>
        <v>0</v>
      </c>
      <c r="BE7" s="22">
        <f>Mariannhill!BH19</f>
        <v>0</v>
      </c>
      <c r="BF7" s="22">
        <f>Mariannhill!BI19</f>
        <v>0</v>
      </c>
      <c r="BG7" s="22">
        <f>Mariannhill!BJ19</f>
        <v>0</v>
      </c>
      <c r="BH7" s="22">
        <f>Mariannhill!BK19</f>
        <v>0</v>
      </c>
      <c r="BI7" s="22">
        <f>Mariannhill!BL19</f>
        <v>0</v>
      </c>
      <c r="BJ7" s="22">
        <f>Mariannhill!BM19</f>
        <v>0</v>
      </c>
      <c r="BK7" s="22">
        <f>Mariannhill!BN19</f>
        <v>0</v>
      </c>
      <c r="BL7" s="22">
        <f>Mariannhill!BO19</f>
        <v>0</v>
      </c>
      <c r="BM7" s="22">
        <f>Mariannhill!BP19</f>
        <v>0</v>
      </c>
      <c r="BN7" s="21">
        <f>Mariannhill!BQ19</f>
        <v>0</v>
      </c>
      <c r="BO7" s="20">
        <f>Mariannhill!BR19</f>
        <v>0</v>
      </c>
      <c r="BP7" s="22">
        <f>Mariannhill!BS19</f>
        <v>0</v>
      </c>
      <c r="BQ7" s="22">
        <f>Mariannhill!BT19</f>
        <v>0</v>
      </c>
      <c r="BR7" s="22">
        <f>Mariannhill!BU19</f>
        <v>0</v>
      </c>
      <c r="BS7" s="22">
        <f>Mariannhill!BV19</f>
        <v>0</v>
      </c>
      <c r="BT7" s="22">
        <f>Mariannhill!BW19</f>
        <v>0</v>
      </c>
      <c r="BU7" s="22">
        <f>Mariannhill!BX19</f>
        <v>0</v>
      </c>
      <c r="BV7" s="22">
        <f>Mariannhill!BY19</f>
        <v>0</v>
      </c>
      <c r="BW7" s="22">
        <f>Mariannhill!BZ19</f>
        <v>0</v>
      </c>
      <c r="BX7" s="22">
        <f>Mariannhill!CA19</f>
        <v>0</v>
      </c>
      <c r="BY7" s="22">
        <f>Mariannhill!CB19</f>
        <v>0</v>
      </c>
      <c r="BZ7" s="21">
        <f>Mariannhill!CC19</f>
        <v>0</v>
      </c>
    </row>
    <row r="8" spans="2:78" ht="15" customHeight="1" x14ac:dyDescent="0.35">
      <c r="B8" s="307" t="s">
        <v>13</v>
      </c>
      <c r="C8" s="419" t="str">
        <f>+B4</f>
        <v>Mariannhill</v>
      </c>
      <c r="D8" s="420"/>
      <c r="E8" s="195">
        <f t="shared" ref="E8:AJ8" si="2">+SUM(E4:E7)</f>
        <v>0</v>
      </c>
      <c r="F8" s="196">
        <f t="shared" si="2"/>
        <v>0</v>
      </c>
      <c r="G8" s="197">
        <f t="shared" si="2"/>
        <v>0</v>
      </c>
      <c r="H8" s="198">
        <f t="shared" si="2"/>
        <v>0</v>
      </c>
      <c r="I8" s="198">
        <f t="shared" si="2"/>
        <v>0</v>
      </c>
      <c r="J8" s="198">
        <f t="shared" si="2"/>
        <v>0</v>
      </c>
      <c r="K8" s="198">
        <f t="shared" si="2"/>
        <v>0</v>
      </c>
      <c r="L8" s="198">
        <f t="shared" si="2"/>
        <v>0</v>
      </c>
      <c r="M8" s="198">
        <f t="shared" si="2"/>
        <v>0</v>
      </c>
      <c r="N8" s="198">
        <f t="shared" si="2"/>
        <v>0</v>
      </c>
      <c r="O8" s="198">
        <f t="shared" si="2"/>
        <v>0</v>
      </c>
      <c r="P8" s="198">
        <f t="shared" si="2"/>
        <v>0</v>
      </c>
      <c r="Q8" s="198">
        <f t="shared" si="2"/>
        <v>0</v>
      </c>
      <c r="R8" s="196">
        <f t="shared" si="2"/>
        <v>0</v>
      </c>
      <c r="S8" s="195">
        <f t="shared" si="2"/>
        <v>0</v>
      </c>
      <c r="T8" s="198">
        <f t="shared" si="2"/>
        <v>0</v>
      </c>
      <c r="U8" s="198">
        <f t="shared" si="2"/>
        <v>0</v>
      </c>
      <c r="V8" s="198">
        <f t="shared" si="2"/>
        <v>0</v>
      </c>
      <c r="W8" s="198">
        <f t="shared" si="2"/>
        <v>0</v>
      </c>
      <c r="X8" s="198">
        <f t="shared" si="2"/>
        <v>0</v>
      </c>
      <c r="Y8" s="198">
        <f t="shared" si="2"/>
        <v>0</v>
      </c>
      <c r="Z8" s="198">
        <f t="shared" si="2"/>
        <v>0</v>
      </c>
      <c r="AA8" s="198">
        <f t="shared" si="2"/>
        <v>0</v>
      </c>
      <c r="AB8" s="198">
        <f t="shared" si="2"/>
        <v>0</v>
      </c>
      <c r="AC8" s="198">
        <f t="shared" si="2"/>
        <v>0</v>
      </c>
      <c r="AD8" s="196">
        <f t="shared" si="2"/>
        <v>0</v>
      </c>
      <c r="AE8" s="195">
        <f t="shared" si="2"/>
        <v>0</v>
      </c>
      <c r="AF8" s="198">
        <f t="shared" si="2"/>
        <v>0</v>
      </c>
      <c r="AG8" s="198">
        <f t="shared" si="2"/>
        <v>0</v>
      </c>
      <c r="AH8" s="198">
        <f t="shared" si="2"/>
        <v>0</v>
      </c>
      <c r="AI8" s="198">
        <f t="shared" si="2"/>
        <v>0</v>
      </c>
      <c r="AJ8" s="198">
        <f t="shared" si="2"/>
        <v>0</v>
      </c>
      <c r="AK8" s="198">
        <f t="shared" ref="AK8:BP8" si="3">+SUM(AK4:AK7)</f>
        <v>0</v>
      </c>
      <c r="AL8" s="198">
        <f t="shared" si="3"/>
        <v>0</v>
      </c>
      <c r="AM8" s="198">
        <f t="shared" si="3"/>
        <v>0</v>
      </c>
      <c r="AN8" s="198">
        <f t="shared" si="3"/>
        <v>0</v>
      </c>
      <c r="AO8" s="198">
        <f t="shared" si="3"/>
        <v>0</v>
      </c>
      <c r="AP8" s="196">
        <f t="shared" si="3"/>
        <v>0</v>
      </c>
      <c r="AQ8" s="195">
        <f t="shared" si="3"/>
        <v>0</v>
      </c>
      <c r="AR8" s="198">
        <f t="shared" si="3"/>
        <v>0</v>
      </c>
      <c r="AS8" s="198">
        <f t="shared" si="3"/>
        <v>0</v>
      </c>
      <c r="AT8" s="198">
        <f t="shared" si="3"/>
        <v>0</v>
      </c>
      <c r="AU8" s="198">
        <f t="shared" si="3"/>
        <v>0</v>
      </c>
      <c r="AV8" s="198">
        <f t="shared" si="3"/>
        <v>0</v>
      </c>
      <c r="AW8" s="198">
        <f t="shared" si="3"/>
        <v>0</v>
      </c>
      <c r="AX8" s="198">
        <f t="shared" si="3"/>
        <v>0</v>
      </c>
      <c r="AY8" s="198">
        <f t="shared" si="3"/>
        <v>0</v>
      </c>
      <c r="AZ8" s="198">
        <f t="shared" si="3"/>
        <v>0</v>
      </c>
      <c r="BA8" s="198">
        <f t="shared" si="3"/>
        <v>0</v>
      </c>
      <c r="BB8" s="196">
        <f t="shared" si="3"/>
        <v>0</v>
      </c>
      <c r="BC8" s="195">
        <f t="shared" si="3"/>
        <v>0</v>
      </c>
      <c r="BD8" s="198">
        <f t="shared" si="3"/>
        <v>0</v>
      </c>
      <c r="BE8" s="198">
        <f t="shared" si="3"/>
        <v>0</v>
      </c>
      <c r="BF8" s="198">
        <f t="shared" si="3"/>
        <v>0</v>
      </c>
      <c r="BG8" s="198">
        <f t="shared" si="3"/>
        <v>0</v>
      </c>
      <c r="BH8" s="198">
        <f t="shared" si="3"/>
        <v>0</v>
      </c>
      <c r="BI8" s="198">
        <f t="shared" si="3"/>
        <v>0</v>
      </c>
      <c r="BJ8" s="198">
        <f t="shared" si="3"/>
        <v>0</v>
      </c>
      <c r="BK8" s="198">
        <f t="shared" si="3"/>
        <v>0</v>
      </c>
      <c r="BL8" s="198">
        <f t="shared" si="3"/>
        <v>0</v>
      </c>
      <c r="BM8" s="198">
        <f t="shared" si="3"/>
        <v>0</v>
      </c>
      <c r="BN8" s="196">
        <f t="shared" si="3"/>
        <v>0</v>
      </c>
      <c r="BO8" s="195">
        <f t="shared" si="3"/>
        <v>0</v>
      </c>
      <c r="BP8" s="198">
        <f t="shared" si="3"/>
        <v>0</v>
      </c>
      <c r="BQ8" s="198">
        <f t="shared" ref="BQ8:BZ8" si="4">+SUM(BQ4:BQ7)</f>
        <v>0</v>
      </c>
      <c r="BR8" s="198">
        <f t="shared" si="4"/>
        <v>0</v>
      </c>
      <c r="BS8" s="198">
        <f t="shared" si="4"/>
        <v>0</v>
      </c>
      <c r="BT8" s="198">
        <f t="shared" si="4"/>
        <v>0</v>
      </c>
      <c r="BU8" s="198">
        <f t="shared" si="4"/>
        <v>0</v>
      </c>
      <c r="BV8" s="198">
        <f t="shared" si="4"/>
        <v>0</v>
      </c>
      <c r="BW8" s="198">
        <f t="shared" si="4"/>
        <v>0</v>
      </c>
      <c r="BX8" s="198">
        <f t="shared" si="4"/>
        <v>0</v>
      </c>
      <c r="BY8" s="198">
        <f t="shared" si="4"/>
        <v>0</v>
      </c>
      <c r="BZ8" s="196">
        <f t="shared" si="4"/>
        <v>0</v>
      </c>
    </row>
    <row r="9" spans="2:78" ht="15" customHeight="1" x14ac:dyDescent="0.35">
      <c r="B9" s="432" t="s">
        <v>14</v>
      </c>
      <c r="C9" s="433"/>
      <c r="D9" s="434"/>
      <c r="E9" s="199">
        <f t="shared" ref="E9:AJ9" si="5">+SUM(E8:E8)</f>
        <v>0</v>
      </c>
      <c r="F9" s="200">
        <f t="shared" si="5"/>
        <v>0</v>
      </c>
      <c r="G9" s="201">
        <f t="shared" si="5"/>
        <v>0</v>
      </c>
      <c r="H9" s="202">
        <f t="shared" si="5"/>
        <v>0</v>
      </c>
      <c r="I9" s="202">
        <f t="shared" si="5"/>
        <v>0</v>
      </c>
      <c r="J9" s="202">
        <f t="shared" si="5"/>
        <v>0</v>
      </c>
      <c r="K9" s="202">
        <f t="shared" si="5"/>
        <v>0</v>
      </c>
      <c r="L9" s="202">
        <f t="shared" si="5"/>
        <v>0</v>
      </c>
      <c r="M9" s="202">
        <f t="shared" si="5"/>
        <v>0</v>
      </c>
      <c r="N9" s="202">
        <f t="shared" si="5"/>
        <v>0</v>
      </c>
      <c r="O9" s="202">
        <f t="shared" si="5"/>
        <v>0</v>
      </c>
      <c r="P9" s="202">
        <f t="shared" si="5"/>
        <v>0</v>
      </c>
      <c r="Q9" s="202">
        <f t="shared" si="5"/>
        <v>0</v>
      </c>
      <c r="R9" s="200">
        <f t="shared" si="5"/>
        <v>0</v>
      </c>
      <c r="S9" s="199">
        <f t="shared" si="5"/>
        <v>0</v>
      </c>
      <c r="T9" s="202">
        <f t="shared" si="5"/>
        <v>0</v>
      </c>
      <c r="U9" s="202">
        <f t="shared" si="5"/>
        <v>0</v>
      </c>
      <c r="V9" s="202">
        <f t="shared" si="5"/>
        <v>0</v>
      </c>
      <c r="W9" s="202">
        <f t="shared" si="5"/>
        <v>0</v>
      </c>
      <c r="X9" s="202">
        <f t="shared" si="5"/>
        <v>0</v>
      </c>
      <c r="Y9" s="202">
        <f t="shared" si="5"/>
        <v>0</v>
      </c>
      <c r="Z9" s="202">
        <f t="shared" si="5"/>
        <v>0</v>
      </c>
      <c r="AA9" s="202">
        <f t="shared" si="5"/>
        <v>0</v>
      </c>
      <c r="AB9" s="202">
        <f t="shared" si="5"/>
        <v>0</v>
      </c>
      <c r="AC9" s="202">
        <f t="shared" si="5"/>
        <v>0</v>
      </c>
      <c r="AD9" s="200">
        <f t="shared" si="5"/>
        <v>0</v>
      </c>
      <c r="AE9" s="199">
        <f t="shared" si="5"/>
        <v>0</v>
      </c>
      <c r="AF9" s="202">
        <f t="shared" si="5"/>
        <v>0</v>
      </c>
      <c r="AG9" s="202">
        <f t="shared" si="5"/>
        <v>0</v>
      </c>
      <c r="AH9" s="202">
        <f t="shared" si="5"/>
        <v>0</v>
      </c>
      <c r="AI9" s="202">
        <f t="shared" si="5"/>
        <v>0</v>
      </c>
      <c r="AJ9" s="202">
        <f t="shared" si="5"/>
        <v>0</v>
      </c>
      <c r="AK9" s="202">
        <f t="shared" ref="AK9:BP9" si="6">+SUM(AK8:AK8)</f>
        <v>0</v>
      </c>
      <c r="AL9" s="202">
        <f t="shared" si="6"/>
        <v>0</v>
      </c>
      <c r="AM9" s="202">
        <f t="shared" si="6"/>
        <v>0</v>
      </c>
      <c r="AN9" s="202">
        <f t="shared" si="6"/>
        <v>0</v>
      </c>
      <c r="AO9" s="202">
        <f t="shared" si="6"/>
        <v>0</v>
      </c>
      <c r="AP9" s="200">
        <f t="shared" si="6"/>
        <v>0</v>
      </c>
      <c r="AQ9" s="199">
        <f t="shared" si="6"/>
        <v>0</v>
      </c>
      <c r="AR9" s="202">
        <f t="shared" si="6"/>
        <v>0</v>
      </c>
      <c r="AS9" s="202">
        <f t="shared" si="6"/>
        <v>0</v>
      </c>
      <c r="AT9" s="202">
        <f t="shared" si="6"/>
        <v>0</v>
      </c>
      <c r="AU9" s="202">
        <f t="shared" si="6"/>
        <v>0</v>
      </c>
      <c r="AV9" s="202">
        <f t="shared" si="6"/>
        <v>0</v>
      </c>
      <c r="AW9" s="202">
        <f t="shared" si="6"/>
        <v>0</v>
      </c>
      <c r="AX9" s="202">
        <f t="shared" si="6"/>
        <v>0</v>
      </c>
      <c r="AY9" s="202">
        <f t="shared" si="6"/>
        <v>0</v>
      </c>
      <c r="AZ9" s="202">
        <f t="shared" si="6"/>
        <v>0</v>
      </c>
      <c r="BA9" s="202">
        <f t="shared" si="6"/>
        <v>0</v>
      </c>
      <c r="BB9" s="200">
        <f t="shared" si="6"/>
        <v>0</v>
      </c>
      <c r="BC9" s="199">
        <f t="shared" si="6"/>
        <v>0</v>
      </c>
      <c r="BD9" s="202">
        <f t="shared" si="6"/>
        <v>0</v>
      </c>
      <c r="BE9" s="202">
        <f t="shared" si="6"/>
        <v>0</v>
      </c>
      <c r="BF9" s="202">
        <f t="shared" si="6"/>
        <v>0</v>
      </c>
      <c r="BG9" s="202">
        <f t="shared" si="6"/>
        <v>0</v>
      </c>
      <c r="BH9" s="202">
        <f t="shared" si="6"/>
        <v>0</v>
      </c>
      <c r="BI9" s="202">
        <f t="shared" si="6"/>
        <v>0</v>
      </c>
      <c r="BJ9" s="202">
        <f t="shared" si="6"/>
        <v>0</v>
      </c>
      <c r="BK9" s="202">
        <f t="shared" si="6"/>
        <v>0</v>
      </c>
      <c r="BL9" s="202">
        <f t="shared" si="6"/>
        <v>0</v>
      </c>
      <c r="BM9" s="202">
        <f t="shared" si="6"/>
        <v>0</v>
      </c>
      <c r="BN9" s="200">
        <f t="shared" si="6"/>
        <v>0</v>
      </c>
      <c r="BO9" s="199">
        <f t="shared" si="6"/>
        <v>0</v>
      </c>
      <c r="BP9" s="202">
        <f t="shared" si="6"/>
        <v>0</v>
      </c>
      <c r="BQ9" s="202">
        <f t="shared" ref="BQ9:BZ9" si="7">+SUM(BQ8:BQ8)</f>
        <v>0</v>
      </c>
      <c r="BR9" s="202">
        <f t="shared" si="7"/>
        <v>0</v>
      </c>
      <c r="BS9" s="202">
        <f t="shared" si="7"/>
        <v>0</v>
      </c>
      <c r="BT9" s="202">
        <f t="shared" si="7"/>
        <v>0</v>
      </c>
      <c r="BU9" s="202">
        <f t="shared" si="7"/>
        <v>0</v>
      </c>
      <c r="BV9" s="202">
        <f t="shared" si="7"/>
        <v>0</v>
      </c>
      <c r="BW9" s="202">
        <f t="shared" si="7"/>
        <v>0</v>
      </c>
      <c r="BX9" s="202">
        <f t="shared" si="7"/>
        <v>0</v>
      </c>
      <c r="BY9" s="202">
        <f t="shared" si="7"/>
        <v>0</v>
      </c>
      <c r="BZ9" s="200">
        <f t="shared" si="7"/>
        <v>0</v>
      </c>
    </row>
    <row r="10" spans="2:78" ht="3.75" customHeight="1" x14ac:dyDescent="0.35"/>
    <row r="11" spans="2:78" s="11" customFormat="1" x14ac:dyDescent="0.35">
      <c r="B11" s="413" t="s">
        <v>5</v>
      </c>
      <c r="C11" s="414"/>
      <c r="D11" s="415"/>
      <c r="E11" s="411" t="s">
        <v>7</v>
      </c>
      <c r="F11" s="412"/>
      <c r="G11" s="409">
        <v>1</v>
      </c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10"/>
      <c r="S11" s="408">
        <f>+G11+1</f>
        <v>2</v>
      </c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10"/>
      <c r="AE11" s="408">
        <f>+S11+1</f>
        <v>3</v>
      </c>
      <c r="AF11" s="409"/>
      <c r="AG11" s="409"/>
      <c r="AH11" s="409"/>
      <c r="AI11" s="409"/>
      <c r="AJ11" s="409"/>
      <c r="AK11" s="409"/>
      <c r="AL11" s="409"/>
      <c r="AM11" s="409"/>
      <c r="AN11" s="409"/>
      <c r="AO11" s="409"/>
      <c r="AP11" s="410"/>
      <c r="AQ11" s="408">
        <f>+AE11+1</f>
        <v>4</v>
      </c>
      <c r="AR11" s="409"/>
      <c r="AS11" s="409"/>
      <c r="AT11" s="409"/>
      <c r="AU11" s="409"/>
      <c r="AV11" s="409"/>
      <c r="AW11" s="409"/>
      <c r="AX11" s="409"/>
      <c r="AY11" s="409"/>
      <c r="AZ11" s="409"/>
      <c r="BA11" s="409"/>
      <c r="BB11" s="410"/>
      <c r="BC11" s="408">
        <f>+AQ11+1</f>
        <v>5</v>
      </c>
      <c r="BD11" s="409"/>
      <c r="BE11" s="409"/>
      <c r="BF11" s="409"/>
      <c r="BG11" s="409"/>
      <c r="BH11" s="409"/>
      <c r="BI11" s="409"/>
      <c r="BJ11" s="409"/>
      <c r="BK11" s="409"/>
      <c r="BL11" s="409"/>
      <c r="BM11" s="409"/>
      <c r="BN11" s="410"/>
      <c r="BO11" s="408">
        <f>+BC11+1</f>
        <v>6</v>
      </c>
      <c r="BP11" s="409"/>
      <c r="BQ11" s="409"/>
      <c r="BR11" s="409"/>
      <c r="BS11" s="409"/>
      <c r="BT11" s="409"/>
      <c r="BU11" s="409"/>
      <c r="BV11" s="409"/>
      <c r="BW11" s="409"/>
      <c r="BX11" s="409"/>
      <c r="BY11" s="409"/>
      <c r="BZ11" s="410"/>
    </row>
    <row r="12" spans="2:78" s="11" customFormat="1" x14ac:dyDescent="0.35">
      <c r="B12" s="416"/>
      <c r="C12" s="417"/>
      <c r="D12" s="418"/>
      <c r="E12" s="12">
        <f>+E$3</f>
        <v>46476</v>
      </c>
      <c r="F12" s="13">
        <f t="shared" ref="F12:BQ12" si="8">+F$3</f>
        <v>46507</v>
      </c>
      <c r="G12" s="34">
        <f t="shared" si="8"/>
        <v>46538</v>
      </c>
      <c r="H12" s="14">
        <f t="shared" si="8"/>
        <v>46568</v>
      </c>
      <c r="I12" s="14">
        <f t="shared" si="8"/>
        <v>46599</v>
      </c>
      <c r="J12" s="14">
        <f t="shared" si="8"/>
        <v>46630</v>
      </c>
      <c r="K12" s="14">
        <f t="shared" si="8"/>
        <v>46660</v>
      </c>
      <c r="L12" s="14">
        <f t="shared" si="8"/>
        <v>46691</v>
      </c>
      <c r="M12" s="14">
        <f t="shared" si="8"/>
        <v>46721</v>
      </c>
      <c r="N12" s="14">
        <f t="shared" si="8"/>
        <v>46752</v>
      </c>
      <c r="O12" s="14">
        <f t="shared" si="8"/>
        <v>46783</v>
      </c>
      <c r="P12" s="14">
        <f t="shared" si="8"/>
        <v>46812</v>
      </c>
      <c r="Q12" s="14">
        <f t="shared" si="8"/>
        <v>46843</v>
      </c>
      <c r="R12" s="13">
        <f t="shared" si="8"/>
        <v>46873</v>
      </c>
      <c r="S12" s="12">
        <f t="shared" si="8"/>
        <v>46904</v>
      </c>
      <c r="T12" s="14">
        <f t="shared" si="8"/>
        <v>46934</v>
      </c>
      <c r="U12" s="14">
        <f t="shared" si="8"/>
        <v>46965</v>
      </c>
      <c r="V12" s="14">
        <f t="shared" si="8"/>
        <v>46996</v>
      </c>
      <c r="W12" s="14">
        <f t="shared" si="8"/>
        <v>47026</v>
      </c>
      <c r="X12" s="14">
        <f t="shared" si="8"/>
        <v>47057</v>
      </c>
      <c r="Y12" s="14">
        <f t="shared" si="8"/>
        <v>47087</v>
      </c>
      <c r="Z12" s="14">
        <f t="shared" si="8"/>
        <v>47118</v>
      </c>
      <c r="AA12" s="14">
        <f t="shared" si="8"/>
        <v>47149</v>
      </c>
      <c r="AB12" s="14">
        <f t="shared" si="8"/>
        <v>47177</v>
      </c>
      <c r="AC12" s="14">
        <f t="shared" si="8"/>
        <v>47208</v>
      </c>
      <c r="AD12" s="13">
        <f t="shared" si="8"/>
        <v>47238</v>
      </c>
      <c r="AE12" s="12">
        <f t="shared" si="8"/>
        <v>47269</v>
      </c>
      <c r="AF12" s="14">
        <f t="shared" si="8"/>
        <v>47299</v>
      </c>
      <c r="AG12" s="14">
        <f t="shared" si="8"/>
        <v>47330</v>
      </c>
      <c r="AH12" s="14">
        <f t="shared" si="8"/>
        <v>47361</v>
      </c>
      <c r="AI12" s="14">
        <f t="shared" si="8"/>
        <v>47391</v>
      </c>
      <c r="AJ12" s="14">
        <f t="shared" si="8"/>
        <v>47422</v>
      </c>
      <c r="AK12" s="14">
        <f t="shared" si="8"/>
        <v>47452</v>
      </c>
      <c r="AL12" s="14">
        <f t="shared" si="8"/>
        <v>47483</v>
      </c>
      <c r="AM12" s="14">
        <f t="shared" si="8"/>
        <v>47514</v>
      </c>
      <c r="AN12" s="14">
        <f t="shared" si="8"/>
        <v>47542</v>
      </c>
      <c r="AO12" s="14">
        <f t="shared" si="8"/>
        <v>47573</v>
      </c>
      <c r="AP12" s="13">
        <f t="shared" si="8"/>
        <v>47603</v>
      </c>
      <c r="AQ12" s="12">
        <f t="shared" si="8"/>
        <v>47634</v>
      </c>
      <c r="AR12" s="14">
        <f t="shared" si="8"/>
        <v>47664</v>
      </c>
      <c r="AS12" s="14">
        <f t="shared" si="8"/>
        <v>47695</v>
      </c>
      <c r="AT12" s="14">
        <f t="shared" si="8"/>
        <v>47726</v>
      </c>
      <c r="AU12" s="14">
        <f t="shared" si="8"/>
        <v>47756</v>
      </c>
      <c r="AV12" s="14">
        <f t="shared" si="8"/>
        <v>47787</v>
      </c>
      <c r="AW12" s="14">
        <f t="shared" si="8"/>
        <v>47817</v>
      </c>
      <c r="AX12" s="14">
        <f t="shared" si="8"/>
        <v>47848</v>
      </c>
      <c r="AY12" s="14">
        <f t="shared" si="8"/>
        <v>47879</v>
      </c>
      <c r="AZ12" s="14">
        <f t="shared" si="8"/>
        <v>47907</v>
      </c>
      <c r="BA12" s="14">
        <f t="shared" si="8"/>
        <v>47938</v>
      </c>
      <c r="BB12" s="13">
        <f t="shared" si="8"/>
        <v>47968</v>
      </c>
      <c r="BC12" s="12">
        <f t="shared" si="8"/>
        <v>47999</v>
      </c>
      <c r="BD12" s="14">
        <f t="shared" si="8"/>
        <v>48029</v>
      </c>
      <c r="BE12" s="14">
        <f t="shared" si="8"/>
        <v>48060</v>
      </c>
      <c r="BF12" s="14">
        <f t="shared" si="8"/>
        <v>48091</v>
      </c>
      <c r="BG12" s="14">
        <f t="shared" si="8"/>
        <v>48121</v>
      </c>
      <c r="BH12" s="14">
        <f t="shared" si="8"/>
        <v>48152</v>
      </c>
      <c r="BI12" s="14">
        <f t="shared" si="8"/>
        <v>48182</v>
      </c>
      <c r="BJ12" s="14">
        <f t="shared" si="8"/>
        <v>48213</v>
      </c>
      <c r="BK12" s="14">
        <f t="shared" si="8"/>
        <v>48244</v>
      </c>
      <c r="BL12" s="14">
        <f t="shared" si="8"/>
        <v>48273</v>
      </c>
      <c r="BM12" s="14">
        <f t="shared" si="8"/>
        <v>48304</v>
      </c>
      <c r="BN12" s="13">
        <f t="shared" si="8"/>
        <v>48334</v>
      </c>
      <c r="BO12" s="12">
        <f t="shared" si="8"/>
        <v>48365</v>
      </c>
      <c r="BP12" s="14">
        <f t="shared" si="8"/>
        <v>48395</v>
      </c>
      <c r="BQ12" s="14">
        <f t="shared" si="8"/>
        <v>48426</v>
      </c>
      <c r="BR12" s="14">
        <f t="shared" ref="BR12:BZ12" si="9">+BR$3</f>
        <v>48457</v>
      </c>
      <c r="BS12" s="14">
        <f t="shared" si="9"/>
        <v>48487</v>
      </c>
      <c r="BT12" s="14">
        <f t="shared" si="9"/>
        <v>48518</v>
      </c>
      <c r="BU12" s="14">
        <f t="shared" si="9"/>
        <v>48548</v>
      </c>
      <c r="BV12" s="14">
        <f t="shared" si="9"/>
        <v>48579</v>
      </c>
      <c r="BW12" s="14">
        <f t="shared" si="9"/>
        <v>48610</v>
      </c>
      <c r="BX12" s="14">
        <f t="shared" si="9"/>
        <v>48638</v>
      </c>
      <c r="BY12" s="14">
        <f t="shared" si="9"/>
        <v>48669</v>
      </c>
      <c r="BZ12" s="13">
        <f t="shared" si="9"/>
        <v>48699</v>
      </c>
    </row>
    <row r="13" spans="2:78" ht="15" customHeight="1" x14ac:dyDescent="0.35">
      <c r="B13" s="307"/>
      <c r="C13" s="419" t="str">
        <f>+B4</f>
        <v>Mariannhill</v>
      </c>
      <c r="D13" s="420"/>
      <c r="E13" s="195">
        <f>+Mariannhill!H13</f>
        <v>0</v>
      </c>
      <c r="F13" s="196">
        <f>+Mariannhill!I13</f>
        <v>0</v>
      </c>
      <c r="G13" s="197">
        <f>+Mariannhill!J13</f>
        <v>89600</v>
      </c>
      <c r="H13" s="198">
        <f>+Mariannhill!K13</f>
        <v>89600</v>
      </c>
      <c r="I13" s="198">
        <f>+Mariannhill!L13</f>
        <v>89600</v>
      </c>
      <c r="J13" s="198">
        <f>+Mariannhill!M13</f>
        <v>89600</v>
      </c>
      <c r="K13" s="198">
        <f>+Mariannhill!N13</f>
        <v>89600</v>
      </c>
      <c r="L13" s="198">
        <f>+Mariannhill!O13</f>
        <v>89600</v>
      </c>
      <c r="M13" s="198">
        <f>+Mariannhill!P13</f>
        <v>89600</v>
      </c>
      <c r="N13" s="198">
        <f>+Mariannhill!Q13</f>
        <v>89600</v>
      </c>
      <c r="O13" s="198">
        <f>+Mariannhill!R13</f>
        <v>89600</v>
      </c>
      <c r="P13" s="198">
        <f>+Mariannhill!S13</f>
        <v>89600</v>
      </c>
      <c r="Q13" s="198">
        <f>+Mariannhill!T13</f>
        <v>89600</v>
      </c>
      <c r="R13" s="196">
        <f>+Mariannhill!U13</f>
        <v>89600</v>
      </c>
      <c r="S13" s="195">
        <f>+Mariannhill!V13</f>
        <v>89600</v>
      </c>
      <c r="T13" s="198">
        <f>+Mariannhill!W13</f>
        <v>89600</v>
      </c>
      <c r="U13" s="198">
        <f>+Mariannhill!X13</f>
        <v>89600</v>
      </c>
      <c r="V13" s="198">
        <f>+Mariannhill!Y13</f>
        <v>89600</v>
      </c>
      <c r="W13" s="198">
        <f>+Mariannhill!Z13</f>
        <v>89600</v>
      </c>
      <c r="X13" s="198">
        <f>+Mariannhill!AA13</f>
        <v>89600</v>
      </c>
      <c r="Y13" s="198">
        <f>+Mariannhill!AB13</f>
        <v>89600</v>
      </c>
      <c r="Z13" s="198">
        <f>+Mariannhill!AC13</f>
        <v>89600</v>
      </c>
      <c r="AA13" s="198">
        <f>+Mariannhill!AD13</f>
        <v>89600</v>
      </c>
      <c r="AB13" s="198">
        <f>+Mariannhill!AE13</f>
        <v>89600</v>
      </c>
      <c r="AC13" s="198">
        <f>+Mariannhill!AF13</f>
        <v>89600</v>
      </c>
      <c r="AD13" s="196">
        <f>+Mariannhill!AG13</f>
        <v>89600</v>
      </c>
      <c r="AE13" s="195">
        <f>+Mariannhill!AH13</f>
        <v>89600</v>
      </c>
      <c r="AF13" s="198">
        <f>+Mariannhill!AI13</f>
        <v>89600</v>
      </c>
      <c r="AG13" s="198">
        <f>+Mariannhill!AJ13</f>
        <v>89600</v>
      </c>
      <c r="AH13" s="198">
        <f>+Mariannhill!AK13</f>
        <v>89600</v>
      </c>
      <c r="AI13" s="198">
        <f>+Mariannhill!AL13</f>
        <v>89600</v>
      </c>
      <c r="AJ13" s="198">
        <f>+Mariannhill!AM13</f>
        <v>89600</v>
      </c>
      <c r="AK13" s="198">
        <f>+Mariannhill!AN13</f>
        <v>89600</v>
      </c>
      <c r="AL13" s="198">
        <f>+Mariannhill!AO13</f>
        <v>89600</v>
      </c>
      <c r="AM13" s="198">
        <f>+Mariannhill!AP13</f>
        <v>89600</v>
      </c>
      <c r="AN13" s="198">
        <f>+Mariannhill!AQ13</f>
        <v>89600</v>
      </c>
      <c r="AO13" s="198">
        <f>+Mariannhill!AR13</f>
        <v>89600</v>
      </c>
      <c r="AP13" s="196">
        <f>+Mariannhill!AS13</f>
        <v>89600</v>
      </c>
      <c r="AQ13" s="195">
        <f>+Mariannhill!AT13</f>
        <v>89600</v>
      </c>
      <c r="AR13" s="198">
        <f>+Mariannhill!AU13</f>
        <v>89600</v>
      </c>
      <c r="AS13" s="198">
        <f>+Mariannhill!AV13</f>
        <v>89600</v>
      </c>
      <c r="AT13" s="198">
        <f>+Mariannhill!AW13</f>
        <v>89600</v>
      </c>
      <c r="AU13" s="198">
        <f>+Mariannhill!AX13</f>
        <v>89600</v>
      </c>
      <c r="AV13" s="198">
        <f>+Mariannhill!AY13</f>
        <v>89600</v>
      </c>
      <c r="AW13" s="198">
        <f>+Mariannhill!AZ13</f>
        <v>89600</v>
      </c>
      <c r="AX13" s="198">
        <f>+Mariannhill!BA13</f>
        <v>89600</v>
      </c>
      <c r="AY13" s="198">
        <f>+Mariannhill!BB13</f>
        <v>89600</v>
      </c>
      <c r="AZ13" s="198">
        <f>+Mariannhill!BC13</f>
        <v>89600</v>
      </c>
      <c r="BA13" s="198">
        <f>+Mariannhill!BD13</f>
        <v>89600</v>
      </c>
      <c r="BB13" s="196">
        <f>+Mariannhill!BE13</f>
        <v>89600</v>
      </c>
      <c r="BC13" s="195">
        <f>+Mariannhill!BF13</f>
        <v>89600</v>
      </c>
      <c r="BD13" s="198">
        <f>+Mariannhill!BG13</f>
        <v>89600</v>
      </c>
      <c r="BE13" s="198">
        <f>+Mariannhill!BH13</f>
        <v>89600</v>
      </c>
      <c r="BF13" s="198">
        <f>+Mariannhill!BI13</f>
        <v>89600</v>
      </c>
      <c r="BG13" s="198">
        <f>+Mariannhill!BJ13</f>
        <v>89600</v>
      </c>
      <c r="BH13" s="198">
        <f>+Mariannhill!BK13</f>
        <v>89600</v>
      </c>
      <c r="BI13" s="198">
        <f>+Mariannhill!BL13</f>
        <v>89600</v>
      </c>
      <c r="BJ13" s="198">
        <f>+Mariannhill!BM13</f>
        <v>89600</v>
      </c>
      <c r="BK13" s="198">
        <f>+Mariannhill!BN13</f>
        <v>89600</v>
      </c>
      <c r="BL13" s="198">
        <f>+Mariannhill!BO13</f>
        <v>89600</v>
      </c>
      <c r="BM13" s="198">
        <f>+Mariannhill!BP13</f>
        <v>89600</v>
      </c>
      <c r="BN13" s="196">
        <f>+Mariannhill!BQ13</f>
        <v>89600</v>
      </c>
      <c r="BO13" s="195">
        <f>+Mariannhill!BR13</f>
        <v>89600</v>
      </c>
      <c r="BP13" s="198">
        <f>+Mariannhill!BS13</f>
        <v>89600</v>
      </c>
      <c r="BQ13" s="198">
        <f>+Mariannhill!BT13</f>
        <v>89600</v>
      </c>
      <c r="BR13" s="198">
        <f>+Mariannhill!BU13</f>
        <v>89600</v>
      </c>
      <c r="BS13" s="198">
        <f>+Mariannhill!BV13</f>
        <v>89600</v>
      </c>
      <c r="BT13" s="198">
        <f>+Mariannhill!BW13</f>
        <v>89600</v>
      </c>
      <c r="BU13" s="198">
        <f>+Mariannhill!BX13</f>
        <v>89600</v>
      </c>
      <c r="BV13" s="198">
        <f>+Mariannhill!BY13</f>
        <v>89600</v>
      </c>
      <c r="BW13" s="198">
        <f>+Mariannhill!BZ13</f>
        <v>89600</v>
      </c>
      <c r="BX13" s="198">
        <f>+Mariannhill!CA13</f>
        <v>89600</v>
      </c>
      <c r="BY13" s="198">
        <f>+Mariannhill!CB13</f>
        <v>89600</v>
      </c>
      <c r="BZ13" s="196">
        <f>+Mariannhill!CC13</f>
        <v>89600</v>
      </c>
    </row>
    <row r="14" spans="2:78" ht="15" customHeight="1" x14ac:dyDescent="0.35">
      <c r="B14" s="429" t="s">
        <v>15</v>
      </c>
      <c r="C14" s="430"/>
      <c r="D14" s="431"/>
      <c r="E14" s="23">
        <f t="shared" ref="E14:AJ14" si="10">+SUM(E13:E13)</f>
        <v>0</v>
      </c>
      <c r="F14" s="24">
        <f t="shared" si="10"/>
        <v>0</v>
      </c>
      <c r="G14" s="37">
        <f t="shared" si="10"/>
        <v>89600</v>
      </c>
      <c r="H14" s="33">
        <f t="shared" si="10"/>
        <v>89600</v>
      </c>
      <c r="I14" s="33">
        <f t="shared" si="10"/>
        <v>89600</v>
      </c>
      <c r="J14" s="33">
        <f t="shared" si="10"/>
        <v>89600</v>
      </c>
      <c r="K14" s="33">
        <f t="shared" si="10"/>
        <v>89600</v>
      </c>
      <c r="L14" s="33">
        <f t="shared" si="10"/>
        <v>89600</v>
      </c>
      <c r="M14" s="33">
        <f t="shared" si="10"/>
        <v>89600</v>
      </c>
      <c r="N14" s="33">
        <f t="shared" si="10"/>
        <v>89600</v>
      </c>
      <c r="O14" s="33">
        <f t="shared" si="10"/>
        <v>89600</v>
      </c>
      <c r="P14" s="33">
        <f t="shared" si="10"/>
        <v>89600</v>
      </c>
      <c r="Q14" s="33">
        <f t="shared" si="10"/>
        <v>89600</v>
      </c>
      <c r="R14" s="24">
        <f t="shared" si="10"/>
        <v>89600</v>
      </c>
      <c r="S14" s="23">
        <f t="shared" si="10"/>
        <v>89600</v>
      </c>
      <c r="T14" s="33">
        <f t="shared" si="10"/>
        <v>89600</v>
      </c>
      <c r="U14" s="33">
        <f t="shared" si="10"/>
        <v>89600</v>
      </c>
      <c r="V14" s="33">
        <f t="shared" si="10"/>
        <v>89600</v>
      </c>
      <c r="W14" s="33">
        <f t="shared" si="10"/>
        <v>89600</v>
      </c>
      <c r="X14" s="33">
        <f t="shared" si="10"/>
        <v>89600</v>
      </c>
      <c r="Y14" s="33">
        <f t="shared" si="10"/>
        <v>89600</v>
      </c>
      <c r="Z14" s="33">
        <f t="shared" si="10"/>
        <v>89600</v>
      </c>
      <c r="AA14" s="33">
        <f t="shared" si="10"/>
        <v>89600</v>
      </c>
      <c r="AB14" s="33">
        <f t="shared" si="10"/>
        <v>89600</v>
      </c>
      <c r="AC14" s="33">
        <f t="shared" si="10"/>
        <v>89600</v>
      </c>
      <c r="AD14" s="24">
        <f t="shared" si="10"/>
        <v>89600</v>
      </c>
      <c r="AE14" s="23">
        <f t="shared" si="10"/>
        <v>89600</v>
      </c>
      <c r="AF14" s="33">
        <f t="shared" si="10"/>
        <v>89600</v>
      </c>
      <c r="AG14" s="33">
        <f t="shared" si="10"/>
        <v>89600</v>
      </c>
      <c r="AH14" s="33">
        <f t="shared" si="10"/>
        <v>89600</v>
      </c>
      <c r="AI14" s="33">
        <f t="shared" si="10"/>
        <v>89600</v>
      </c>
      <c r="AJ14" s="33">
        <f t="shared" si="10"/>
        <v>89600</v>
      </c>
      <c r="AK14" s="33">
        <f t="shared" ref="AK14:BP14" si="11">+SUM(AK13:AK13)</f>
        <v>89600</v>
      </c>
      <c r="AL14" s="33">
        <f t="shared" si="11"/>
        <v>89600</v>
      </c>
      <c r="AM14" s="33">
        <f t="shared" si="11"/>
        <v>89600</v>
      </c>
      <c r="AN14" s="33">
        <f t="shared" si="11"/>
        <v>89600</v>
      </c>
      <c r="AO14" s="33">
        <f t="shared" si="11"/>
        <v>89600</v>
      </c>
      <c r="AP14" s="24">
        <f t="shared" si="11"/>
        <v>89600</v>
      </c>
      <c r="AQ14" s="23">
        <f t="shared" si="11"/>
        <v>89600</v>
      </c>
      <c r="AR14" s="33">
        <f t="shared" si="11"/>
        <v>89600</v>
      </c>
      <c r="AS14" s="33">
        <f t="shared" si="11"/>
        <v>89600</v>
      </c>
      <c r="AT14" s="33">
        <f t="shared" si="11"/>
        <v>89600</v>
      </c>
      <c r="AU14" s="33">
        <f t="shared" si="11"/>
        <v>89600</v>
      </c>
      <c r="AV14" s="33">
        <f t="shared" si="11"/>
        <v>89600</v>
      </c>
      <c r="AW14" s="33">
        <f t="shared" si="11"/>
        <v>89600</v>
      </c>
      <c r="AX14" s="33">
        <f t="shared" si="11"/>
        <v>89600</v>
      </c>
      <c r="AY14" s="33">
        <f t="shared" si="11"/>
        <v>89600</v>
      </c>
      <c r="AZ14" s="33">
        <f t="shared" si="11"/>
        <v>89600</v>
      </c>
      <c r="BA14" s="33">
        <f t="shared" si="11"/>
        <v>89600</v>
      </c>
      <c r="BB14" s="24">
        <f t="shared" si="11"/>
        <v>89600</v>
      </c>
      <c r="BC14" s="23">
        <f t="shared" si="11"/>
        <v>89600</v>
      </c>
      <c r="BD14" s="33">
        <f t="shared" si="11"/>
        <v>89600</v>
      </c>
      <c r="BE14" s="33">
        <f t="shared" si="11"/>
        <v>89600</v>
      </c>
      <c r="BF14" s="33">
        <f t="shared" si="11"/>
        <v>89600</v>
      </c>
      <c r="BG14" s="33">
        <f t="shared" si="11"/>
        <v>89600</v>
      </c>
      <c r="BH14" s="33">
        <f t="shared" si="11"/>
        <v>89600</v>
      </c>
      <c r="BI14" s="33">
        <f t="shared" si="11"/>
        <v>89600</v>
      </c>
      <c r="BJ14" s="33">
        <f t="shared" si="11"/>
        <v>89600</v>
      </c>
      <c r="BK14" s="33">
        <f t="shared" si="11"/>
        <v>89600</v>
      </c>
      <c r="BL14" s="33">
        <f t="shared" si="11"/>
        <v>89600</v>
      </c>
      <c r="BM14" s="33">
        <f t="shared" si="11"/>
        <v>89600</v>
      </c>
      <c r="BN14" s="24">
        <f t="shared" si="11"/>
        <v>89600</v>
      </c>
      <c r="BO14" s="23">
        <f t="shared" si="11"/>
        <v>89600</v>
      </c>
      <c r="BP14" s="33">
        <f t="shared" si="11"/>
        <v>89600</v>
      </c>
      <c r="BQ14" s="33">
        <f t="shared" ref="BQ14:BZ14" si="12">+SUM(BQ13:BQ13)</f>
        <v>89600</v>
      </c>
      <c r="BR14" s="33">
        <f t="shared" si="12"/>
        <v>89600</v>
      </c>
      <c r="BS14" s="33">
        <f t="shared" si="12"/>
        <v>89600</v>
      </c>
      <c r="BT14" s="33">
        <f t="shared" si="12"/>
        <v>89600</v>
      </c>
      <c r="BU14" s="33">
        <f t="shared" si="12"/>
        <v>89600</v>
      </c>
      <c r="BV14" s="33">
        <f t="shared" si="12"/>
        <v>89600</v>
      </c>
      <c r="BW14" s="33">
        <f t="shared" si="12"/>
        <v>89600</v>
      </c>
      <c r="BX14" s="33">
        <f t="shared" si="12"/>
        <v>89600</v>
      </c>
      <c r="BY14" s="33">
        <f t="shared" si="12"/>
        <v>89600</v>
      </c>
      <c r="BZ14" s="24">
        <f t="shared" si="12"/>
        <v>89600</v>
      </c>
    </row>
    <row r="15" spans="2:78" ht="3.75" customHeight="1" x14ac:dyDescent="0.35"/>
    <row r="16" spans="2:78" s="11" customFormat="1" x14ac:dyDescent="0.35">
      <c r="B16" s="413" t="s">
        <v>5</v>
      </c>
      <c r="C16" s="414"/>
      <c r="D16" s="415"/>
      <c r="E16" s="411" t="s">
        <v>7</v>
      </c>
      <c r="F16" s="412"/>
      <c r="G16" s="409">
        <v>1</v>
      </c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10"/>
      <c r="S16" s="408">
        <f>+G16+1</f>
        <v>2</v>
      </c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10"/>
      <c r="AE16" s="408">
        <f>+S16+1</f>
        <v>3</v>
      </c>
      <c r="AF16" s="409"/>
      <c r="AG16" s="409"/>
      <c r="AH16" s="409"/>
      <c r="AI16" s="409"/>
      <c r="AJ16" s="409"/>
      <c r="AK16" s="409"/>
      <c r="AL16" s="409"/>
      <c r="AM16" s="409"/>
      <c r="AN16" s="409"/>
      <c r="AO16" s="409"/>
      <c r="AP16" s="410"/>
      <c r="AQ16" s="408">
        <f>+AE16+1</f>
        <v>4</v>
      </c>
      <c r="AR16" s="409"/>
      <c r="AS16" s="409"/>
      <c r="AT16" s="409"/>
      <c r="AU16" s="409"/>
      <c r="AV16" s="409"/>
      <c r="AW16" s="409"/>
      <c r="AX16" s="409"/>
      <c r="AY16" s="409"/>
      <c r="AZ16" s="409"/>
      <c r="BA16" s="409"/>
      <c r="BB16" s="410"/>
      <c r="BC16" s="408">
        <f>+AQ16+1</f>
        <v>5</v>
      </c>
      <c r="BD16" s="409"/>
      <c r="BE16" s="409"/>
      <c r="BF16" s="409"/>
      <c r="BG16" s="409"/>
      <c r="BH16" s="409"/>
      <c r="BI16" s="409"/>
      <c r="BJ16" s="409"/>
      <c r="BK16" s="409"/>
      <c r="BL16" s="409"/>
      <c r="BM16" s="409"/>
      <c r="BN16" s="410"/>
      <c r="BO16" s="408">
        <f>+BC16+1</f>
        <v>6</v>
      </c>
      <c r="BP16" s="409"/>
      <c r="BQ16" s="409"/>
      <c r="BR16" s="409"/>
      <c r="BS16" s="409"/>
      <c r="BT16" s="409"/>
      <c r="BU16" s="409"/>
      <c r="BV16" s="409"/>
      <c r="BW16" s="409"/>
      <c r="BX16" s="409"/>
      <c r="BY16" s="409"/>
      <c r="BZ16" s="410"/>
    </row>
    <row r="17" spans="2:78" s="11" customFormat="1" x14ac:dyDescent="0.35">
      <c r="B17" s="416"/>
      <c r="C17" s="417"/>
      <c r="D17" s="418"/>
      <c r="E17" s="12">
        <f>+E$3</f>
        <v>46476</v>
      </c>
      <c r="F17" s="13">
        <f t="shared" ref="F17:BQ17" si="13">+F$3</f>
        <v>46507</v>
      </c>
      <c r="G17" s="34">
        <f t="shared" si="13"/>
        <v>46538</v>
      </c>
      <c r="H17" s="14">
        <f t="shared" si="13"/>
        <v>46568</v>
      </c>
      <c r="I17" s="14">
        <f t="shared" si="13"/>
        <v>46599</v>
      </c>
      <c r="J17" s="14">
        <f t="shared" si="13"/>
        <v>46630</v>
      </c>
      <c r="K17" s="14">
        <f t="shared" si="13"/>
        <v>46660</v>
      </c>
      <c r="L17" s="14">
        <f t="shared" si="13"/>
        <v>46691</v>
      </c>
      <c r="M17" s="14">
        <f t="shared" si="13"/>
        <v>46721</v>
      </c>
      <c r="N17" s="14">
        <f t="shared" si="13"/>
        <v>46752</v>
      </c>
      <c r="O17" s="14">
        <f t="shared" si="13"/>
        <v>46783</v>
      </c>
      <c r="P17" s="14">
        <f t="shared" si="13"/>
        <v>46812</v>
      </c>
      <c r="Q17" s="14">
        <f t="shared" si="13"/>
        <v>46843</v>
      </c>
      <c r="R17" s="13">
        <f t="shared" si="13"/>
        <v>46873</v>
      </c>
      <c r="S17" s="12">
        <f t="shared" si="13"/>
        <v>46904</v>
      </c>
      <c r="T17" s="14">
        <f t="shared" si="13"/>
        <v>46934</v>
      </c>
      <c r="U17" s="14">
        <f t="shared" si="13"/>
        <v>46965</v>
      </c>
      <c r="V17" s="14">
        <f t="shared" si="13"/>
        <v>46996</v>
      </c>
      <c r="W17" s="14">
        <f t="shared" si="13"/>
        <v>47026</v>
      </c>
      <c r="X17" s="14">
        <f t="shared" si="13"/>
        <v>47057</v>
      </c>
      <c r="Y17" s="14">
        <f t="shared" si="13"/>
        <v>47087</v>
      </c>
      <c r="Z17" s="14">
        <f t="shared" si="13"/>
        <v>47118</v>
      </c>
      <c r="AA17" s="14">
        <f t="shared" si="13"/>
        <v>47149</v>
      </c>
      <c r="AB17" s="14">
        <f t="shared" si="13"/>
        <v>47177</v>
      </c>
      <c r="AC17" s="14">
        <f t="shared" si="13"/>
        <v>47208</v>
      </c>
      <c r="AD17" s="13">
        <f t="shared" si="13"/>
        <v>47238</v>
      </c>
      <c r="AE17" s="12">
        <f t="shared" si="13"/>
        <v>47269</v>
      </c>
      <c r="AF17" s="14">
        <f t="shared" si="13"/>
        <v>47299</v>
      </c>
      <c r="AG17" s="14">
        <f t="shared" si="13"/>
        <v>47330</v>
      </c>
      <c r="AH17" s="14">
        <f t="shared" si="13"/>
        <v>47361</v>
      </c>
      <c r="AI17" s="14">
        <f t="shared" si="13"/>
        <v>47391</v>
      </c>
      <c r="AJ17" s="14">
        <f t="shared" si="13"/>
        <v>47422</v>
      </c>
      <c r="AK17" s="14">
        <f t="shared" si="13"/>
        <v>47452</v>
      </c>
      <c r="AL17" s="14">
        <f t="shared" si="13"/>
        <v>47483</v>
      </c>
      <c r="AM17" s="14">
        <f t="shared" si="13"/>
        <v>47514</v>
      </c>
      <c r="AN17" s="14">
        <f t="shared" si="13"/>
        <v>47542</v>
      </c>
      <c r="AO17" s="14">
        <f t="shared" si="13"/>
        <v>47573</v>
      </c>
      <c r="AP17" s="13">
        <f t="shared" si="13"/>
        <v>47603</v>
      </c>
      <c r="AQ17" s="12">
        <f t="shared" si="13"/>
        <v>47634</v>
      </c>
      <c r="AR17" s="14">
        <f t="shared" si="13"/>
        <v>47664</v>
      </c>
      <c r="AS17" s="14">
        <f t="shared" si="13"/>
        <v>47695</v>
      </c>
      <c r="AT17" s="14">
        <f t="shared" si="13"/>
        <v>47726</v>
      </c>
      <c r="AU17" s="14">
        <f t="shared" si="13"/>
        <v>47756</v>
      </c>
      <c r="AV17" s="14">
        <f t="shared" si="13"/>
        <v>47787</v>
      </c>
      <c r="AW17" s="14">
        <f t="shared" si="13"/>
        <v>47817</v>
      </c>
      <c r="AX17" s="14">
        <f t="shared" si="13"/>
        <v>47848</v>
      </c>
      <c r="AY17" s="14">
        <f t="shared" si="13"/>
        <v>47879</v>
      </c>
      <c r="AZ17" s="14">
        <f t="shared" si="13"/>
        <v>47907</v>
      </c>
      <c r="BA17" s="14">
        <f t="shared" si="13"/>
        <v>47938</v>
      </c>
      <c r="BB17" s="13">
        <f t="shared" si="13"/>
        <v>47968</v>
      </c>
      <c r="BC17" s="12">
        <f t="shared" si="13"/>
        <v>47999</v>
      </c>
      <c r="BD17" s="14">
        <f t="shared" si="13"/>
        <v>48029</v>
      </c>
      <c r="BE17" s="14">
        <f t="shared" si="13"/>
        <v>48060</v>
      </c>
      <c r="BF17" s="14">
        <f t="shared" si="13"/>
        <v>48091</v>
      </c>
      <c r="BG17" s="14">
        <f t="shared" si="13"/>
        <v>48121</v>
      </c>
      <c r="BH17" s="14">
        <f t="shared" si="13"/>
        <v>48152</v>
      </c>
      <c r="BI17" s="14">
        <f t="shared" si="13"/>
        <v>48182</v>
      </c>
      <c r="BJ17" s="14">
        <f t="shared" si="13"/>
        <v>48213</v>
      </c>
      <c r="BK17" s="14">
        <f t="shared" si="13"/>
        <v>48244</v>
      </c>
      <c r="BL17" s="14">
        <f t="shared" si="13"/>
        <v>48273</v>
      </c>
      <c r="BM17" s="14">
        <f t="shared" si="13"/>
        <v>48304</v>
      </c>
      <c r="BN17" s="13">
        <f t="shared" si="13"/>
        <v>48334</v>
      </c>
      <c r="BO17" s="12">
        <f t="shared" si="13"/>
        <v>48365</v>
      </c>
      <c r="BP17" s="14">
        <f t="shared" si="13"/>
        <v>48395</v>
      </c>
      <c r="BQ17" s="14">
        <f t="shared" si="13"/>
        <v>48426</v>
      </c>
      <c r="BR17" s="14">
        <f t="shared" ref="BR17:BZ17" si="14">+BR$3</f>
        <v>48457</v>
      </c>
      <c r="BS17" s="14">
        <f t="shared" si="14"/>
        <v>48487</v>
      </c>
      <c r="BT17" s="14">
        <f t="shared" si="14"/>
        <v>48518</v>
      </c>
      <c r="BU17" s="14">
        <f t="shared" si="14"/>
        <v>48548</v>
      </c>
      <c r="BV17" s="14">
        <f t="shared" si="14"/>
        <v>48579</v>
      </c>
      <c r="BW17" s="14">
        <f t="shared" si="14"/>
        <v>48610</v>
      </c>
      <c r="BX17" s="14">
        <f t="shared" si="14"/>
        <v>48638</v>
      </c>
      <c r="BY17" s="14">
        <f t="shared" si="14"/>
        <v>48669</v>
      </c>
      <c r="BZ17" s="13">
        <f t="shared" si="14"/>
        <v>48699</v>
      </c>
    </row>
    <row r="18" spans="2:78" ht="15" customHeight="1" x14ac:dyDescent="0.35">
      <c r="B18" s="307"/>
      <c r="C18" s="419" t="str">
        <f>+B4</f>
        <v>Mariannhill</v>
      </c>
      <c r="D18" s="420"/>
      <c r="E18" s="195">
        <f>+Mariannhill!H14</f>
        <v>27000000</v>
      </c>
      <c r="F18" s="196">
        <f>+Mariannhill!I14</f>
        <v>27000000</v>
      </c>
      <c r="G18" s="197">
        <f>+Mariannhill!J14</f>
        <v>27555555.559999999</v>
      </c>
      <c r="H18" s="198">
        <f>+Mariannhill!K14</f>
        <v>555555.56000000006</v>
      </c>
      <c r="I18" s="198">
        <f>+Mariannhill!L14</f>
        <v>555555.56000000006</v>
      </c>
      <c r="J18" s="198">
        <f>+Mariannhill!M14</f>
        <v>555555.56000000006</v>
      </c>
      <c r="K18" s="198">
        <f>+Mariannhill!N14</f>
        <v>555555.56000000006</v>
      </c>
      <c r="L18" s="198">
        <f>+Mariannhill!O14</f>
        <v>555555.56000000006</v>
      </c>
      <c r="M18" s="198">
        <f>+Mariannhill!P14</f>
        <v>555555.56000000006</v>
      </c>
      <c r="N18" s="198">
        <f>+Mariannhill!Q14</f>
        <v>555555.56000000006</v>
      </c>
      <c r="O18" s="198">
        <f>+Mariannhill!R14</f>
        <v>555555.56000000006</v>
      </c>
      <c r="P18" s="198">
        <f>+Mariannhill!S14</f>
        <v>555555.56000000006</v>
      </c>
      <c r="Q18" s="198">
        <f>+Mariannhill!T14</f>
        <v>555555.56000000006</v>
      </c>
      <c r="R18" s="196">
        <f>+Mariannhill!U14</f>
        <v>7582555.5499999998</v>
      </c>
      <c r="S18" s="195">
        <f>+Mariannhill!V14</f>
        <v>555555.56000000006</v>
      </c>
      <c r="T18" s="198">
        <f>+Mariannhill!W14</f>
        <v>555555.56000000006</v>
      </c>
      <c r="U18" s="198">
        <f>+Mariannhill!X14</f>
        <v>555555.56000000006</v>
      </c>
      <c r="V18" s="198">
        <f>+Mariannhill!Y14</f>
        <v>555555.56000000006</v>
      </c>
      <c r="W18" s="198">
        <f>+Mariannhill!Z14</f>
        <v>555555.56000000006</v>
      </c>
      <c r="X18" s="198">
        <f>+Mariannhill!AA14</f>
        <v>555555.56000000006</v>
      </c>
      <c r="Y18" s="198">
        <f>+Mariannhill!AB14</f>
        <v>370370.37</v>
      </c>
      <c r="Z18" s="198">
        <f>+Mariannhill!AC14</f>
        <v>370370.37</v>
      </c>
      <c r="AA18" s="198">
        <f>+Mariannhill!AD14</f>
        <v>370370.37</v>
      </c>
      <c r="AB18" s="198">
        <f>+Mariannhill!AE14</f>
        <v>370370.37</v>
      </c>
      <c r="AC18" s="198">
        <f>+Mariannhill!AF14</f>
        <v>370370.37</v>
      </c>
      <c r="AD18" s="196">
        <f>+Mariannhill!AG14</f>
        <v>7397370.3600000003</v>
      </c>
      <c r="AE18" s="195">
        <f>+Mariannhill!AH14</f>
        <v>370370.37</v>
      </c>
      <c r="AF18" s="198">
        <f>+Mariannhill!AI14</f>
        <v>370370.37</v>
      </c>
      <c r="AG18" s="198">
        <f>+Mariannhill!AJ14</f>
        <v>370370.37</v>
      </c>
      <c r="AH18" s="198">
        <f>+Mariannhill!AK14</f>
        <v>370370.37</v>
      </c>
      <c r="AI18" s="198">
        <f>+Mariannhill!AL14</f>
        <v>370370.37</v>
      </c>
      <c r="AJ18" s="198">
        <f>+Mariannhill!AM14</f>
        <v>370370.37</v>
      </c>
      <c r="AK18" s="198">
        <f>+Mariannhill!AN14</f>
        <v>370370.37</v>
      </c>
      <c r="AL18" s="198">
        <f>+Mariannhill!AO14</f>
        <v>370370.37</v>
      </c>
      <c r="AM18" s="198">
        <f>+Mariannhill!AP14</f>
        <v>370370.37</v>
      </c>
      <c r="AN18" s="198">
        <f>+Mariannhill!AQ14</f>
        <v>370370.37</v>
      </c>
      <c r="AO18" s="198">
        <f>+Mariannhill!AR14</f>
        <v>370370.37</v>
      </c>
      <c r="AP18" s="196">
        <f>+Mariannhill!AS14</f>
        <v>7397370.3600000003</v>
      </c>
      <c r="AQ18" s="195">
        <f>+Mariannhill!AT14</f>
        <v>370370.37</v>
      </c>
      <c r="AR18" s="198">
        <f>+Mariannhill!AU14</f>
        <v>370370.37</v>
      </c>
      <c r="AS18" s="198">
        <f>+Mariannhill!AV14</f>
        <v>370370.37</v>
      </c>
      <c r="AT18" s="198">
        <f>+Mariannhill!AW14</f>
        <v>370370.37</v>
      </c>
      <c r="AU18" s="198">
        <f>+Mariannhill!AX14</f>
        <v>370370.37</v>
      </c>
      <c r="AV18" s="198">
        <f>+Mariannhill!AY14</f>
        <v>370370.37</v>
      </c>
      <c r="AW18" s="198">
        <f>+Mariannhill!AZ14</f>
        <v>370370.37</v>
      </c>
      <c r="AX18" s="198">
        <f>+Mariannhill!BA14</f>
        <v>370370.37</v>
      </c>
      <c r="AY18" s="198">
        <f>+Mariannhill!BB14</f>
        <v>370370.37</v>
      </c>
      <c r="AZ18" s="198">
        <f>+Mariannhill!BC14</f>
        <v>370370.37</v>
      </c>
      <c r="BA18" s="198">
        <f>+Mariannhill!BD14</f>
        <v>370370.37</v>
      </c>
      <c r="BB18" s="196">
        <f>+Mariannhill!BE14</f>
        <v>7397370.3600000003</v>
      </c>
      <c r="BC18" s="195">
        <f>+Mariannhill!BF14</f>
        <v>370370.37</v>
      </c>
      <c r="BD18" s="198">
        <f>+Mariannhill!BG14</f>
        <v>370370.37</v>
      </c>
      <c r="BE18" s="198">
        <f>+Mariannhill!BH14</f>
        <v>370370.37</v>
      </c>
      <c r="BF18" s="198">
        <f>+Mariannhill!BI14</f>
        <v>370370.37</v>
      </c>
      <c r="BG18" s="198">
        <f>+Mariannhill!BJ14</f>
        <v>370370.37</v>
      </c>
      <c r="BH18" s="198">
        <f>+Mariannhill!BK14</f>
        <v>370370.37</v>
      </c>
      <c r="BI18" s="198">
        <f>+Mariannhill!BL14</f>
        <v>370370.37</v>
      </c>
      <c r="BJ18" s="198">
        <f>+Mariannhill!BM14</f>
        <v>370370.37</v>
      </c>
      <c r="BK18" s="198">
        <f>+Mariannhill!BN14</f>
        <v>370370.37</v>
      </c>
      <c r="BL18" s="198">
        <f>+Mariannhill!BO14</f>
        <v>370370.37</v>
      </c>
      <c r="BM18" s="198">
        <f>+Mariannhill!BP14</f>
        <v>370370.37</v>
      </c>
      <c r="BN18" s="196">
        <f>+Mariannhill!BQ14</f>
        <v>7397370.3600000003</v>
      </c>
      <c r="BO18" s="195">
        <f>+Mariannhill!BR14</f>
        <v>370370.37</v>
      </c>
      <c r="BP18" s="198">
        <f>+Mariannhill!BS14</f>
        <v>370370.37</v>
      </c>
      <c r="BQ18" s="198">
        <f>+Mariannhill!BT14</f>
        <v>370370.37</v>
      </c>
      <c r="BR18" s="198">
        <f>+Mariannhill!BU14</f>
        <v>370370.37</v>
      </c>
      <c r="BS18" s="198">
        <f>+Mariannhill!BV14</f>
        <v>370370.37</v>
      </c>
      <c r="BT18" s="198">
        <f>+Mariannhill!BW14</f>
        <v>370370.37</v>
      </c>
      <c r="BU18" s="198">
        <f>+Mariannhill!BX14</f>
        <v>370370.37</v>
      </c>
      <c r="BV18" s="198">
        <f>+Mariannhill!BY14</f>
        <v>370370.37</v>
      </c>
      <c r="BW18" s="198">
        <f>+Mariannhill!BZ14</f>
        <v>370370.37</v>
      </c>
      <c r="BX18" s="198">
        <f>+Mariannhill!CA14</f>
        <v>370370.37</v>
      </c>
      <c r="BY18" s="198">
        <f>+Mariannhill!CB14</f>
        <v>370370.37</v>
      </c>
      <c r="BZ18" s="196">
        <f>+Mariannhill!CC14</f>
        <v>7397370.3600000003</v>
      </c>
    </row>
    <row r="19" spans="2:78" ht="15" customHeight="1" x14ac:dyDescent="0.35">
      <c r="B19" s="426" t="s">
        <v>16</v>
      </c>
      <c r="C19" s="427"/>
      <c r="D19" s="428"/>
      <c r="E19" s="23">
        <f t="shared" ref="E19:AJ19" si="15">+SUM(E18:E18)</f>
        <v>27000000</v>
      </c>
      <c r="F19" s="24">
        <f t="shared" si="15"/>
        <v>27000000</v>
      </c>
      <c r="G19" s="37">
        <f t="shared" si="15"/>
        <v>27555555.559999999</v>
      </c>
      <c r="H19" s="33">
        <f t="shared" si="15"/>
        <v>555555.56000000006</v>
      </c>
      <c r="I19" s="33">
        <f t="shared" si="15"/>
        <v>555555.56000000006</v>
      </c>
      <c r="J19" s="33">
        <f t="shared" si="15"/>
        <v>555555.56000000006</v>
      </c>
      <c r="K19" s="33">
        <f t="shared" si="15"/>
        <v>555555.56000000006</v>
      </c>
      <c r="L19" s="33">
        <f t="shared" si="15"/>
        <v>555555.56000000006</v>
      </c>
      <c r="M19" s="33">
        <f t="shared" si="15"/>
        <v>555555.56000000006</v>
      </c>
      <c r="N19" s="33">
        <f t="shared" si="15"/>
        <v>555555.56000000006</v>
      </c>
      <c r="O19" s="33">
        <f t="shared" si="15"/>
        <v>555555.56000000006</v>
      </c>
      <c r="P19" s="33">
        <f t="shared" si="15"/>
        <v>555555.56000000006</v>
      </c>
      <c r="Q19" s="33">
        <f t="shared" si="15"/>
        <v>555555.56000000006</v>
      </c>
      <c r="R19" s="24">
        <f t="shared" si="15"/>
        <v>7582555.5499999998</v>
      </c>
      <c r="S19" s="23">
        <f t="shared" si="15"/>
        <v>555555.56000000006</v>
      </c>
      <c r="T19" s="33">
        <f t="shared" si="15"/>
        <v>555555.56000000006</v>
      </c>
      <c r="U19" s="33">
        <f t="shared" si="15"/>
        <v>555555.56000000006</v>
      </c>
      <c r="V19" s="33">
        <f t="shared" si="15"/>
        <v>555555.56000000006</v>
      </c>
      <c r="W19" s="33">
        <f t="shared" si="15"/>
        <v>555555.56000000006</v>
      </c>
      <c r="X19" s="33">
        <f t="shared" si="15"/>
        <v>555555.56000000006</v>
      </c>
      <c r="Y19" s="33">
        <f t="shared" si="15"/>
        <v>370370.37</v>
      </c>
      <c r="Z19" s="33">
        <f t="shared" si="15"/>
        <v>370370.37</v>
      </c>
      <c r="AA19" s="33">
        <f t="shared" si="15"/>
        <v>370370.37</v>
      </c>
      <c r="AB19" s="33">
        <f t="shared" si="15"/>
        <v>370370.37</v>
      </c>
      <c r="AC19" s="33">
        <f t="shared" si="15"/>
        <v>370370.37</v>
      </c>
      <c r="AD19" s="24">
        <f t="shared" si="15"/>
        <v>7397370.3600000003</v>
      </c>
      <c r="AE19" s="23">
        <f t="shared" si="15"/>
        <v>370370.37</v>
      </c>
      <c r="AF19" s="33">
        <f t="shared" si="15"/>
        <v>370370.37</v>
      </c>
      <c r="AG19" s="33">
        <f t="shared" si="15"/>
        <v>370370.37</v>
      </c>
      <c r="AH19" s="33">
        <f t="shared" si="15"/>
        <v>370370.37</v>
      </c>
      <c r="AI19" s="33">
        <f t="shared" si="15"/>
        <v>370370.37</v>
      </c>
      <c r="AJ19" s="33">
        <f t="shared" si="15"/>
        <v>370370.37</v>
      </c>
      <c r="AK19" s="33">
        <f t="shared" ref="AK19:BP19" si="16">+SUM(AK18:AK18)</f>
        <v>370370.37</v>
      </c>
      <c r="AL19" s="33">
        <f t="shared" si="16"/>
        <v>370370.37</v>
      </c>
      <c r="AM19" s="33">
        <f t="shared" si="16"/>
        <v>370370.37</v>
      </c>
      <c r="AN19" s="33">
        <f t="shared" si="16"/>
        <v>370370.37</v>
      </c>
      <c r="AO19" s="33">
        <f t="shared" si="16"/>
        <v>370370.37</v>
      </c>
      <c r="AP19" s="24">
        <f t="shared" si="16"/>
        <v>7397370.3600000003</v>
      </c>
      <c r="AQ19" s="23">
        <f t="shared" si="16"/>
        <v>370370.37</v>
      </c>
      <c r="AR19" s="33">
        <f t="shared" si="16"/>
        <v>370370.37</v>
      </c>
      <c r="AS19" s="33">
        <f t="shared" si="16"/>
        <v>370370.37</v>
      </c>
      <c r="AT19" s="33">
        <f t="shared" si="16"/>
        <v>370370.37</v>
      </c>
      <c r="AU19" s="33">
        <f t="shared" si="16"/>
        <v>370370.37</v>
      </c>
      <c r="AV19" s="33">
        <f t="shared" si="16"/>
        <v>370370.37</v>
      </c>
      <c r="AW19" s="33">
        <f t="shared" si="16"/>
        <v>370370.37</v>
      </c>
      <c r="AX19" s="33">
        <f t="shared" si="16"/>
        <v>370370.37</v>
      </c>
      <c r="AY19" s="33">
        <f t="shared" si="16"/>
        <v>370370.37</v>
      </c>
      <c r="AZ19" s="33">
        <f t="shared" si="16"/>
        <v>370370.37</v>
      </c>
      <c r="BA19" s="33">
        <f t="shared" si="16"/>
        <v>370370.37</v>
      </c>
      <c r="BB19" s="24">
        <f t="shared" si="16"/>
        <v>7397370.3600000003</v>
      </c>
      <c r="BC19" s="23">
        <f t="shared" si="16"/>
        <v>370370.37</v>
      </c>
      <c r="BD19" s="33">
        <f t="shared" si="16"/>
        <v>370370.37</v>
      </c>
      <c r="BE19" s="33">
        <f t="shared" si="16"/>
        <v>370370.37</v>
      </c>
      <c r="BF19" s="33">
        <f t="shared" si="16"/>
        <v>370370.37</v>
      </c>
      <c r="BG19" s="33">
        <f t="shared" si="16"/>
        <v>370370.37</v>
      </c>
      <c r="BH19" s="33">
        <f t="shared" si="16"/>
        <v>370370.37</v>
      </c>
      <c r="BI19" s="33">
        <f t="shared" si="16"/>
        <v>370370.37</v>
      </c>
      <c r="BJ19" s="33">
        <f t="shared" si="16"/>
        <v>370370.37</v>
      </c>
      <c r="BK19" s="33">
        <f t="shared" si="16"/>
        <v>370370.37</v>
      </c>
      <c r="BL19" s="33">
        <f t="shared" si="16"/>
        <v>370370.37</v>
      </c>
      <c r="BM19" s="33">
        <f t="shared" si="16"/>
        <v>370370.37</v>
      </c>
      <c r="BN19" s="24">
        <f t="shared" si="16"/>
        <v>7397370.3600000003</v>
      </c>
      <c r="BO19" s="23">
        <f t="shared" si="16"/>
        <v>370370.37</v>
      </c>
      <c r="BP19" s="33">
        <f t="shared" si="16"/>
        <v>370370.37</v>
      </c>
      <c r="BQ19" s="33">
        <f t="shared" ref="BQ19:BZ19" si="17">+SUM(BQ18:BQ18)</f>
        <v>370370.37</v>
      </c>
      <c r="BR19" s="33">
        <f t="shared" si="17"/>
        <v>370370.37</v>
      </c>
      <c r="BS19" s="33">
        <f t="shared" si="17"/>
        <v>370370.37</v>
      </c>
      <c r="BT19" s="33">
        <f t="shared" si="17"/>
        <v>370370.37</v>
      </c>
      <c r="BU19" s="33">
        <f t="shared" si="17"/>
        <v>370370.37</v>
      </c>
      <c r="BV19" s="33">
        <f t="shared" si="17"/>
        <v>370370.37</v>
      </c>
      <c r="BW19" s="33">
        <f t="shared" si="17"/>
        <v>370370.37</v>
      </c>
      <c r="BX19" s="33">
        <f t="shared" si="17"/>
        <v>370370.37</v>
      </c>
      <c r="BY19" s="33">
        <f t="shared" si="17"/>
        <v>370370.37</v>
      </c>
      <c r="BZ19" s="24">
        <f t="shared" si="17"/>
        <v>7397370.3600000003</v>
      </c>
    </row>
    <row r="20" spans="2:78" ht="3.75" customHeight="1" x14ac:dyDescent="0.35"/>
    <row r="21" spans="2:78" s="11" customFormat="1" x14ac:dyDescent="0.35">
      <c r="B21" s="413" t="s">
        <v>5</v>
      </c>
      <c r="C21" s="414"/>
      <c r="D21" s="415"/>
      <c r="E21" s="411" t="s">
        <v>7</v>
      </c>
      <c r="F21" s="412"/>
      <c r="G21" s="409">
        <v>1</v>
      </c>
      <c r="H21" s="409"/>
      <c r="I21" s="409"/>
      <c r="J21" s="409"/>
      <c r="K21" s="409"/>
      <c r="L21" s="409"/>
      <c r="M21" s="409"/>
      <c r="N21" s="409"/>
      <c r="O21" s="409"/>
      <c r="P21" s="409"/>
      <c r="Q21" s="409"/>
      <c r="R21" s="410"/>
      <c r="S21" s="408">
        <f>+G21+1</f>
        <v>2</v>
      </c>
      <c r="T21" s="409"/>
      <c r="U21" s="409"/>
      <c r="V21" s="409"/>
      <c r="W21" s="409"/>
      <c r="X21" s="409"/>
      <c r="Y21" s="409"/>
      <c r="Z21" s="409"/>
      <c r="AA21" s="409"/>
      <c r="AB21" s="409"/>
      <c r="AC21" s="409"/>
      <c r="AD21" s="410"/>
      <c r="AE21" s="408">
        <f>+S21+1</f>
        <v>3</v>
      </c>
      <c r="AF21" s="409"/>
      <c r="AG21" s="409"/>
      <c r="AH21" s="409"/>
      <c r="AI21" s="409"/>
      <c r="AJ21" s="409"/>
      <c r="AK21" s="409"/>
      <c r="AL21" s="409"/>
      <c r="AM21" s="409"/>
      <c r="AN21" s="409"/>
      <c r="AO21" s="409"/>
      <c r="AP21" s="410"/>
      <c r="AQ21" s="408">
        <f>+AE21+1</f>
        <v>4</v>
      </c>
      <c r="AR21" s="409"/>
      <c r="AS21" s="409"/>
      <c r="AT21" s="409"/>
      <c r="AU21" s="409"/>
      <c r="AV21" s="409"/>
      <c r="AW21" s="409"/>
      <c r="AX21" s="409"/>
      <c r="AY21" s="409"/>
      <c r="AZ21" s="409"/>
      <c r="BA21" s="409"/>
      <c r="BB21" s="410"/>
      <c r="BC21" s="408">
        <f>+AQ21+1</f>
        <v>5</v>
      </c>
      <c r="BD21" s="409"/>
      <c r="BE21" s="409"/>
      <c r="BF21" s="409"/>
      <c r="BG21" s="409"/>
      <c r="BH21" s="409"/>
      <c r="BI21" s="409"/>
      <c r="BJ21" s="409"/>
      <c r="BK21" s="409"/>
      <c r="BL21" s="409"/>
      <c r="BM21" s="409"/>
      <c r="BN21" s="410"/>
      <c r="BO21" s="408">
        <f>+BC21+1</f>
        <v>6</v>
      </c>
      <c r="BP21" s="409"/>
      <c r="BQ21" s="409"/>
      <c r="BR21" s="409"/>
      <c r="BS21" s="409"/>
      <c r="BT21" s="409"/>
      <c r="BU21" s="409"/>
      <c r="BV21" s="409"/>
      <c r="BW21" s="409"/>
      <c r="BX21" s="409"/>
      <c r="BY21" s="409"/>
      <c r="BZ21" s="410"/>
    </row>
    <row r="22" spans="2:78" s="11" customFormat="1" x14ac:dyDescent="0.35">
      <c r="B22" s="416"/>
      <c r="C22" s="417"/>
      <c r="D22" s="418"/>
      <c r="E22" s="12">
        <f>+E$3</f>
        <v>46476</v>
      </c>
      <c r="F22" s="13">
        <f t="shared" ref="F22:BQ22" si="18">+F$3</f>
        <v>46507</v>
      </c>
      <c r="G22" s="34">
        <f t="shared" si="18"/>
        <v>46538</v>
      </c>
      <c r="H22" s="14">
        <f t="shared" si="18"/>
        <v>46568</v>
      </c>
      <c r="I22" s="14">
        <f t="shared" si="18"/>
        <v>46599</v>
      </c>
      <c r="J22" s="14">
        <f t="shared" si="18"/>
        <v>46630</v>
      </c>
      <c r="K22" s="14">
        <f t="shared" si="18"/>
        <v>46660</v>
      </c>
      <c r="L22" s="14">
        <f t="shared" si="18"/>
        <v>46691</v>
      </c>
      <c r="M22" s="14">
        <f t="shared" si="18"/>
        <v>46721</v>
      </c>
      <c r="N22" s="14">
        <f t="shared" si="18"/>
        <v>46752</v>
      </c>
      <c r="O22" s="14">
        <f t="shared" si="18"/>
        <v>46783</v>
      </c>
      <c r="P22" s="14">
        <f t="shared" si="18"/>
        <v>46812</v>
      </c>
      <c r="Q22" s="14">
        <f t="shared" si="18"/>
        <v>46843</v>
      </c>
      <c r="R22" s="13">
        <f t="shared" si="18"/>
        <v>46873</v>
      </c>
      <c r="S22" s="12">
        <f t="shared" si="18"/>
        <v>46904</v>
      </c>
      <c r="T22" s="14">
        <f t="shared" si="18"/>
        <v>46934</v>
      </c>
      <c r="U22" s="14">
        <f t="shared" si="18"/>
        <v>46965</v>
      </c>
      <c r="V22" s="14">
        <f t="shared" si="18"/>
        <v>46996</v>
      </c>
      <c r="W22" s="14">
        <f t="shared" si="18"/>
        <v>47026</v>
      </c>
      <c r="X22" s="14">
        <f t="shared" si="18"/>
        <v>47057</v>
      </c>
      <c r="Y22" s="14">
        <f t="shared" si="18"/>
        <v>47087</v>
      </c>
      <c r="Z22" s="14">
        <f t="shared" si="18"/>
        <v>47118</v>
      </c>
      <c r="AA22" s="14">
        <f t="shared" si="18"/>
        <v>47149</v>
      </c>
      <c r="AB22" s="14">
        <f t="shared" si="18"/>
        <v>47177</v>
      </c>
      <c r="AC22" s="14">
        <f t="shared" si="18"/>
        <v>47208</v>
      </c>
      <c r="AD22" s="13">
        <f t="shared" si="18"/>
        <v>47238</v>
      </c>
      <c r="AE22" s="12">
        <f t="shared" si="18"/>
        <v>47269</v>
      </c>
      <c r="AF22" s="14">
        <f t="shared" si="18"/>
        <v>47299</v>
      </c>
      <c r="AG22" s="14">
        <f t="shared" si="18"/>
        <v>47330</v>
      </c>
      <c r="AH22" s="14">
        <f t="shared" si="18"/>
        <v>47361</v>
      </c>
      <c r="AI22" s="14">
        <f t="shared" si="18"/>
        <v>47391</v>
      </c>
      <c r="AJ22" s="14">
        <f t="shared" si="18"/>
        <v>47422</v>
      </c>
      <c r="AK22" s="14">
        <f t="shared" si="18"/>
        <v>47452</v>
      </c>
      <c r="AL22" s="14">
        <f t="shared" si="18"/>
        <v>47483</v>
      </c>
      <c r="AM22" s="14">
        <f t="shared" si="18"/>
        <v>47514</v>
      </c>
      <c r="AN22" s="14">
        <f t="shared" si="18"/>
        <v>47542</v>
      </c>
      <c r="AO22" s="14">
        <f t="shared" si="18"/>
        <v>47573</v>
      </c>
      <c r="AP22" s="13">
        <f t="shared" si="18"/>
        <v>47603</v>
      </c>
      <c r="AQ22" s="12">
        <f t="shared" si="18"/>
        <v>47634</v>
      </c>
      <c r="AR22" s="14">
        <f t="shared" si="18"/>
        <v>47664</v>
      </c>
      <c r="AS22" s="14">
        <f t="shared" si="18"/>
        <v>47695</v>
      </c>
      <c r="AT22" s="14">
        <f t="shared" si="18"/>
        <v>47726</v>
      </c>
      <c r="AU22" s="14">
        <f t="shared" si="18"/>
        <v>47756</v>
      </c>
      <c r="AV22" s="14">
        <f t="shared" si="18"/>
        <v>47787</v>
      </c>
      <c r="AW22" s="14">
        <f t="shared" si="18"/>
        <v>47817</v>
      </c>
      <c r="AX22" s="14">
        <f t="shared" si="18"/>
        <v>47848</v>
      </c>
      <c r="AY22" s="14">
        <f t="shared" si="18"/>
        <v>47879</v>
      </c>
      <c r="AZ22" s="14">
        <f t="shared" si="18"/>
        <v>47907</v>
      </c>
      <c r="BA22" s="14">
        <f t="shared" si="18"/>
        <v>47938</v>
      </c>
      <c r="BB22" s="13">
        <f t="shared" si="18"/>
        <v>47968</v>
      </c>
      <c r="BC22" s="12">
        <f t="shared" si="18"/>
        <v>47999</v>
      </c>
      <c r="BD22" s="14">
        <f t="shared" si="18"/>
        <v>48029</v>
      </c>
      <c r="BE22" s="14">
        <f t="shared" si="18"/>
        <v>48060</v>
      </c>
      <c r="BF22" s="14">
        <f t="shared" si="18"/>
        <v>48091</v>
      </c>
      <c r="BG22" s="14">
        <f t="shared" si="18"/>
        <v>48121</v>
      </c>
      <c r="BH22" s="14">
        <f t="shared" si="18"/>
        <v>48152</v>
      </c>
      <c r="BI22" s="14">
        <f t="shared" si="18"/>
        <v>48182</v>
      </c>
      <c r="BJ22" s="14">
        <f t="shared" si="18"/>
        <v>48213</v>
      </c>
      <c r="BK22" s="14">
        <f t="shared" si="18"/>
        <v>48244</v>
      </c>
      <c r="BL22" s="14">
        <f t="shared" si="18"/>
        <v>48273</v>
      </c>
      <c r="BM22" s="14">
        <f t="shared" si="18"/>
        <v>48304</v>
      </c>
      <c r="BN22" s="13">
        <f t="shared" si="18"/>
        <v>48334</v>
      </c>
      <c r="BO22" s="12">
        <f t="shared" si="18"/>
        <v>48365</v>
      </c>
      <c r="BP22" s="14">
        <f t="shared" si="18"/>
        <v>48395</v>
      </c>
      <c r="BQ22" s="14">
        <f t="shared" si="18"/>
        <v>48426</v>
      </c>
      <c r="BR22" s="14">
        <f t="shared" ref="BR22:BZ22" si="19">+BR$3</f>
        <v>48457</v>
      </c>
      <c r="BS22" s="14">
        <f t="shared" si="19"/>
        <v>48487</v>
      </c>
      <c r="BT22" s="14">
        <f t="shared" si="19"/>
        <v>48518</v>
      </c>
      <c r="BU22" s="14">
        <f t="shared" si="19"/>
        <v>48548</v>
      </c>
      <c r="BV22" s="14">
        <f t="shared" si="19"/>
        <v>48579</v>
      </c>
      <c r="BW22" s="14">
        <f t="shared" si="19"/>
        <v>48610</v>
      </c>
      <c r="BX22" s="14">
        <f t="shared" si="19"/>
        <v>48638</v>
      </c>
      <c r="BY22" s="14">
        <f t="shared" si="19"/>
        <v>48669</v>
      </c>
      <c r="BZ22" s="13">
        <f t="shared" si="19"/>
        <v>48699</v>
      </c>
    </row>
    <row r="23" spans="2:78" x14ac:dyDescent="0.35">
      <c r="B23" s="203"/>
      <c r="C23" s="435" t="str">
        <f>+B4</f>
        <v>Mariannhill</v>
      </c>
      <c r="D23" s="436"/>
      <c r="E23" s="195">
        <f>Mariannhill!H22</f>
        <v>0</v>
      </c>
      <c r="F23" s="196">
        <f>Mariannhill!I22</f>
        <v>0</v>
      </c>
      <c r="G23" s="197">
        <f>Mariannhill!J22</f>
        <v>0</v>
      </c>
      <c r="H23" s="198">
        <f>Mariannhill!K22</f>
        <v>0</v>
      </c>
      <c r="I23" s="198">
        <f>Mariannhill!L22</f>
        <v>0</v>
      </c>
      <c r="J23" s="198">
        <f>Mariannhill!M22</f>
        <v>0</v>
      </c>
      <c r="K23" s="198">
        <f>Mariannhill!N22</f>
        <v>0</v>
      </c>
      <c r="L23" s="198">
        <f>Mariannhill!O22</f>
        <v>0</v>
      </c>
      <c r="M23" s="198">
        <f>Mariannhill!P22</f>
        <v>0</v>
      </c>
      <c r="N23" s="198">
        <f>Mariannhill!Q22</f>
        <v>0</v>
      </c>
      <c r="O23" s="198">
        <f>Mariannhill!R22</f>
        <v>0</v>
      </c>
      <c r="P23" s="198">
        <f>Mariannhill!S22</f>
        <v>0</v>
      </c>
      <c r="Q23" s="198">
        <f>Mariannhill!T22</f>
        <v>0</v>
      </c>
      <c r="R23" s="196">
        <f>Mariannhill!U22</f>
        <v>0</v>
      </c>
      <c r="S23" s="195">
        <f>Mariannhill!V22</f>
        <v>0</v>
      </c>
      <c r="T23" s="198">
        <f>Mariannhill!W22</f>
        <v>0</v>
      </c>
      <c r="U23" s="198">
        <f>Mariannhill!X22</f>
        <v>0</v>
      </c>
      <c r="V23" s="198">
        <f>Mariannhill!Y22</f>
        <v>0</v>
      </c>
      <c r="W23" s="198">
        <f>Mariannhill!Z22</f>
        <v>0</v>
      </c>
      <c r="X23" s="198">
        <f>Mariannhill!AA22</f>
        <v>0</v>
      </c>
      <c r="Y23" s="198">
        <f>Mariannhill!AB22</f>
        <v>0</v>
      </c>
      <c r="Z23" s="198">
        <f>Mariannhill!AC22</f>
        <v>0</v>
      </c>
      <c r="AA23" s="198">
        <f>Mariannhill!AD22</f>
        <v>0</v>
      </c>
      <c r="AB23" s="198">
        <f>Mariannhill!AE22</f>
        <v>0</v>
      </c>
      <c r="AC23" s="198">
        <f>Mariannhill!AF22</f>
        <v>0</v>
      </c>
      <c r="AD23" s="196">
        <f>Mariannhill!AG22</f>
        <v>0</v>
      </c>
      <c r="AE23" s="195">
        <f>Mariannhill!AH22</f>
        <v>0</v>
      </c>
      <c r="AF23" s="198">
        <f>Mariannhill!AI22</f>
        <v>0</v>
      </c>
      <c r="AG23" s="198">
        <f>Mariannhill!AJ22</f>
        <v>0</v>
      </c>
      <c r="AH23" s="198">
        <f>Mariannhill!AK22</f>
        <v>0</v>
      </c>
      <c r="AI23" s="198">
        <f>Mariannhill!AL22</f>
        <v>0</v>
      </c>
      <c r="AJ23" s="198">
        <f>Mariannhill!AM22</f>
        <v>0</v>
      </c>
      <c r="AK23" s="198">
        <f>Mariannhill!AN22</f>
        <v>0</v>
      </c>
      <c r="AL23" s="198">
        <f>Mariannhill!AO22</f>
        <v>0</v>
      </c>
      <c r="AM23" s="198">
        <f>Mariannhill!AP22</f>
        <v>0</v>
      </c>
      <c r="AN23" s="198">
        <f>Mariannhill!AQ22</f>
        <v>0</v>
      </c>
      <c r="AO23" s="198">
        <f>Mariannhill!AR22</f>
        <v>0</v>
      </c>
      <c r="AP23" s="196">
        <f>Mariannhill!AS22</f>
        <v>0</v>
      </c>
      <c r="AQ23" s="195">
        <f>Mariannhill!AT22</f>
        <v>0</v>
      </c>
      <c r="AR23" s="198">
        <f>Mariannhill!AU22</f>
        <v>0</v>
      </c>
      <c r="AS23" s="198">
        <f>Mariannhill!AV22</f>
        <v>0</v>
      </c>
      <c r="AT23" s="198">
        <f>Mariannhill!AW22</f>
        <v>0</v>
      </c>
      <c r="AU23" s="198">
        <f>Mariannhill!AX22</f>
        <v>0</v>
      </c>
      <c r="AV23" s="198">
        <f>Mariannhill!AY22</f>
        <v>0</v>
      </c>
      <c r="AW23" s="198">
        <f>Mariannhill!AZ22</f>
        <v>0</v>
      </c>
      <c r="AX23" s="198">
        <f>Mariannhill!BA22</f>
        <v>0</v>
      </c>
      <c r="AY23" s="198">
        <f>Mariannhill!BB22</f>
        <v>0</v>
      </c>
      <c r="AZ23" s="198">
        <f>Mariannhill!BC22</f>
        <v>0</v>
      </c>
      <c r="BA23" s="198">
        <f>Mariannhill!BD22</f>
        <v>0</v>
      </c>
      <c r="BB23" s="196">
        <f>Mariannhill!BE22</f>
        <v>0</v>
      </c>
      <c r="BC23" s="195">
        <f>Mariannhill!BF22</f>
        <v>0</v>
      </c>
      <c r="BD23" s="198">
        <f>Mariannhill!BG22</f>
        <v>0</v>
      </c>
      <c r="BE23" s="198">
        <f>Mariannhill!BH22</f>
        <v>0</v>
      </c>
      <c r="BF23" s="198">
        <f>Mariannhill!BI22</f>
        <v>0</v>
      </c>
      <c r="BG23" s="198">
        <f>Mariannhill!BJ22</f>
        <v>0</v>
      </c>
      <c r="BH23" s="198">
        <f>Mariannhill!BK22</f>
        <v>0</v>
      </c>
      <c r="BI23" s="198">
        <f>Mariannhill!BL22</f>
        <v>0</v>
      </c>
      <c r="BJ23" s="198">
        <f>Mariannhill!BM22</f>
        <v>0</v>
      </c>
      <c r="BK23" s="198">
        <f>Mariannhill!BN22</f>
        <v>0</v>
      </c>
      <c r="BL23" s="198">
        <f>Mariannhill!BO22</f>
        <v>0</v>
      </c>
      <c r="BM23" s="198">
        <f>Mariannhill!BP22</f>
        <v>0</v>
      </c>
      <c r="BN23" s="196">
        <f>Mariannhill!BQ22</f>
        <v>0</v>
      </c>
      <c r="BO23" s="195">
        <f>Mariannhill!BR22</f>
        <v>0</v>
      </c>
      <c r="BP23" s="198">
        <f>Mariannhill!BS22</f>
        <v>0</v>
      </c>
      <c r="BQ23" s="198">
        <f>Mariannhill!BT22</f>
        <v>0</v>
      </c>
      <c r="BR23" s="198">
        <f>Mariannhill!BU22</f>
        <v>0</v>
      </c>
      <c r="BS23" s="198">
        <f>Mariannhill!BV22</f>
        <v>0</v>
      </c>
      <c r="BT23" s="198">
        <f>Mariannhill!BW22</f>
        <v>0</v>
      </c>
      <c r="BU23" s="198">
        <f>Mariannhill!BX22</f>
        <v>0</v>
      </c>
      <c r="BV23" s="198">
        <f>Mariannhill!BY22</f>
        <v>0</v>
      </c>
      <c r="BW23" s="198">
        <f>Mariannhill!BZ22</f>
        <v>0</v>
      </c>
      <c r="BX23" s="198">
        <f>Mariannhill!CA22</f>
        <v>0</v>
      </c>
      <c r="BY23" s="198">
        <f>Mariannhill!CB22</f>
        <v>0</v>
      </c>
      <c r="BZ23" s="196">
        <f>Mariannhill!CC22</f>
        <v>0</v>
      </c>
    </row>
    <row r="24" spans="2:78" ht="15" customHeight="1" x14ac:dyDescent="0.35">
      <c r="B24" s="426" t="s">
        <v>17</v>
      </c>
      <c r="C24" s="427"/>
      <c r="D24" s="428"/>
      <c r="E24" s="23">
        <f t="shared" ref="E24:AJ24" si="20">+SUM(E23:E23)</f>
        <v>0</v>
      </c>
      <c r="F24" s="24">
        <f t="shared" si="20"/>
        <v>0</v>
      </c>
      <c r="G24" s="37">
        <f t="shared" si="20"/>
        <v>0</v>
      </c>
      <c r="H24" s="33">
        <f t="shared" si="20"/>
        <v>0</v>
      </c>
      <c r="I24" s="33">
        <f t="shared" si="20"/>
        <v>0</v>
      </c>
      <c r="J24" s="33">
        <f t="shared" si="20"/>
        <v>0</v>
      </c>
      <c r="K24" s="33">
        <f t="shared" si="20"/>
        <v>0</v>
      </c>
      <c r="L24" s="33">
        <f t="shared" si="20"/>
        <v>0</v>
      </c>
      <c r="M24" s="33">
        <f t="shared" si="20"/>
        <v>0</v>
      </c>
      <c r="N24" s="33">
        <f t="shared" si="20"/>
        <v>0</v>
      </c>
      <c r="O24" s="33">
        <f t="shared" si="20"/>
        <v>0</v>
      </c>
      <c r="P24" s="33">
        <f t="shared" si="20"/>
        <v>0</v>
      </c>
      <c r="Q24" s="33">
        <f t="shared" si="20"/>
        <v>0</v>
      </c>
      <c r="R24" s="24">
        <f t="shared" si="20"/>
        <v>0</v>
      </c>
      <c r="S24" s="23">
        <f t="shared" si="20"/>
        <v>0</v>
      </c>
      <c r="T24" s="33">
        <f t="shared" si="20"/>
        <v>0</v>
      </c>
      <c r="U24" s="33">
        <f t="shared" si="20"/>
        <v>0</v>
      </c>
      <c r="V24" s="33">
        <f t="shared" si="20"/>
        <v>0</v>
      </c>
      <c r="W24" s="33">
        <f t="shared" si="20"/>
        <v>0</v>
      </c>
      <c r="X24" s="33">
        <f t="shared" si="20"/>
        <v>0</v>
      </c>
      <c r="Y24" s="33">
        <f t="shared" si="20"/>
        <v>0</v>
      </c>
      <c r="Z24" s="33">
        <f t="shared" si="20"/>
        <v>0</v>
      </c>
      <c r="AA24" s="33">
        <f t="shared" si="20"/>
        <v>0</v>
      </c>
      <c r="AB24" s="33">
        <f t="shared" si="20"/>
        <v>0</v>
      </c>
      <c r="AC24" s="33">
        <f t="shared" si="20"/>
        <v>0</v>
      </c>
      <c r="AD24" s="24">
        <f t="shared" si="20"/>
        <v>0</v>
      </c>
      <c r="AE24" s="23">
        <f t="shared" si="20"/>
        <v>0</v>
      </c>
      <c r="AF24" s="33">
        <f t="shared" si="20"/>
        <v>0</v>
      </c>
      <c r="AG24" s="33">
        <f t="shared" si="20"/>
        <v>0</v>
      </c>
      <c r="AH24" s="33">
        <f t="shared" si="20"/>
        <v>0</v>
      </c>
      <c r="AI24" s="33">
        <f t="shared" si="20"/>
        <v>0</v>
      </c>
      <c r="AJ24" s="33">
        <f t="shared" si="20"/>
        <v>0</v>
      </c>
      <c r="AK24" s="33">
        <f t="shared" ref="AK24:BP24" si="21">+SUM(AK23:AK23)</f>
        <v>0</v>
      </c>
      <c r="AL24" s="33">
        <f t="shared" si="21"/>
        <v>0</v>
      </c>
      <c r="AM24" s="33">
        <f t="shared" si="21"/>
        <v>0</v>
      </c>
      <c r="AN24" s="33">
        <f t="shared" si="21"/>
        <v>0</v>
      </c>
      <c r="AO24" s="33">
        <f t="shared" si="21"/>
        <v>0</v>
      </c>
      <c r="AP24" s="24">
        <f t="shared" si="21"/>
        <v>0</v>
      </c>
      <c r="AQ24" s="23">
        <f t="shared" si="21"/>
        <v>0</v>
      </c>
      <c r="AR24" s="33">
        <f t="shared" si="21"/>
        <v>0</v>
      </c>
      <c r="AS24" s="33">
        <f t="shared" si="21"/>
        <v>0</v>
      </c>
      <c r="AT24" s="33">
        <f t="shared" si="21"/>
        <v>0</v>
      </c>
      <c r="AU24" s="33">
        <f t="shared" si="21"/>
        <v>0</v>
      </c>
      <c r="AV24" s="33">
        <f t="shared" si="21"/>
        <v>0</v>
      </c>
      <c r="AW24" s="33">
        <f t="shared" si="21"/>
        <v>0</v>
      </c>
      <c r="AX24" s="33">
        <f t="shared" si="21"/>
        <v>0</v>
      </c>
      <c r="AY24" s="33">
        <f t="shared" si="21"/>
        <v>0</v>
      </c>
      <c r="AZ24" s="33">
        <f t="shared" si="21"/>
        <v>0</v>
      </c>
      <c r="BA24" s="33">
        <f t="shared" si="21"/>
        <v>0</v>
      </c>
      <c r="BB24" s="24">
        <f t="shared" si="21"/>
        <v>0</v>
      </c>
      <c r="BC24" s="23">
        <f t="shared" si="21"/>
        <v>0</v>
      </c>
      <c r="BD24" s="33">
        <f t="shared" si="21"/>
        <v>0</v>
      </c>
      <c r="BE24" s="33">
        <f t="shared" si="21"/>
        <v>0</v>
      </c>
      <c r="BF24" s="33">
        <f t="shared" si="21"/>
        <v>0</v>
      </c>
      <c r="BG24" s="33">
        <f t="shared" si="21"/>
        <v>0</v>
      </c>
      <c r="BH24" s="33">
        <f t="shared" si="21"/>
        <v>0</v>
      </c>
      <c r="BI24" s="33">
        <f t="shared" si="21"/>
        <v>0</v>
      </c>
      <c r="BJ24" s="33">
        <f t="shared" si="21"/>
        <v>0</v>
      </c>
      <c r="BK24" s="33">
        <f t="shared" si="21"/>
        <v>0</v>
      </c>
      <c r="BL24" s="33">
        <f t="shared" si="21"/>
        <v>0</v>
      </c>
      <c r="BM24" s="33">
        <f t="shared" si="21"/>
        <v>0</v>
      </c>
      <c r="BN24" s="24">
        <f t="shared" si="21"/>
        <v>0</v>
      </c>
      <c r="BO24" s="23">
        <f t="shared" si="21"/>
        <v>0</v>
      </c>
      <c r="BP24" s="33">
        <f t="shared" si="21"/>
        <v>0</v>
      </c>
      <c r="BQ24" s="33">
        <f t="shared" ref="BQ24:BZ24" si="22">+SUM(BQ23:BQ23)</f>
        <v>0</v>
      </c>
      <c r="BR24" s="33">
        <f t="shared" si="22"/>
        <v>0</v>
      </c>
      <c r="BS24" s="33">
        <f t="shared" si="22"/>
        <v>0</v>
      </c>
      <c r="BT24" s="33">
        <f t="shared" si="22"/>
        <v>0</v>
      </c>
      <c r="BU24" s="33">
        <f t="shared" si="22"/>
        <v>0</v>
      </c>
      <c r="BV24" s="33">
        <f t="shared" si="22"/>
        <v>0</v>
      </c>
      <c r="BW24" s="33">
        <f t="shared" si="22"/>
        <v>0</v>
      </c>
      <c r="BX24" s="33">
        <f t="shared" si="22"/>
        <v>0</v>
      </c>
      <c r="BY24" s="33">
        <f t="shared" si="22"/>
        <v>0</v>
      </c>
      <c r="BZ24" s="24">
        <f t="shared" si="22"/>
        <v>0</v>
      </c>
    </row>
    <row r="25" spans="2:78" ht="3.75" customHeight="1" x14ac:dyDescent="0.35"/>
    <row r="26" spans="2:78" s="11" customFormat="1" x14ac:dyDescent="0.35">
      <c r="B26" s="413" t="s">
        <v>5</v>
      </c>
      <c r="C26" s="414"/>
      <c r="D26" s="415"/>
      <c r="E26" s="411" t="s">
        <v>7</v>
      </c>
      <c r="F26" s="412"/>
      <c r="G26" s="409">
        <v>1</v>
      </c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10"/>
      <c r="S26" s="408">
        <f>+G26+1</f>
        <v>2</v>
      </c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10"/>
      <c r="AE26" s="408">
        <f>+S26+1</f>
        <v>3</v>
      </c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10"/>
      <c r="AQ26" s="408">
        <f>+AE26+1</f>
        <v>4</v>
      </c>
      <c r="AR26" s="409"/>
      <c r="AS26" s="409"/>
      <c r="AT26" s="409"/>
      <c r="AU26" s="409"/>
      <c r="AV26" s="409"/>
      <c r="AW26" s="409"/>
      <c r="AX26" s="409"/>
      <c r="AY26" s="409"/>
      <c r="AZ26" s="409"/>
      <c r="BA26" s="409"/>
      <c r="BB26" s="410"/>
      <c r="BC26" s="408">
        <f>+AQ26+1</f>
        <v>5</v>
      </c>
      <c r="BD26" s="409"/>
      <c r="BE26" s="409"/>
      <c r="BF26" s="409"/>
      <c r="BG26" s="409"/>
      <c r="BH26" s="409"/>
      <c r="BI26" s="409"/>
      <c r="BJ26" s="409"/>
      <c r="BK26" s="409"/>
      <c r="BL26" s="409"/>
      <c r="BM26" s="409"/>
      <c r="BN26" s="410"/>
      <c r="BO26" s="408">
        <f>+BC26+1</f>
        <v>6</v>
      </c>
      <c r="BP26" s="409"/>
      <c r="BQ26" s="409"/>
      <c r="BR26" s="409"/>
      <c r="BS26" s="409"/>
      <c r="BT26" s="409"/>
      <c r="BU26" s="409"/>
      <c r="BV26" s="409"/>
      <c r="BW26" s="409"/>
      <c r="BX26" s="409"/>
      <c r="BY26" s="409"/>
      <c r="BZ26" s="410"/>
    </row>
    <row r="27" spans="2:78" s="11" customFormat="1" x14ac:dyDescent="0.35">
      <c r="B27" s="416"/>
      <c r="C27" s="417"/>
      <c r="D27" s="418"/>
      <c r="E27" s="12">
        <f>+E$3</f>
        <v>46476</v>
      </c>
      <c r="F27" s="13">
        <f t="shared" ref="F27:BQ27" si="23">+F$3</f>
        <v>46507</v>
      </c>
      <c r="G27" s="34">
        <f t="shared" si="23"/>
        <v>46538</v>
      </c>
      <c r="H27" s="14">
        <f t="shared" si="23"/>
        <v>46568</v>
      </c>
      <c r="I27" s="14">
        <f t="shared" si="23"/>
        <v>46599</v>
      </c>
      <c r="J27" s="14">
        <f t="shared" si="23"/>
        <v>46630</v>
      </c>
      <c r="K27" s="14">
        <f t="shared" si="23"/>
        <v>46660</v>
      </c>
      <c r="L27" s="14">
        <f t="shared" si="23"/>
        <v>46691</v>
      </c>
      <c r="M27" s="14">
        <f t="shared" si="23"/>
        <v>46721</v>
      </c>
      <c r="N27" s="14">
        <f t="shared" si="23"/>
        <v>46752</v>
      </c>
      <c r="O27" s="14">
        <f t="shared" si="23"/>
        <v>46783</v>
      </c>
      <c r="P27" s="14">
        <f t="shared" si="23"/>
        <v>46812</v>
      </c>
      <c r="Q27" s="14">
        <f t="shared" si="23"/>
        <v>46843</v>
      </c>
      <c r="R27" s="13">
        <f t="shared" si="23"/>
        <v>46873</v>
      </c>
      <c r="S27" s="12">
        <f t="shared" si="23"/>
        <v>46904</v>
      </c>
      <c r="T27" s="14">
        <f t="shared" si="23"/>
        <v>46934</v>
      </c>
      <c r="U27" s="14">
        <f t="shared" si="23"/>
        <v>46965</v>
      </c>
      <c r="V27" s="14">
        <f t="shared" si="23"/>
        <v>46996</v>
      </c>
      <c r="W27" s="14">
        <f t="shared" si="23"/>
        <v>47026</v>
      </c>
      <c r="X27" s="14">
        <f t="shared" si="23"/>
        <v>47057</v>
      </c>
      <c r="Y27" s="14">
        <f t="shared" si="23"/>
        <v>47087</v>
      </c>
      <c r="Z27" s="14">
        <f t="shared" si="23"/>
        <v>47118</v>
      </c>
      <c r="AA27" s="14">
        <f t="shared" si="23"/>
        <v>47149</v>
      </c>
      <c r="AB27" s="14">
        <f t="shared" si="23"/>
        <v>47177</v>
      </c>
      <c r="AC27" s="14">
        <f t="shared" si="23"/>
        <v>47208</v>
      </c>
      <c r="AD27" s="13">
        <f t="shared" si="23"/>
        <v>47238</v>
      </c>
      <c r="AE27" s="12">
        <f t="shared" si="23"/>
        <v>47269</v>
      </c>
      <c r="AF27" s="14">
        <f t="shared" si="23"/>
        <v>47299</v>
      </c>
      <c r="AG27" s="14">
        <f t="shared" si="23"/>
        <v>47330</v>
      </c>
      <c r="AH27" s="14">
        <f t="shared" si="23"/>
        <v>47361</v>
      </c>
      <c r="AI27" s="14">
        <f t="shared" si="23"/>
        <v>47391</v>
      </c>
      <c r="AJ27" s="14">
        <f t="shared" si="23"/>
        <v>47422</v>
      </c>
      <c r="AK27" s="14">
        <f t="shared" si="23"/>
        <v>47452</v>
      </c>
      <c r="AL27" s="14">
        <f t="shared" si="23"/>
        <v>47483</v>
      </c>
      <c r="AM27" s="14">
        <f t="shared" si="23"/>
        <v>47514</v>
      </c>
      <c r="AN27" s="14">
        <f t="shared" si="23"/>
        <v>47542</v>
      </c>
      <c r="AO27" s="14">
        <f t="shared" si="23"/>
        <v>47573</v>
      </c>
      <c r="AP27" s="13">
        <f t="shared" si="23"/>
        <v>47603</v>
      </c>
      <c r="AQ27" s="12">
        <f t="shared" si="23"/>
        <v>47634</v>
      </c>
      <c r="AR27" s="14">
        <f t="shared" si="23"/>
        <v>47664</v>
      </c>
      <c r="AS27" s="14">
        <f t="shared" si="23"/>
        <v>47695</v>
      </c>
      <c r="AT27" s="14">
        <f t="shared" si="23"/>
        <v>47726</v>
      </c>
      <c r="AU27" s="14">
        <f t="shared" si="23"/>
        <v>47756</v>
      </c>
      <c r="AV27" s="14">
        <f t="shared" si="23"/>
        <v>47787</v>
      </c>
      <c r="AW27" s="14">
        <f t="shared" si="23"/>
        <v>47817</v>
      </c>
      <c r="AX27" s="14">
        <f t="shared" si="23"/>
        <v>47848</v>
      </c>
      <c r="AY27" s="14">
        <f t="shared" si="23"/>
        <v>47879</v>
      </c>
      <c r="AZ27" s="14">
        <f t="shared" si="23"/>
        <v>47907</v>
      </c>
      <c r="BA27" s="14">
        <f t="shared" si="23"/>
        <v>47938</v>
      </c>
      <c r="BB27" s="13">
        <f t="shared" si="23"/>
        <v>47968</v>
      </c>
      <c r="BC27" s="12">
        <f t="shared" si="23"/>
        <v>47999</v>
      </c>
      <c r="BD27" s="14">
        <f t="shared" si="23"/>
        <v>48029</v>
      </c>
      <c r="BE27" s="14">
        <f t="shared" si="23"/>
        <v>48060</v>
      </c>
      <c r="BF27" s="14">
        <f t="shared" si="23"/>
        <v>48091</v>
      </c>
      <c r="BG27" s="14">
        <f t="shared" si="23"/>
        <v>48121</v>
      </c>
      <c r="BH27" s="14">
        <f t="shared" si="23"/>
        <v>48152</v>
      </c>
      <c r="BI27" s="14">
        <f t="shared" si="23"/>
        <v>48182</v>
      </c>
      <c r="BJ27" s="14">
        <f t="shared" si="23"/>
        <v>48213</v>
      </c>
      <c r="BK27" s="14">
        <f t="shared" si="23"/>
        <v>48244</v>
      </c>
      <c r="BL27" s="14">
        <f t="shared" si="23"/>
        <v>48273</v>
      </c>
      <c r="BM27" s="14">
        <f t="shared" si="23"/>
        <v>48304</v>
      </c>
      <c r="BN27" s="13">
        <f t="shared" si="23"/>
        <v>48334</v>
      </c>
      <c r="BO27" s="12">
        <f t="shared" si="23"/>
        <v>48365</v>
      </c>
      <c r="BP27" s="14">
        <f t="shared" si="23"/>
        <v>48395</v>
      </c>
      <c r="BQ27" s="14">
        <f t="shared" si="23"/>
        <v>48426</v>
      </c>
      <c r="BR27" s="14">
        <f t="shared" ref="BR27:BZ27" si="24">+BR$3</f>
        <v>48457</v>
      </c>
      <c r="BS27" s="14">
        <f t="shared" si="24"/>
        <v>48487</v>
      </c>
      <c r="BT27" s="14">
        <f t="shared" si="24"/>
        <v>48518</v>
      </c>
      <c r="BU27" s="14">
        <f t="shared" si="24"/>
        <v>48548</v>
      </c>
      <c r="BV27" s="14">
        <f t="shared" si="24"/>
        <v>48579</v>
      </c>
      <c r="BW27" s="14">
        <f t="shared" si="24"/>
        <v>48610</v>
      </c>
      <c r="BX27" s="14">
        <f t="shared" si="24"/>
        <v>48638</v>
      </c>
      <c r="BY27" s="14">
        <f t="shared" si="24"/>
        <v>48669</v>
      </c>
      <c r="BZ27" s="13">
        <f t="shared" si="24"/>
        <v>48699</v>
      </c>
    </row>
    <row r="28" spans="2:78" ht="15" customHeight="1" x14ac:dyDescent="0.35">
      <c r="B28" s="307"/>
      <c r="C28" s="419" t="str">
        <f>+B4</f>
        <v>Mariannhill</v>
      </c>
      <c r="D28" s="420"/>
      <c r="E28" s="195">
        <f>+Mariannhill!H23</f>
        <v>1800000</v>
      </c>
      <c r="F28" s="196">
        <f>+Mariannhill!I23</f>
        <v>1800000</v>
      </c>
      <c r="G28" s="197">
        <f>+Mariannhill!J23</f>
        <v>2633333.33</v>
      </c>
      <c r="H28" s="198">
        <f>+Mariannhill!K23</f>
        <v>833333.33</v>
      </c>
      <c r="I28" s="198">
        <f>+Mariannhill!L23</f>
        <v>833333.33</v>
      </c>
      <c r="J28" s="198">
        <f>+Mariannhill!M23</f>
        <v>833333.33</v>
      </c>
      <c r="K28" s="198">
        <f>+Mariannhill!N23</f>
        <v>833333.33</v>
      </c>
      <c r="L28" s="198">
        <f>+Mariannhill!O23</f>
        <v>833333.33</v>
      </c>
      <c r="M28" s="198">
        <f>+Mariannhill!P23</f>
        <v>833333.33</v>
      </c>
      <c r="N28" s="198">
        <f>+Mariannhill!Q23</f>
        <v>833333.33</v>
      </c>
      <c r="O28" s="198">
        <f>+Mariannhill!R23</f>
        <v>833333.33</v>
      </c>
      <c r="P28" s="198">
        <f>+Mariannhill!S23</f>
        <v>833333.33</v>
      </c>
      <c r="Q28" s="198">
        <f>+Mariannhill!T23</f>
        <v>833333.33</v>
      </c>
      <c r="R28" s="196">
        <f>+Mariannhill!U23</f>
        <v>2434999.9900000002</v>
      </c>
      <c r="S28" s="195">
        <f>+Mariannhill!V23</f>
        <v>833333.33</v>
      </c>
      <c r="T28" s="198">
        <f>+Mariannhill!W23</f>
        <v>833333.33</v>
      </c>
      <c r="U28" s="198">
        <f>+Mariannhill!X23</f>
        <v>833333.33</v>
      </c>
      <c r="V28" s="198">
        <f>+Mariannhill!Y23</f>
        <v>833333.33</v>
      </c>
      <c r="W28" s="198">
        <f>+Mariannhill!Z23</f>
        <v>833333.33</v>
      </c>
      <c r="X28" s="198">
        <f>+Mariannhill!AA23</f>
        <v>833333.33</v>
      </c>
      <c r="Y28" s="198">
        <f>+Mariannhill!AB23</f>
        <v>740740.74</v>
      </c>
      <c r="Z28" s="198">
        <f>+Mariannhill!AC23</f>
        <v>740740.74</v>
      </c>
      <c r="AA28" s="198">
        <f>+Mariannhill!AD23</f>
        <v>740740.74</v>
      </c>
      <c r="AB28" s="198">
        <f>+Mariannhill!AE23</f>
        <v>740740.74</v>
      </c>
      <c r="AC28" s="198">
        <f>+Mariannhill!AF23</f>
        <v>740740.74</v>
      </c>
      <c r="AD28" s="196">
        <f>+Mariannhill!AG23</f>
        <v>2342407.4</v>
      </c>
      <c r="AE28" s="195">
        <f>+Mariannhill!AH23</f>
        <v>740740.74</v>
      </c>
      <c r="AF28" s="198">
        <f>+Mariannhill!AI23</f>
        <v>740740.74</v>
      </c>
      <c r="AG28" s="198">
        <f>+Mariannhill!AJ23</f>
        <v>740740.74</v>
      </c>
      <c r="AH28" s="198">
        <f>+Mariannhill!AK23</f>
        <v>740740.74</v>
      </c>
      <c r="AI28" s="198">
        <f>+Mariannhill!AL23</f>
        <v>740740.74</v>
      </c>
      <c r="AJ28" s="198">
        <f>+Mariannhill!AM23</f>
        <v>740740.74</v>
      </c>
      <c r="AK28" s="198">
        <f>+Mariannhill!AN23</f>
        <v>740740.74</v>
      </c>
      <c r="AL28" s="198">
        <f>+Mariannhill!AO23</f>
        <v>740740.74</v>
      </c>
      <c r="AM28" s="198">
        <f>+Mariannhill!AP23</f>
        <v>740740.74</v>
      </c>
      <c r="AN28" s="198">
        <f>+Mariannhill!AQ23</f>
        <v>740740.74</v>
      </c>
      <c r="AO28" s="198">
        <f>+Mariannhill!AR23</f>
        <v>740740.74</v>
      </c>
      <c r="AP28" s="196">
        <f>+Mariannhill!AS23</f>
        <v>2342407.4</v>
      </c>
      <c r="AQ28" s="195">
        <f>+Mariannhill!AT23</f>
        <v>740740.74</v>
      </c>
      <c r="AR28" s="198">
        <f>+Mariannhill!AU23</f>
        <v>740740.74</v>
      </c>
      <c r="AS28" s="198">
        <f>+Mariannhill!AV23</f>
        <v>740740.74</v>
      </c>
      <c r="AT28" s="198">
        <f>+Mariannhill!AW23</f>
        <v>740740.74</v>
      </c>
      <c r="AU28" s="198">
        <f>+Mariannhill!AX23</f>
        <v>740740.74</v>
      </c>
      <c r="AV28" s="198">
        <f>+Mariannhill!AY23</f>
        <v>740740.74</v>
      </c>
      <c r="AW28" s="198">
        <f>+Mariannhill!AZ23</f>
        <v>740740.74</v>
      </c>
      <c r="AX28" s="198">
        <f>+Mariannhill!BA23</f>
        <v>740740.74</v>
      </c>
      <c r="AY28" s="198">
        <f>+Mariannhill!BB23</f>
        <v>740740.74</v>
      </c>
      <c r="AZ28" s="198">
        <f>+Mariannhill!BC23</f>
        <v>740740.74</v>
      </c>
      <c r="BA28" s="198">
        <f>+Mariannhill!BD23</f>
        <v>740740.74</v>
      </c>
      <c r="BB28" s="196">
        <f>+Mariannhill!BE23</f>
        <v>2342407.4</v>
      </c>
      <c r="BC28" s="195">
        <f>+Mariannhill!BF23</f>
        <v>740740.74</v>
      </c>
      <c r="BD28" s="198">
        <f>+Mariannhill!BG23</f>
        <v>740740.74</v>
      </c>
      <c r="BE28" s="198">
        <f>+Mariannhill!BH23</f>
        <v>740740.74</v>
      </c>
      <c r="BF28" s="198">
        <f>+Mariannhill!BI23</f>
        <v>740740.74</v>
      </c>
      <c r="BG28" s="198">
        <f>+Mariannhill!BJ23</f>
        <v>740740.74</v>
      </c>
      <c r="BH28" s="198">
        <f>+Mariannhill!BK23</f>
        <v>740740.74</v>
      </c>
      <c r="BI28" s="198">
        <f>+Mariannhill!BL23</f>
        <v>740740.74</v>
      </c>
      <c r="BJ28" s="198">
        <f>+Mariannhill!BM23</f>
        <v>740740.74</v>
      </c>
      <c r="BK28" s="198">
        <f>+Mariannhill!BN23</f>
        <v>740740.74</v>
      </c>
      <c r="BL28" s="198">
        <f>+Mariannhill!BO23</f>
        <v>740740.74</v>
      </c>
      <c r="BM28" s="198">
        <f>+Mariannhill!BP23</f>
        <v>740740.74</v>
      </c>
      <c r="BN28" s="196">
        <f>+Mariannhill!BQ23</f>
        <v>2342407.4</v>
      </c>
      <c r="BO28" s="195">
        <f>+Mariannhill!BR23</f>
        <v>740740.74</v>
      </c>
      <c r="BP28" s="198">
        <f>+Mariannhill!BS23</f>
        <v>740740.74</v>
      </c>
      <c r="BQ28" s="198">
        <f>+Mariannhill!BT23</f>
        <v>740740.74</v>
      </c>
      <c r="BR28" s="198">
        <f>+Mariannhill!BU23</f>
        <v>740740.74</v>
      </c>
      <c r="BS28" s="198">
        <f>+Mariannhill!BV23</f>
        <v>740740.74</v>
      </c>
      <c r="BT28" s="198">
        <f>+Mariannhill!BW23</f>
        <v>740740.74</v>
      </c>
      <c r="BU28" s="198">
        <f>+Mariannhill!BX23</f>
        <v>740740.74</v>
      </c>
      <c r="BV28" s="198">
        <f>+Mariannhill!BY23</f>
        <v>740740.74</v>
      </c>
      <c r="BW28" s="198">
        <f>+Mariannhill!BZ23</f>
        <v>740740.74</v>
      </c>
      <c r="BX28" s="198">
        <f>+Mariannhill!CA23</f>
        <v>740740.74</v>
      </c>
      <c r="BY28" s="198">
        <f>+Mariannhill!CB23</f>
        <v>740740.74</v>
      </c>
      <c r="BZ28" s="196">
        <f>+Mariannhill!CC23</f>
        <v>2342407.54</v>
      </c>
    </row>
    <row r="29" spans="2:78" ht="15" customHeight="1" x14ac:dyDescent="0.35">
      <c r="B29" s="426" t="s">
        <v>18</v>
      </c>
      <c r="C29" s="427"/>
      <c r="D29" s="428"/>
      <c r="E29" s="23">
        <f t="shared" ref="E29:AJ29" si="25">+SUM(E28:E28)</f>
        <v>1800000</v>
      </c>
      <c r="F29" s="24">
        <f t="shared" si="25"/>
        <v>1800000</v>
      </c>
      <c r="G29" s="37">
        <f t="shared" si="25"/>
        <v>2633333.33</v>
      </c>
      <c r="H29" s="33">
        <f t="shared" si="25"/>
        <v>833333.33</v>
      </c>
      <c r="I29" s="33">
        <f t="shared" si="25"/>
        <v>833333.33</v>
      </c>
      <c r="J29" s="33">
        <f t="shared" si="25"/>
        <v>833333.33</v>
      </c>
      <c r="K29" s="33">
        <f t="shared" si="25"/>
        <v>833333.33</v>
      </c>
      <c r="L29" s="33">
        <f t="shared" si="25"/>
        <v>833333.33</v>
      </c>
      <c r="M29" s="33">
        <f t="shared" si="25"/>
        <v>833333.33</v>
      </c>
      <c r="N29" s="33">
        <f t="shared" si="25"/>
        <v>833333.33</v>
      </c>
      <c r="O29" s="33">
        <f t="shared" si="25"/>
        <v>833333.33</v>
      </c>
      <c r="P29" s="33">
        <f t="shared" si="25"/>
        <v>833333.33</v>
      </c>
      <c r="Q29" s="33">
        <f t="shared" si="25"/>
        <v>833333.33</v>
      </c>
      <c r="R29" s="24">
        <f t="shared" si="25"/>
        <v>2434999.9900000002</v>
      </c>
      <c r="S29" s="23">
        <f t="shared" si="25"/>
        <v>833333.33</v>
      </c>
      <c r="T29" s="33">
        <f t="shared" si="25"/>
        <v>833333.33</v>
      </c>
      <c r="U29" s="33">
        <f t="shared" si="25"/>
        <v>833333.33</v>
      </c>
      <c r="V29" s="33">
        <f t="shared" si="25"/>
        <v>833333.33</v>
      </c>
      <c r="W29" s="33">
        <f t="shared" si="25"/>
        <v>833333.33</v>
      </c>
      <c r="X29" s="33">
        <f t="shared" si="25"/>
        <v>833333.33</v>
      </c>
      <c r="Y29" s="33">
        <f t="shared" si="25"/>
        <v>740740.74</v>
      </c>
      <c r="Z29" s="33">
        <f t="shared" si="25"/>
        <v>740740.74</v>
      </c>
      <c r="AA29" s="33">
        <f t="shared" si="25"/>
        <v>740740.74</v>
      </c>
      <c r="AB29" s="33">
        <f t="shared" si="25"/>
        <v>740740.74</v>
      </c>
      <c r="AC29" s="33">
        <f t="shared" si="25"/>
        <v>740740.74</v>
      </c>
      <c r="AD29" s="24">
        <f t="shared" si="25"/>
        <v>2342407.4</v>
      </c>
      <c r="AE29" s="23">
        <f t="shared" si="25"/>
        <v>740740.74</v>
      </c>
      <c r="AF29" s="33">
        <f t="shared" si="25"/>
        <v>740740.74</v>
      </c>
      <c r="AG29" s="33">
        <f t="shared" si="25"/>
        <v>740740.74</v>
      </c>
      <c r="AH29" s="33">
        <f t="shared" si="25"/>
        <v>740740.74</v>
      </c>
      <c r="AI29" s="33">
        <f t="shared" si="25"/>
        <v>740740.74</v>
      </c>
      <c r="AJ29" s="33">
        <f t="shared" si="25"/>
        <v>740740.74</v>
      </c>
      <c r="AK29" s="33">
        <f t="shared" ref="AK29:BP29" si="26">+SUM(AK28:AK28)</f>
        <v>740740.74</v>
      </c>
      <c r="AL29" s="33">
        <f t="shared" si="26"/>
        <v>740740.74</v>
      </c>
      <c r="AM29" s="33">
        <f t="shared" si="26"/>
        <v>740740.74</v>
      </c>
      <c r="AN29" s="33">
        <f t="shared" si="26"/>
        <v>740740.74</v>
      </c>
      <c r="AO29" s="33">
        <f t="shared" si="26"/>
        <v>740740.74</v>
      </c>
      <c r="AP29" s="24">
        <f t="shared" si="26"/>
        <v>2342407.4</v>
      </c>
      <c r="AQ29" s="23">
        <f t="shared" si="26"/>
        <v>740740.74</v>
      </c>
      <c r="AR29" s="33">
        <f t="shared" si="26"/>
        <v>740740.74</v>
      </c>
      <c r="AS29" s="33">
        <f t="shared" si="26"/>
        <v>740740.74</v>
      </c>
      <c r="AT29" s="33">
        <f t="shared" si="26"/>
        <v>740740.74</v>
      </c>
      <c r="AU29" s="33">
        <f t="shared" si="26"/>
        <v>740740.74</v>
      </c>
      <c r="AV29" s="33">
        <f t="shared" si="26"/>
        <v>740740.74</v>
      </c>
      <c r="AW29" s="33">
        <f t="shared" si="26"/>
        <v>740740.74</v>
      </c>
      <c r="AX29" s="33">
        <f t="shared" si="26"/>
        <v>740740.74</v>
      </c>
      <c r="AY29" s="33">
        <f t="shared" si="26"/>
        <v>740740.74</v>
      </c>
      <c r="AZ29" s="33">
        <f t="shared" si="26"/>
        <v>740740.74</v>
      </c>
      <c r="BA29" s="33">
        <f t="shared" si="26"/>
        <v>740740.74</v>
      </c>
      <c r="BB29" s="24">
        <f t="shared" si="26"/>
        <v>2342407.4</v>
      </c>
      <c r="BC29" s="23">
        <f t="shared" si="26"/>
        <v>740740.74</v>
      </c>
      <c r="BD29" s="33">
        <f t="shared" si="26"/>
        <v>740740.74</v>
      </c>
      <c r="BE29" s="33">
        <f t="shared" si="26"/>
        <v>740740.74</v>
      </c>
      <c r="BF29" s="33">
        <f t="shared" si="26"/>
        <v>740740.74</v>
      </c>
      <c r="BG29" s="33">
        <f t="shared" si="26"/>
        <v>740740.74</v>
      </c>
      <c r="BH29" s="33">
        <f t="shared" si="26"/>
        <v>740740.74</v>
      </c>
      <c r="BI29" s="33">
        <f t="shared" si="26"/>
        <v>740740.74</v>
      </c>
      <c r="BJ29" s="33">
        <f t="shared" si="26"/>
        <v>740740.74</v>
      </c>
      <c r="BK29" s="33">
        <f t="shared" si="26"/>
        <v>740740.74</v>
      </c>
      <c r="BL29" s="33">
        <f t="shared" si="26"/>
        <v>740740.74</v>
      </c>
      <c r="BM29" s="33">
        <f t="shared" si="26"/>
        <v>740740.74</v>
      </c>
      <c r="BN29" s="24">
        <f t="shared" si="26"/>
        <v>2342407.4</v>
      </c>
      <c r="BO29" s="23">
        <f t="shared" si="26"/>
        <v>740740.74</v>
      </c>
      <c r="BP29" s="33">
        <f t="shared" si="26"/>
        <v>740740.74</v>
      </c>
      <c r="BQ29" s="33">
        <f t="shared" ref="BQ29:BZ29" si="27">+SUM(BQ28:BQ28)</f>
        <v>740740.74</v>
      </c>
      <c r="BR29" s="33">
        <f t="shared" si="27"/>
        <v>740740.74</v>
      </c>
      <c r="BS29" s="33">
        <f t="shared" si="27"/>
        <v>740740.74</v>
      </c>
      <c r="BT29" s="33">
        <f t="shared" si="27"/>
        <v>740740.74</v>
      </c>
      <c r="BU29" s="33">
        <f t="shared" si="27"/>
        <v>740740.74</v>
      </c>
      <c r="BV29" s="33">
        <f t="shared" si="27"/>
        <v>740740.74</v>
      </c>
      <c r="BW29" s="33">
        <f t="shared" si="27"/>
        <v>740740.74</v>
      </c>
      <c r="BX29" s="33">
        <f t="shared" si="27"/>
        <v>740740.74</v>
      </c>
      <c r="BY29" s="33">
        <f t="shared" si="27"/>
        <v>740740.74</v>
      </c>
      <c r="BZ29" s="24">
        <f t="shared" si="27"/>
        <v>2342407.54</v>
      </c>
    </row>
    <row r="30" spans="2:78" ht="3.75" customHeight="1" x14ac:dyDescent="0.35"/>
    <row r="31" spans="2:78" s="11" customFormat="1" x14ac:dyDescent="0.35">
      <c r="B31" s="413" t="s">
        <v>5</v>
      </c>
      <c r="C31" s="414"/>
      <c r="D31" s="415"/>
      <c r="E31" s="411" t="s">
        <v>7</v>
      </c>
      <c r="F31" s="412"/>
      <c r="G31" s="409">
        <v>1</v>
      </c>
      <c r="H31" s="409"/>
      <c r="I31" s="409"/>
      <c r="J31" s="409"/>
      <c r="K31" s="409"/>
      <c r="L31" s="409"/>
      <c r="M31" s="409"/>
      <c r="N31" s="409"/>
      <c r="O31" s="409"/>
      <c r="P31" s="409"/>
      <c r="Q31" s="409"/>
      <c r="R31" s="410"/>
      <c r="S31" s="408">
        <f>+G31+1</f>
        <v>2</v>
      </c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10"/>
      <c r="AE31" s="408">
        <f>+S31+1</f>
        <v>3</v>
      </c>
      <c r="AF31" s="409"/>
      <c r="AG31" s="409"/>
      <c r="AH31" s="409"/>
      <c r="AI31" s="409"/>
      <c r="AJ31" s="409"/>
      <c r="AK31" s="409"/>
      <c r="AL31" s="409"/>
      <c r="AM31" s="409"/>
      <c r="AN31" s="409"/>
      <c r="AO31" s="409"/>
      <c r="AP31" s="410"/>
      <c r="AQ31" s="408">
        <f>+AE31+1</f>
        <v>4</v>
      </c>
      <c r="AR31" s="409"/>
      <c r="AS31" s="409"/>
      <c r="AT31" s="409"/>
      <c r="AU31" s="409"/>
      <c r="AV31" s="409"/>
      <c r="AW31" s="409"/>
      <c r="AX31" s="409"/>
      <c r="AY31" s="409"/>
      <c r="AZ31" s="409"/>
      <c r="BA31" s="409"/>
      <c r="BB31" s="410"/>
      <c r="BC31" s="408">
        <f>+AQ31+1</f>
        <v>5</v>
      </c>
      <c r="BD31" s="409"/>
      <c r="BE31" s="409"/>
      <c r="BF31" s="409"/>
      <c r="BG31" s="409"/>
      <c r="BH31" s="409"/>
      <c r="BI31" s="409"/>
      <c r="BJ31" s="409"/>
      <c r="BK31" s="409"/>
      <c r="BL31" s="409"/>
      <c r="BM31" s="409"/>
      <c r="BN31" s="410"/>
      <c r="BO31" s="408">
        <f>+BC31+1</f>
        <v>6</v>
      </c>
      <c r="BP31" s="409"/>
      <c r="BQ31" s="409"/>
      <c r="BR31" s="409"/>
      <c r="BS31" s="409"/>
      <c r="BT31" s="409"/>
      <c r="BU31" s="409"/>
      <c r="BV31" s="409"/>
      <c r="BW31" s="409"/>
      <c r="BX31" s="409"/>
      <c r="BY31" s="409"/>
      <c r="BZ31" s="410"/>
    </row>
    <row r="32" spans="2:78" s="11" customFormat="1" x14ac:dyDescent="0.35">
      <c r="B32" s="416"/>
      <c r="C32" s="417"/>
      <c r="D32" s="418"/>
      <c r="E32" s="12">
        <f>+E$3</f>
        <v>46476</v>
      </c>
      <c r="F32" s="13">
        <f t="shared" ref="F32:BQ32" si="28">+F$3</f>
        <v>46507</v>
      </c>
      <c r="G32" s="34">
        <f t="shared" si="28"/>
        <v>46538</v>
      </c>
      <c r="H32" s="14">
        <f t="shared" si="28"/>
        <v>46568</v>
      </c>
      <c r="I32" s="14">
        <f t="shared" si="28"/>
        <v>46599</v>
      </c>
      <c r="J32" s="14">
        <f t="shared" si="28"/>
        <v>46630</v>
      </c>
      <c r="K32" s="14">
        <f t="shared" si="28"/>
        <v>46660</v>
      </c>
      <c r="L32" s="14">
        <f t="shared" si="28"/>
        <v>46691</v>
      </c>
      <c r="M32" s="14">
        <f t="shared" si="28"/>
        <v>46721</v>
      </c>
      <c r="N32" s="14">
        <f t="shared" si="28"/>
        <v>46752</v>
      </c>
      <c r="O32" s="14">
        <f t="shared" si="28"/>
        <v>46783</v>
      </c>
      <c r="P32" s="14">
        <f t="shared" si="28"/>
        <v>46812</v>
      </c>
      <c r="Q32" s="14">
        <f t="shared" si="28"/>
        <v>46843</v>
      </c>
      <c r="R32" s="13">
        <f t="shared" si="28"/>
        <v>46873</v>
      </c>
      <c r="S32" s="12">
        <f t="shared" si="28"/>
        <v>46904</v>
      </c>
      <c r="T32" s="14">
        <f t="shared" si="28"/>
        <v>46934</v>
      </c>
      <c r="U32" s="14">
        <f t="shared" si="28"/>
        <v>46965</v>
      </c>
      <c r="V32" s="14">
        <f t="shared" si="28"/>
        <v>46996</v>
      </c>
      <c r="W32" s="14">
        <f t="shared" si="28"/>
        <v>47026</v>
      </c>
      <c r="X32" s="14">
        <f t="shared" si="28"/>
        <v>47057</v>
      </c>
      <c r="Y32" s="14">
        <f t="shared" si="28"/>
        <v>47087</v>
      </c>
      <c r="Z32" s="14">
        <f t="shared" si="28"/>
        <v>47118</v>
      </c>
      <c r="AA32" s="14">
        <f t="shared" si="28"/>
        <v>47149</v>
      </c>
      <c r="AB32" s="14">
        <f t="shared" si="28"/>
        <v>47177</v>
      </c>
      <c r="AC32" s="14">
        <f t="shared" si="28"/>
        <v>47208</v>
      </c>
      <c r="AD32" s="13">
        <f t="shared" si="28"/>
        <v>47238</v>
      </c>
      <c r="AE32" s="12">
        <f t="shared" si="28"/>
        <v>47269</v>
      </c>
      <c r="AF32" s="14">
        <f t="shared" si="28"/>
        <v>47299</v>
      </c>
      <c r="AG32" s="14">
        <f t="shared" si="28"/>
        <v>47330</v>
      </c>
      <c r="AH32" s="14">
        <f t="shared" si="28"/>
        <v>47361</v>
      </c>
      <c r="AI32" s="14">
        <f t="shared" si="28"/>
        <v>47391</v>
      </c>
      <c r="AJ32" s="14">
        <f t="shared" si="28"/>
        <v>47422</v>
      </c>
      <c r="AK32" s="14">
        <f t="shared" si="28"/>
        <v>47452</v>
      </c>
      <c r="AL32" s="14">
        <f t="shared" si="28"/>
        <v>47483</v>
      </c>
      <c r="AM32" s="14">
        <f t="shared" si="28"/>
        <v>47514</v>
      </c>
      <c r="AN32" s="14">
        <f t="shared" si="28"/>
        <v>47542</v>
      </c>
      <c r="AO32" s="14">
        <f t="shared" si="28"/>
        <v>47573</v>
      </c>
      <c r="AP32" s="13">
        <f t="shared" si="28"/>
        <v>47603</v>
      </c>
      <c r="AQ32" s="12">
        <f t="shared" si="28"/>
        <v>47634</v>
      </c>
      <c r="AR32" s="14">
        <f t="shared" si="28"/>
        <v>47664</v>
      </c>
      <c r="AS32" s="14">
        <f t="shared" si="28"/>
        <v>47695</v>
      </c>
      <c r="AT32" s="14">
        <f t="shared" si="28"/>
        <v>47726</v>
      </c>
      <c r="AU32" s="14">
        <f t="shared" si="28"/>
        <v>47756</v>
      </c>
      <c r="AV32" s="14">
        <f t="shared" si="28"/>
        <v>47787</v>
      </c>
      <c r="AW32" s="14">
        <f t="shared" si="28"/>
        <v>47817</v>
      </c>
      <c r="AX32" s="14">
        <f t="shared" si="28"/>
        <v>47848</v>
      </c>
      <c r="AY32" s="14">
        <f t="shared" si="28"/>
        <v>47879</v>
      </c>
      <c r="AZ32" s="14">
        <f t="shared" si="28"/>
        <v>47907</v>
      </c>
      <c r="BA32" s="14">
        <f t="shared" si="28"/>
        <v>47938</v>
      </c>
      <c r="BB32" s="13">
        <f t="shared" si="28"/>
        <v>47968</v>
      </c>
      <c r="BC32" s="12">
        <f t="shared" si="28"/>
        <v>47999</v>
      </c>
      <c r="BD32" s="14">
        <f t="shared" si="28"/>
        <v>48029</v>
      </c>
      <c r="BE32" s="14">
        <f t="shared" si="28"/>
        <v>48060</v>
      </c>
      <c r="BF32" s="14">
        <f t="shared" si="28"/>
        <v>48091</v>
      </c>
      <c r="BG32" s="14">
        <f t="shared" si="28"/>
        <v>48121</v>
      </c>
      <c r="BH32" s="14">
        <f t="shared" si="28"/>
        <v>48152</v>
      </c>
      <c r="BI32" s="14">
        <f t="shared" si="28"/>
        <v>48182</v>
      </c>
      <c r="BJ32" s="14">
        <f t="shared" si="28"/>
        <v>48213</v>
      </c>
      <c r="BK32" s="14">
        <f t="shared" si="28"/>
        <v>48244</v>
      </c>
      <c r="BL32" s="14">
        <f t="shared" si="28"/>
        <v>48273</v>
      </c>
      <c r="BM32" s="14">
        <f t="shared" si="28"/>
        <v>48304</v>
      </c>
      <c r="BN32" s="13">
        <f t="shared" si="28"/>
        <v>48334</v>
      </c>
      <c r="BO32" s="12">
        <f t="shared" si="28"/>
        <v>48365</v>
      </c>
      <c r="BP32" s="14">
        <f t="shared" si="28"/>
        <v>48395</v>
      </c>
      <c r="BQ32" s="14">
        <f t="shared" si="28"/>
        <v>48426</v>
      </c>
      <c r="BR32" s="14">
        <f t="shared" ref="BR32:BZ32" si="29">+BR$3</f>
        <v>48457</v>
      </c>
      <c r="BS32" s="14">
        <f t="shared" si="29"/>
        <v>48487</v>
      </c>
      <c r="BT32" s="14">
        <f t="shared" si="29"/>
        <v>48518</v>
      </c>
      <c r="BU32" s="14">
        <f t="shared" si="29"/>
        <v>48548</v>
      </c>
      <c r="BV32" s="14">
        <f t="shared" si="29"/>
        <v>48579</v>
      </c>
      <c r="BW32" s="14">
        <f t="shared" si="29"/>
        <v>48610</v>
      </c>
      <c r="BX32" s="14">
        <f t="shared" si="29"/>
        <v>48638</v>
      </c>
      <c r="BY32" s="14">
        <f t="shared" si="29"/>
        <v>48669</v>
      </c>
      <c r="BZ32" s="13">
        <f t="shared" si="29"/>
        <v>48699</v>
      </c>
    </row>
    <row r="33" spans="2:78" ht="15" customHeight="1" x14ac:dyDescent="0.35">
      <c r="B33" s="307"/>
      <c r="C33" s="419" t="str">
        <f>+B4</f>
        <v>Mariannhill</v>
      </c>
      <c r="D33" s="420"/>
      <c r="E33" s="195">
        <f>+Mariannhill!H24</f>
        <v>0</v>
      </c>
      <c r="F33" s="196">
        <f>+Mariannhill!I24</f>
        <v>0</v>
      </c>
      <c r="G33" s="197">
        <f>+Mariannhill!J24</f>
        <v>0</v>
      </c>
      <c r="H33" s="198">
        <f>+Mariannhill!K24</f>
        <v>0</v>
      </c>
      <c r="I33" s="198">
        <f>+Mariannhill!L24</f>
        <v>0</v>
      </c>
      <c r="J33" s="198">
        <f>+Mariannhill!M24</f>
        <v>0</v>
      </c>
      <c r="K33" s="198">
        <f>+Mariannhill!N24</f>
        <v>0</v>
      </c>
      <c r="L33" s="198">
        <f>+Mariannhill!O24</f>
        <v>0</v>
      </c>
      <c r="M33" s="198">
        <f>+Mariannhill!P24</f>
        <v>0</v>
      </c>
      <c r="N33" s="198">
        <f>+Mariannhill!Q24</f>
        <v>0</v>
      </c>
      <c r="O33" s="198">
        <f>+Mariannhill!R24</f>
        <v>0</v>
      </c>
      <c r="P33" s="198">
        <f>+Mariannhill!S24</f>
        <v>0</v>
      </c>
      <c r="Q33" s="198">
        <f>+Mariannhill!T24</f>
        <v>0</v>
      </c>
      <c r="R33" s="196">
        <f>+Mariannhill!U24</f>
        <v>892333.32</v>
      </c>
      <c r="S33" s="195">
        <f>+Mariannhill!V24</f>
        <v>0</v>
      </c>
      <c r="T33" s="198">
        <f>+Mariannhill!W24</f>
        <v>0</v>
      </c>
      <c r="U33" s="198">
        <f>+Mariannhill!X24</f>
        <v>0</v>
      </c>
      <c r="V33" s="198">
        <f>+Mariannhill!Y24</f>
        <v>0</v>
      </c>
      <c r="W33" s="198">
        <f>+Mariannhill!Z24</f>
        <v>0</v>
      </c>
      <c r="X33" s="198">
        <f>+Mariannhill!AA24</f>
        <v>0</v>
      </c>
      <c r="Y33" s="198">
        <f>+Mariannhill!AB24</f>
        <v>0</v>
      </c>
      <c r="Z33" s="198">
        <f>+Mariannhill!AC24</f>
        <v>0</v>
      </c>
      <c r="AA33" s="198">
        <f>+Mariannhill!AD24</f>
        <v>0</v>
      </c>
      <c r="AB33" s="198">
        <f>+Mariannhill!AE24</f>
        <v>0</v>
      </c>
      <c r="AC33" s="198">
        <f>+Mariannhill!AF24</f>
        <v>0</v>
      </c>
      <c r="AD33" s="196">
        <f>+Mariannhill!AG24</f>
        <v>892333.32</v>
      </c>
      <c r="AE33" s="195">
        <f>+Mariannhill!AH24</f>
        <v>0</v>
      </c>
      <c r="AF33" s="198">
        <f>+Mariannhill!AI24</f>
        <v>0</v>
      </c>
      <c r="AG33" s="198">
        <f>+Mariannhill!AJ24</f>
        <v>0</v>
      </c>
      <c r="AH33" s="198">
        <f>+Mariannhill!AK24</f>
        <v>0</v>
      </c>
      <c r="AI33" s="198">
        <f>+Mariannhill!AL24</f>
        <v>0</v>
      </c>
      <c r="AJ33" s="198">
        <f>+Mariannhill!AM24</f>
        <v>0</v>
      </c>
      <c r="AK33" s="198">
        <f>+Mariannhill!AN24</f>
        <v>0</v>
      </c>
      <c r="AL33" s="198">
        <f>+Mariannhill!AO24</f>
        <v>0</v>
      </c>
      <c r="AM33" s="198">
        <f>+Mariannhill!AP24</f>
        <v>0</v>
      </c>
      <c r="AN33" s="198">
        <f>+Mariannhill!AQ24</f>
        <v>0</v>
      </c>
      <c r="AO33" s="198">
        <f>+Mariannhill!AR24</f>
        <v>0</v>
      </c>
      <c r="AP33" s="196">
        <f>+Mariannhill!AS24</f>
        <v>892333.32</v>
      </c>
      <c r="AQ33" s="195">
        <f>+Mariannhill!AT24</f>
        <v>0</v>
      </c>
      <c r="AR33" s="198">
        <f>+Mariannhill!AU24</f>
        <v>0</v>
      </c>
      <c r="AS33" s="198">
        <f>+Mariannhill!AV24</f>
        <v>0</v>
      </c>
      <c r="AT33" s="198">
        <f>+Mariannhill!AW24</f>
        <v>0</v>
      </c>
      <c r="AU33" s="198">
        <f>+Mariannhill!AX24</f>
        <v>0</v>
      </c>
      <c r="AV33" s="198">
        <f>+Mariannhill!AY24</f>
        <v>0</v>
      </c>
      <c r="AW33" s="198">
        <f>+Mariannhill!AZ24</f>
        <v>0</v>
      </c>
      <c r="AX33" s="198">
        <f>+Mariannhill!BA24</f>
        <v>0</v>
      </c>
      <c r="AY33" s="198">
        <f>+Mariannhill!BB24</f>
        <v>0</v>
      </c>
      <c r="AZ33" s="198">
        <f>+Mariannhill!BC24</f>
        <v>0</v>
      </c>
      <c r="BA33" s="198">
        <f>+Mariannhill!BD24</f>
        <v>0</v>
      </c>
      <c r="BB33" s="196">
        <f>+Mariannhill!BE24</f>
        <v>892333.32</v>
      </c>
      <c r="BC33" s="195">
        <f>+Mariannhill!BF24</f>
        <v>0</v>
      </c>
      <c r="BD33" s="198">
        <f>+Mariannhill!BG24</f>
        <v>0</v>
      </c>
      <c r="BE33" s="198">
        <f>+Mariannhill!BH24</f>
        <v>0</v>
      </c>
      <c r="BF33" s="198">
        <f>+Mariannhill!BI24</f>
        <v>0</v>
      </c>
      <c r="BG33" s="198">
        <f>+Mariannhill!BJ24</f>
        <v>0</v>
      </c>
      <c r="BH33" s="198">
        <f>+Mariannhill!BK24</f>
        <v>0</v>
      </c>
      <c r="BI33" s="198">
        <f>+Mariannhill!BL24</f>
        <v>0</v>
      </c>
      <c r="BJ33" s="198">
        <f>+Mariannhill!BM24</f>
        <v>0</v>
      </c>
      <c r="BK33" s="198">
        <f>+Mariannhill!BN24</f>
        <v>0</v>
      </c>
      <c r="BL33" s="198">
        <f>+Mariannhill!BO24</f>
        <v>0</v>
      </c>
      <c r="BM33" s="198">
        <f>+Mariannhill!BP24</f>
        <v>0</v>
      </c>
      <c r="BN33" s="196">
        <f>+Mariannhill!BQ24</f>
        <v>892333.32</v>
      </c>
      <c r="BO33" s="195">
        <f>+Mariannhill!BR24</f>
        <v>0</v>
      </c>
      <c r="BP33" s="198">
        <f>+Mariannhill!BS24</f>
        <v>0</v>
      </c>
      <c r="BQ33" s="198">
        <f>+Mariannhill!BT24</f>
        <v>0</v>
      </c>
      <c r="BR33" s="198">
        <f>+Mariannhill!BU24</f>
        <v>0</v>
      </c>
      <c r="BS33" s="198">
        <f>+Mariannhill!BV24</f>
        <v>0</v>
      </c>
      <c r="BT33" s="198">
        <f>+Mariannhill!BW24</f>
        <v>0</v>
      </c>
      <c r="BU33" s="198">
        <f>+Mariannhill!BX24</f>
        <v>0</v>
      </c>
      <c r="BV33" s="198">
        <f>+Mariannhill!BY24</f>
        <v>0</v>
      </c>
      <c r="BW33" s="198">
        <f>+Mariannhill!BZ24</f>
        <v>0</v>
      </c>
      <c r="BX33" s="198">
        <f>+Mariannhill!CA24</f>
        <v>0</v>
      </c>
      <c r="BY33" s="198">
        <f>+Mariannhill!CB24</f>
        <v>0</v>
      </c>
      <c r="BZ33" s="196">
        <f>+Mariannhill!CC24</f>
        <v>892333.4</v>
      </c>
    </row>
    <row r="34" spans="2:78" ht="15" customHeight="1" x14ac:dyDescent="0.35">
      <c r="B34" s="426" t="s">
        <v>19</v>
      </c>
      <c r="C34" s="427"/>
      <c r="D34" s="428"/>
      <c r="E34" s="23">
        <f t="shared" ref="E34:AJ34" si="30">+SUM(E33:E33)</f>
        <v>0</v>
      </c>
      <c r="F34" s="24">
        <f t="shared" si="30"/>
        <v>0</v>
      </c>
      <c r="G34" s="37">
        <f t="shared" si="30"/>
        <v>0</v>
      </c>
      <c r="H34" s="33">
        <f t="shared" si="30"/>
        <v>0</v>
      </c>
      <c r="I34" s="33">
        <f t="shared" si="30"/>
        <v>0</v>
      </c>
      <c r="J34" s="33">
        <f t="shared" si="30"/>
        <v>0</v>
      </c>
      <c r="K34" s="33">
        <f t="shared" si="30"/>
        <v>0</v>
      </c>
      <c r="L34" s="33">
        <f t="shared" si="30"/>
        <v>0</v>
      </c>
      <c r="M34" s="33">
        <f t="shared" si="30"/>
        <v>0</v>
      </c>
      <c r="N34" s="33">
        <f t="shared" si="30"/>
        <v>0</v>
      </c>
      <c r="O34" s="33">
        <f t="shared" si="30"/>
        <v>0</v>
      </c>
      <c r="P34" s="33">
        <f t="shared" si="30"/>
        <v>0</v>
      </c>
      <c r="Q34" s="33">
        <f t="shared" si="30"/>
        <v>0</v>
      </c>
      <c r="R34" s="24">
        <f t="shared" si="30"/>
        <v>892333.32</v>
      </c>
      <c r="S34" s="23">
        <f t="shared" si="30"/>
        <v>0</v>
      </c>
      <c r="T34" s="33">
        <f t="shared" si="30"/>
        <v>0</v>
      </c>
      <c r="U34" s="33">
        <f t="shared" si="30"/>
        <v>0</v>
      </c>
      <c r="V34" s="33">
        <f t="shared" si="30"/>
        <v>0</v>
      </c>
      <c r="W34" s="33">
        <f t="shared" si="30"/>
        <v>0</v>
      </c>
      <c r="X34" s="33">
        <f t="shared" si="30"/>
        <v>0</v>
      </c>
      <c r="Y34" s="33">
        <f t="shared" si="30"/>
        <v>0</v>
      </c>
      <c r="Z34" s="33">
        <f t="shared" si="30"/>
        <v>0</v>
      </c>
      <c r="AA34" s="33">
        <f t="shared" si="30"/>
        <v>0</v>
      </c>
      <c r="AB34" s="33">
        <f t="shared" si="30"/>
        <v>0</v>
      </c>
      <c r="AC34" s="33">
        <f t="shared" si="30"/>
        <v>0</v>
      </c>
      <c r="AD34" s="24">
        <f t="shared" si="30"/>
        <v>892333.32</v>
      </c>
      <c r="AE34" s="23">
        <f t="shared" si="30"/>
        <v>0</v>
      </c>
      <c r="AF34" s="33">
        <f t="shared" si="30"/>
        <v>0</v>
      </c>
      <c r="AG34" s="33">
        <f t="shared" si="30"/>
        <v>0</v>
      </c>
      <c r="AH34" s="33">
        <f t="shared" si="30"/>
        <v>0</v>
      </c>
      <c r="AI34" s="33">
        <f t="shared" si="30"/>
        <v>0</v>
      </c>
      <c r="AJ34" s="33">
        <f t="shared" si="30"/>
        <v>0</v>
      </c>
      <c r="AK34" s="33">
        <f t="shared" ref="AK34:BP34" si="31">+SUM(AK33:AK33)</f>
        <v>0</v>
      </c>
      <c r="AL34" s="33">
        <f t="shared" si="31"/>
        <v>0</v>
      </c>
      <c r="AM34" s="33">
        <f t="shared" si="31"/>
        <v>0</v>
      </c>
      <c r="AN34" s="33">
        <f t="shared" si="31"/>
        <v>0</v>
      </c>
      <c r="AO34" s="33">
        <f t="shared" si="31"/>
        <v>0</v>
      </c>
      <c r="AP34" s="24">
        <f t="shared" si="31"/>
        <v>892333.32</v>
      </c>
      <c r="AQ34" s="23">
        <f t="shared" si="31"/>
        <v>0</v>
      </c>
      <c r="AR34" s="33">
        <f t="shared" si="31"/>
        <v>0</v>
      </c>
      <c r="AS34" s="33">
        <f t="shared" si="31"/>
        <v>0</v>
      </c>
      <c r="AT34" s="33">
        <f t="shared" si="31"/>
        <v>0</v>
      </c>
      <c r="AU34" s="33">
        <f t="shared" si="31"/>
        <v>0</v>
      </c>
      <c r="AV34" s="33">
        <f t="shared" si="31"/>
        <v>0</v>
      </c>
      <c r="AW34" s="33">
        <f t="shared" si="31"/>
        <v>0</v>
      </c>
      <c r="AX34" s="33">
        <f t="shared" si="31"/>
        <v>0</v>
      </c>
      <c r="AY34" s="33">
        <f t="shared" si="31"/>
        <v>0</v>
      </c>
      <c r="AZ34" s="33">
        <f t="shared" si="31"/>
        <v>0</v>
      </c>
      <c r="BA34" s="33">
        <f t="shared" si="31"/>
        <v>0</v>
      </c>
      <c r="BB34" s="24">
        <f t="shared" si="31"/>
        <v>892333.32</v>
      </c>
      <c r="BC34" s="23">
        <f t="shared" si="31"/>
        <v>0</v>
      </c>
      <c r="BD34" s="33">
        <f t="shared" si="31"/>
        <v>0</v>
      </c>
      <c r="BE34" s="33">
        <f t="shared" si="31"/>
        <v>0</v>
      </c>
      <c r="BF34" s="33">
        <f t="shared" si="31"/>
        <v>0</v>
      </c>
      <c r="BG34" s="33">
        <f t="shared" si="31"/>
        <v>0</v>
      </c>
      <c r="BH34" s="33">
        <f t="shared" si="31"/>
        <v>0</v>
      </c>
      <c r="BI34" s="33">
        <f t="shared" si="31"/>
        <v>0</v>
      </c>
      <c r="BJ34" s="33">
        <f t="shared" si="31"/>
        <v>0</v>
      </c>
      <c r="BK34" s="33">
        <f t="shared" si="31"/>
        <v>0</v>
      </c>
      <c r="BL34" s="33">
        <f t="shared" si="31"/>
        <v>0</v>
      </c>
      <c r="BM34" s="33">
        <f t="shared" si="31"/>
        <v>0</v>
      </c>
      <c r="BN34" s="24">
        <f t="shared" si="31"/>
        <v>892333.32</v>
      </c>
      <c r="BO34" s="23">
        <f t="shared" si="31"/>
        <v>0</v>
      </c>
      <c r="BP34" s="33">
        <f t="shared" si="31"/>
        <v>0</v>
      </c>
      <c r="BQ34" s="33">
        <f t="shared" ref="BQ34:BZ34" si="32">+SUM(BQ33:BQ33)</f>
        <v>0</v>
      </c>
      <c r="BR34" s="33">
        <f t="shared" si="32"/>
        <v>0</v>
      </c>
      <c r="BS34" s="33">
        <f t="shared" si="32"/>
        <v>0</v>
      </c>
      <c r="BT34" s="33">
        <f t="shared" si="32"/>
        <v>0</v>
      </c>
      <c r="BU34" s="33">
        <f t="shared" si="32"/>
        <v>0</v>
      </c>
      <c r="BV34" s="33">
        <f t="shared" si="32"/>
        <v>0</v>
      </c>
      <c r="BW34" s="33">
        <f t="shared" si="32"/>
        <v>0</v>
      </c>
      <c r="BX34" s="33">
        <f t="shared" si="32"/>
        <v>0</v>
      </c>
      <c r="BY34" s="33">
        <f t="shared" si="32"/>
        <v>0</v>
      </c>
      <c r="BZ34" s="24">
        <f t="shared" si="32"/>
        <v>892333.4</v>
      </c>
    </row>
    <row r="35" spans="2:78" ht="15" customHeight="1" x14ac:dyDescent="0.35"/>
    <row r="36" spans="2:78" ht="15" customHeight="1" x14ac:dyDescent="0.45">
      <c r="C36" s="30" t="s">
        <v>20</v>
      </c>
      <c r="D36" s="31" t="str">
        <f>IF((SUM(E28:BZ28)+SUM(E23:BZ23)+SUM(E18:BZ18)+SUM(E13:BZ13)+SUM(E4:BZ7)+SUM(E33:BZ33))='N3MH Totals'!G8,"OK","CHECK")</f>
        <v>OK</v>
      </c>
    </row>
    <row r="37" spans="2:78" ht="15" customHeight="1" x14ac:dyDescent="0.35">
      <c r="D37" s="32"/>
    </row>
    <row r="38" spans="2:78" ht="15" customHeight="1" x14ac:dyDescent="0.35">
      <c r="D38" s="32"/>
      <c r="E38" s="421"/>
      <c r="F38" s="421"/>
      <c r="G38" s="421"/>
      <c r="H38" s="421"/>
    </row>
    <row r="39" spans="2:78" ht="15" customHeight="1" x14ac:dyDescent="0.35"/>
    <row r="40" spans="2:78" ht="15" customHeight="1" x14ac:dyDescent="0.35">
      <c r="D40" s="32"/>
    </row>
    <row r="41" spans="2:78" ht="15" customHeight="1" x14ac:dyDescent="0.35"/>
    <row r="42" spans="2:78" ht="15" customHeight="1" x14ac:dyDescent="0.35"/>
    <row r="43" spans="2:78" ht="15" customHeight="1" x14ac:dyDescent="0.35"/>
    <row r="57" spans="3:5" x14ac:dyDescent="0.35">
      <c r="E57" s="271">
        <f>(851709205.26+116778058.35)/72</f>
        <v>13451211.99</v>
      </c>
    </row>
    <row r="62" spans="3:5" x14ac:dyDescent="0.35">
      <c r="C62" s="272"/>
    </row>
    <row r="63" spans="3:5" x14ac:dyDescent="0.35">
      <c r="C63" s="272"/>
    </row>
  </sheetData>
  <sheetProtection algorithmName="SHA-512" hashValue="i4KNXZc2fywf/NjTI+4l2dBgDcZeZq6iFGCk5yhBCMpYbVtLw982EGiG0pGX46KHxMyRCTzEsdtyX/LZSQDa+w==" saltValue="uBBmMbEeHONNJhZDOY+2zg==" spinCount="100000" sheet="1" objects="1" scenarios="1" selectLockedCells="1"/>
  <mergeCells count="63">
    <mergeCell ref="AQ31:BB31"/>
    <mergeCell ref="BC31:BN31"/>
    <mergeCell ref="BO31:BZ31"/>
    <mergeCell ref="C33:D33"/>
    <mergeCell ref="B31:D32"/>
    <mergeCell ref="E31:F31"/>
    <mergeCell ref="G31:R31"/>
    <mergeCell ref="S31:AD31"/>
    <mergeCell ref="AE31:AP31"/>
    <mergeCell ref="BC2:BN2"/>
    <mergeCell ref="BC11:BN11"/>
    <mergeCell ref="BC16:BN16"/>
    <mergeCell ref="BC21:BN21"/>
    <mergeCell ref="BC26:BN26"/>
    <mergeCell ref="C18:D18"/>
    <mergeCell ref="B21:D22"/>
    <mergeCell ref="G11:R11"/>
    <mergeCell ref="G16:R16"/>
    <mergeCell ref="E11:F11"/>
    <mergeCell ref="E38:H38"/>
    <mergeCell ref="B26:D27"/>
    <mergeCell ref="D2:D3"/>
    <mergeCell ref="B4:C7"/>
    <mergeCell ref="B29:D29"/>
    <mergeCell ref="B14:D14"/>
    <mergeCell ref="B9:D9"/>
    <mergeCell ref="B19:D19"/>
    <mergeCell ref="B24:D24"/>
    <mergeCell ref="C28:D28"/>
    <mergeCell ref="B2:C3"/>
    <mergeCell ref="G2:R2"/>
    <mergeCell ref="E2:F2"/>
    <mergeCell ref="C8:D8"/>
    <mergeCell ref="B34:D34"/>
    <mergeCell ref="C23:D23"/>
    <mergeCell ref="BO26:BZ26"/>
    <mergeCell ref="G26:R26"/>
    <mergeCell ref="G21:R21"/>
    <mergeCell ref="E26:F26"/>
    <mergeCell ref="E21:F21"/>
    <mergeCell ref="S26:AD26"/>
    <mergeCell ref="AE26:AP26"/>
    <mergeCell ref="AQ26:BB26"/>
    <mergeCell ref="S21:AD21"/>
    <mergeCell ref="AE21:AP21"/>
    <mergeCell ref="BO21:BZ21"/>
    <mergeCell ref="AQ21:BB21"/>
    <mergeCell ref="BO2:BZ2"/>
    <mergeCell ref="BO11:BZ11"/>
    <mergeCell ref="BO16:BZ16"/>
    <mergeCell ref="E16:F16"/>
    <mergeCell ref="B11:D12"/>
    <mergeCell ref="B16:D17"/>
    <mergeCell ref="C13:D13"/>
    <mergeCell ref="S2:AD2"/>
    <mergeCell ref="AE2:AP2"/>
    <mergeCell ref="S11:AD11"/>
    <mergeCell ref="AE11:AP11"/>
    <mergeCell ref="S16:AD16"/>
    <mergeCell ref="AE16:AP16"/>
    <mergeCell ref="AQ2:BB2"/>
    <mergeCell ref="AQ11:BB11"/>
    <mergeCell ref="AQ16:BB16"/>
  </mergeCells>
  <pageMargins left="0.23622047244094491" right="0.23622047244094491" top="0.74803149606299213" bottom="0.74803149606299213" header="0.31496062992125984" footer="0.31496062992125984"/>
  <pageSetup paperSize="9" fitToWidth="0" orientation="landscape" r:id="rId1"/>
  <headerFooter>
    <oddFooter>&amp;L&amp;8&amp;F
&amp;A&amp;C&amp;8Page &amp;P of &amp;N&amp;R&amp;8&amp;D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CE442"/>
  <sheetViews>
    <sheetView showGridLines="0" zoomScale="90" zoomScaleNormal="90" zoomScaleSheetLayoutView="55" workbookViewId="0">
      <pane xSplit="7" ySplit="3" topLeftCell="H382" activePane="bottomRight" state="frozen"/>
      <selection activeCell="CA382" sqref="CA382"/>
      <selection pane="topRight" activeCell="CA382" sqref="CA382"/>
      <selection pane="bottomLeft" activeCell="CA382" sqref="CA382"/>
      <selection pane="bottomRight" activeCell="C397" sqref="C397"/>
    </sheetView>
  </sheetViews>
  <sheetFormatPr defaultColWidth="9.08984375" defaultRowHeight="13" x14ac:dyDescent="0.35"/>
  <cols>
    <col min="1" max="1" width="1" style="45" customWidth="1"/>
    <col min="2" max="2" width="10.26953125" style="45" bestFit="1" customWidth="1"/>
    <col min="3" max="3" width="63.7265625" style="169" customWidth="1"/>
    <col min="4" max="4" width="12.81640625" style="170" customWidth="1"/>
    <col min="5" max="5" width="11.81640625" style="287" customWidth="1"/>
    <col min="6" max="6" width="6.54296875" style="170" customWidth="1"/>
    <col min="7" max="7" width="13.81640625" style="171" bestFit="1" customWidth="1"/>
    <col min="8" max="8" width="13.7265625" style="172" customWidth="1"/>
    <col min="9" max="9" width="14.81640625" style="172" customWidth="1"/>
    <col min="10" max="21" width="16.7265625" style="172" bestFit="1" customWidth="1"/>
    <col min="22" max="22" width="16.26953125" style="172" bestFit="1" customWidth="1"/>
    <col min="23" max="33" width="16.7265625" style="172" bestFit="1" customWidth="1"/>
    <col min="34" max="45" width="16.26953125" style="172" bestFit="1" customWidth="1"/>
    <col min="46" max="46" width="16" style="172" bestFit="1" customWidth="1"/>
    <col min="47" max="57" width="16.26953125" style="172" bestFit="1" customWidth="1"/>
    <col min="58" max="58" width="16" style="172" bestFit="1" customWidth="1"/>
    <col min="59" max="69" width="16.26953125" style="172" bestFit="1" customWidth="1"/>
    <col min="70" max="70" width="16" style="172" bestFit="1" customWidth="1"/>
    <col min="71" max="80" width="16.26953125" style="172" bestFit="1" customWidth="1"/>
    <col min="81" max="81" width="16" style="172" bestFit="1" customWidth="1"/>
    <col min="82" max="82" width="5" style="45" bestFit="1" customWidth="1"/>
    <col min="83" max="83" width="12.36328125" style="45" bestFit="1" customWidth="1"/>
    <col min="84" max="16384" width="9.08984375" style="45"/>
  </cols>
  <sheetData>
    <row r="1" spans="2:82" x14ac:dyDescent="0.35">
      <c r="B1" s="40"/>
      <c r="C1" s="41"/>
      <c r="D1" s="42"/>
      <c r="E1" s="276"/>
      <c r="F1" s="42"/>
      <c r="G1" s="43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0"/>
    </row>
    <row r="2" spans="2:82" ht="14.5" x14ac:dyDescent="0.35">
      <c r="B2" s="388" t="s">
        <v>21</v>
      </c>
      <c r="C2" s="390" t="s">
        <v>22</v>
      </c>
      <c r="D2" s="396" t="s">
        <v>23</v>
      </c>
      <c r="E2" s="394" t="s">
        <v>24</v>
      </c>
      <c r="F2" s="437" t="s">
        <v>25</v>
      </c>
      <c r="G2" s="380" t="s">
        <v>26</v>
      </c>
      <c r="H2" s="369" t="s">
        <v>7</v>
      </c>
      <c r="I2" s="369"/>
      <c r="J2" s="366" t="s">
        <v>27</v>
      </c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 t="s">
        <v>28</v>
      </c>
      <c r="W2" s="366"/>
      <c r="X2" s="366"/>
      <c r="Y2" s="366"/>
      <c r="Z2" s="366"/>
      <c r="AA2" s="366"/>
      <c r="AB2" s="366"/>
      <c r="AC2" s="366"/>
      <c r="AD2" s="366"/>
      <c r="AE2" s="366"/>
      <c r="AF2" s="366"/>
      <c r="AG2" s="366"/>
      <c r="AH2" s="366" t="s">
        <v>29</v>
      </c>
      <c r="AI2" s="366"/>
      <c r="AJ2" s="366"/>
      <c r="AK2" s="366"/>
      <c r="AL2" s="366"/>
      <c r="AM2" s="366"/>
      <c r="AN2" s="366"/>
      <c r="AO2" s="366"/>
      <c r="AP2" s="366"/>
      <c r="AQ2" s="366"/>
      <c r="AR2" s="366"/>
      <c r="AS2" s="366"/>
      <c r="AT2" s="366" t="s">
        <v>30</v>
      </c>
      <c r="AU2" s="366"/>
      <c r="AV2" s="366"/>
      <c r="AW2" s="366"/>
      <c r="AX2" s="366"/>
      <c r="AY2" s="366"/>
      <c r="AZ2" s="366"/>
      <c r="BA2" s="366"/>
      <c r="BB2" s="366"/>
      <c r="BC2" s="366"/>
      <c r="BD2" s="366"/>
      <c r="BE2" s="366"/>
      <c r="BF2" s="366" t="s">
        <v>31</v>
      </c>
      <c r="BG2" s="366"/>
      <c r="BH2" s="366"/>
      <c r="BI2" s="366"/>
      <c r="BJ2" s="366"/>
      <c r="BK2" s="366"/>
      <c r="BL2" s="366"/>
      <c r="BM2" s="366"/>
      <c r="BN2" s="366"/>
      <c r="BO2" s="366"/>
      <c r="BP2" s="366"/>
      <c r="BQ2" s="366"/>
      <c r="BR2" s="366" t="s">
        <v>32</v>
      </c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40"/>
    </row>
    <row r="3" spans="2:82" x14ac:dyDescent="0.35">
      <c r="B3" s="388"/>
      <c r="C3" s="390"/>
      <c r="D3" s="396"/>
      <c r="E3" s="394"/>
      <c r="F3" s="437"/>
      <c r="G3" s="380"/>
      <c r="H3" s="46">
        <f>'Title Page'!C11</f>
        <v>46476</v>
      </c>
      <c r="I3" s="47">
        <f>DATE(YEAR(H3),MONTH(H3)+2,1)-1</f>
        <v>46507</v>
      </c>
      <c r="J3" s="46">
        <f>DATE(YEAR(I3),MONTH(I3)+2,1)-1</f>
        <v>46538</v>
      </c>
      <c r="K3" s="48">
        <f t="shared" ref="K3:BV3" si="0">DATE(YEAR(J3),MONTH(J3)+2,1)-1</f>
        <v>46568</v>
      </c>
      <c r="L3" s="48">
        <f t="shared" si="0"/>
        <v>46599</v>
      </c>
      <c r="M3" s="48">
        <f t="shared" si="0"/>
        <v>46630</v>
      </c>
      <c r="N3" s="48">
        <f t="shared" si="0"/>
        <v>46660</v>
      </c>
      <c r="O3" s="48">
        <f t="shared" si="0"/>
        <v>46691</v>
      </c>
      <c r="P3" s="48">
        <f t="shared" si="0"/>
        <v>46721</v>
      </c>
      <c r="Q3" s="48">
        <f t="shared" si="0"/>
        <v>46752</v>
      </c>
      <c r="R3" s="48">
        <f t="shared" si="0"/>
        <v>46783</v>
      </c>
      <c r="S3" s="48">
        <f t="shared" si="0"/>
        <v>46812</v>
      </c>
      <c r="T3" s="48">
        <f t="shared" si="0"/>
        <v>46843</v>
      </c>
      <c r="U3" s="47">
        <f t="shared" si="0"/>
        <v>46873</v>
      </c>
      <c r="V3" s="46">
        <f t="shared" si="0"/>
        <v>46904</v>
      </c>
      <c r="W3" s="48">
        <f t="shared" si="0"/>
        <v>46934</v>
      </c>
      <c r="X3" s="48">
        <f t="shared" si="0"/>
        <v>46965</v>
      </c>
      <c r="Y3" s="48">
        <f t="shared" si="0"/>
        <v>46996</v>
      </c>
      <c r="Z3" s="48">
        <f t="shared" si="0"/>
        <v>47026</v>
      </c>
      <c r="AA3" s="48">
        <f t="shared" si="0"/>
        <v>47057</v>
      </c>
      <c r="AB3" s="48">
        <f t="shared" si="0"/>
        <v>47087</v>
      </c>
      <c r="AC3" s="48">
        <f t="shared" si="0"/>
        <v>47118</v>
      </c>
      <c r="AD3" s="48">
        <f t="shared" si="0"/>
        <v>47149</v>
      </c>
      <c r="AE3" s="48">
        <f t="shared" si="0"/>
        <v>47177</v>
      </c>
      <c r="AF3" s="48">
        <f t="shared" si="0"/>
        <v>47208</v>
      </c>
      <c r="AG3" s="47">
        <f t="shared" si="0"/>
        <v>47238</v>
      </c>
      <c r="AH3" s="46">
        <f t="shared" si="0"/>
        <v>47269</v>
      </c>
      <c r="AI3" s="48">
        <f t="shared" si="0"/>
        <v>47299</v>
      </c>
      <c r="AJ3" s="48">
        <f t="shared" si="0"/>
        <v>47330</v>
      </c>
      <c r="AK3" s="48">
        <f t="shared" si="0"/>
        <v>47361</v>
      </c>
      <c r="AL3" s="48">
        <f t="shared" si="0"/>
        <v>47391</v>
      </c>
      <c r="AM3" s="48">
        <f t="shared" si="0"/>
        <v>47422</v>
      </c>
      <c r="AN3" s="48">
        <f t="shared" si="0"/>
        <v>47452</v>
      </c>
      <c r="AO3" s="48">
        <f t="shared" si="0"/>
        <v>47483</v>
      </c>
      <c r="AP3" s="48">
        <f t="shared" si="0"/>
        <v>47514</v>
      </c>
      <c r="AQ3" s="48">
        <f t="shared" si="0"/>
        <v>47542</v>
      </c>
      <c r="AR3" s="48">
        <f t="shared" si="0"/>
        <v>47573</v>
      </c>
      <c r="AS3" s="47">
        <f t="shared" si="0"/>
        <v>47603</v>
      </c>
      <c r="AT3" s="46">
        <f t="shared" si="0"/>
        <v>47634</v>
      </c>
      <c r="AU3" s="48">
        <f t="shared" si="0"/>
        <v>47664</v>
      </c>
      <c r="AV3" s="48">
        <f t="shared" si="0"/>
        <v>47695</v>
      </c>
      <c r="AW3" s="48">
        <f t="shared" si="0"/>
        <v>47726</v>
      </c>
      <c r="AX3" s="48">
        <f t="shared" si="0"/>
        <v>47756</v>
      </c>
      <c r="AY3" s="48">
        <f t="shared" si="0"/>
        <v>47787</v>
      </c>
      <c r="AZ3" s="48">
        <f t="shared" si="0"/>
        <v>47817</v>
      </c>
      <c r="BA3" s="48">
        <f t="shared" si="0"/>
        <v>47848</v>
      </c>
      <c r="BB3" s="48">
        <f t="shared" si="0"/>
        <v>47879</v>
      </c>
      <c r="BC3" s="48">
        <f t="shared" si="0"/>
        <v>47907</v>
      </c>
      <c r="BD3" s="48">
        <f t="shared" si="0"/>
        <v>47938</v>
      </c>
      <c r="BE3" s="47">
        <f t="shared" si="0"/>
        <v>47968</v>
      </c>
      <c r="BF3" s="46">
        <f t="shared" si="0"/>
        <v>47999</v>
      </c>
      <c r="BG3" s="48">
        <f t="shared" si="0"/>
        <v>48029</v>
      </c>
      <c r="BH3" s="48">
        <f t="shared" si="0"/>
        <v>48060</v>
      </c>
      <c r="BI3" s="48">
        <f t="shared" si="0"/>
        <v>48091</v>
      </c>
      <c r="BJ3" s="48">
        <f t="shared" si="0"/>
        <v>48121</v>
      </c>
      <c r="BK3" s="48">
        <f t="shared" si="0"/>
        <v>48152</v>
      </c>
      <c r="BL3" s="48">
        <f t="shared" si="0"/>
        <v>48182</v>
      </c>
      <c r="BM3" s="48">
        <f t="shared" si="0"/>
        <v>48213</v>
      </c>
      <c r="BN3" s="48">
        <f t="shared" si="0"/>
        <v>48244</v>
      </c>
      <c r="BO3" s="48">
        <f t="shared" si="0"/>
        <v>48273</v>
      </c>
      <c r="BP3" s="48">
        <f t="shared" si="0"/>
        <v>48304</v>
      </c>
      <c r="BQ3" s="47">
        <f t="shared" si="0"/>
        <v>48334</v>
      </c>
      <c r="BR3" s="46">
        <f t="shared" si="0"/>
        <v>48365</v>
      </c>
      <c r="BS3" s="48">
        <f t="shared" si="0"/>
        <v>48395</v>
      </c>
      <c r="BT3" s="48">
        <f t="shared" si="0"/>
        <v>48426</v>
      </c>
      <c r="BU3" s="48">
        <f t="shared" si="0"/>
        <v>48457</v>
      </c>
      <c r="BV3" s="48">
        <f t="shared" si="0"/>
        <v>48487</v>
      </c>
      <c r="BW3" s="48">
        <f t="shared" ref="BW3:CC3" si="1">DATE(YEAR(BV3),MONTH(BV3)+2,1)-1</f>
        <v>48518</v>
      </c>
      <c r="BX3" s="48">
        <f t="shared" si="1"/>
        <v>48548</v>
      </c>
      <c r="BY3" s="48">
        <f t="shared" si="1"/>
        <v>48579</v>
      </c>
      <c r="BZ3" s="48">
        <f t="shared" si="1"/>
        <v>48610</v>
      </c>
      <c r="CA3" s="48">
        <f t="shared" si="1"/>
        <v>48638</v>
      </c>
      <c r="CB3" s="48">
        <f t="shared" si="1"/>
        <v>48669</v>
      </c>
      <c r="CC3" s="47">
        <f t="shared" si="1"/>
        <v>48699</v>
      </c>
      <c r="CD3" s="40"/>
    </row>
    <row r="4" spans="2:82" ht="15.5" x14ac:dyDescent="0.35">
      <c r="B4" s="49"/>
      <c r="C4" s="50"/>
      <c r="D4" s="51"/>
      <c r="E4" s="277"/>
      <c r="F4" s="51"/>
      <c r="G4" s="52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4"/>
      <c r="CD4" s="40"/>
    </row>
    <row r="5" spans="2:82" x14ac:dyDescent="0.35">
      <c r="B5" s="55"/>
      <c r="C5" s="56"/>
      <c r="D5" s="57"/>
      <c r="E5" s="278"/>
      <c r="F5" s="57"/>
      <c r="G5" s="58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59"/>
      <c r="CD5" s="40"/>
    </row>
    <row r="6" spans="2:82" x14ac:dyDescent="0.35">
      <c r="B6" s="55"/>
      <c r="C6" s="377" t="s">
        <v>33</v>
      </c>
      <c r="D6" s="377"/>
      <c r="E6" s="377"/>
      <c r="F6" s="377"/>
      <c r="G6" s="60">
        <f>+G7+G8</f>
        <v>270223780</v>
      </c>
      <c r="H6" s="44"/>
      <c r="I6" s="213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59"/>
      <c r="CD6" s="40"/>
    </row>
    <row r="7" spans="2:82" x14ac:dyDescent="0.35">
      <c r="B7" s="55"/>
      <c r="C7" s="374" t="s">
        <v>34</v>
      </c>
      <c r="D7" s="374"/>
      <c r="E7" s="374"/>
      <c r="F7" s="374"/>
      <c r="G7" s="61">
        <f>+G8*0.15</f>
        <v>35246580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59"/>
      <c r="CD7" s="40"/>
    </row>
    <row r="8" spans="2:82" x14ac:dyDescent="0.35">
      <c r="B8" s="55"/>
      <c r="C8" s="371" t="s">
        <v>35</v>
      </c>
      <c r="D8" s="371"/>
      <c r="E8" s="371"/>
      <c r="F8" s="371"/>
      <c r="G8" s="62">
        <f>+G11</f>
        <v>234977200</v>
      </c>
      <c r="H8" s="112"/>
      <c r="I8" s="20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59"/>
      <c r="CD8" s="40"/>
    </row>
    <row r="9" spans="2:82" x14ac:dyDescent="0.35">
      <c r="B9" s="55"/>
      <c r="C9" s="40"/>
      <c r="D9" s="44"/>
      <c r="E9" s="279"/>
      <c r="F9" s="44"/>
      <c r="G9" s="63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59"/>
      <c r="CD9" s="40"/>
    </row>
    <row r="10" spans="2:82" x14ac:dyDescent="0.35">
      <c r="B10" s="55"/>
      <c r="C10" s="41"/>
      <c r="D10" s="42"/>
      <c r="E10" s="276"/>
      <c r="F10" s="42" t="s">
        <v>36</v>
      </c>
      <c r="G10" s="43">
        <f>+SUM(H30:CC55,H57:CC96,H98:CC106,H108:CC119,H122:CC133,H135:CC143,H145:CC153,H155:CC157,H159:CC172,H174:CC175,H177:CC177,H179:CC206,H210:CC223,H225:CC251,H253:CC267,H273:CC342,H344:CC346,H348:CC389,H392:CC426)</f>
        <v>234977200</v>
      </c>
      <c r="H10" s="204" t="b">
        <f>G10=G11</f>
        <v>1</v>
      </c>
      <c r="I10" s="112" t="b">
        <f>G10=G28+G208+G391</f>
        <v>1</v>
      </c>
      <c r="J10" s="44"/>
      <c r="K10" s="6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6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6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6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6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64"/>
      <c r="BT10" s="44"/>
      <c r="BU10" s="44"/>
      <c r="BV10" s="44"/>
      <c r="BW10" s="44"/>
      <c r="BX10" s="44"/>
      <c r="BY10" s="44"/>
      <c r="BZ10" s="44"/>
      <c r="CA10" s="44"/>
      <c r="CB10" s="44"/>
      <c r="CC10" s="59"/>
      <c r="CD10" s="40"/>
    </row>
    <row r="11" spans="2:82" ht="14.5" x14ac:dyDescent="0.35">
      <c r="B11" s="65"/>
      <c r="C11" s="401" t="s">
        <v>37</v>
      </c>
      <c r="D11" s="401"/>
      <c r="E11" s="401"/>
      <c r="F11" s="401"/>
      <c r="G11" s="206">
        <f>+SUM(H11:CC11)</f>
        <v>234977200</v>
      </c>
      <c r="H11" s="258">
        <f>+H21+H12+H24</f>
        <v>28800000</v>
      </c>
      <c r="I11" s="66">
        <f t="shared" ref="I11:BT11" si="2">+I21+I12+I24</f>
        <v>28800000</v>
      </c>
      <c r="J11" s="258">
        <f t="shared" si="2"/>
        <v>30278488.890000001</v>
      </c>
      <c r="K11" s="67">
        <f t="shared" si="2"/>
        <v>1478488.89</v>
      </c>
      <c r="L11" s="67">
        <f t="shared" si="2"/>
        <v>1478488.89</v>
      </c>
      <c r="M11" s="67">
        <f t="shared" si="2"/>
        <v>1478488.89</v>
      </c>
      <c r="N11" s="67">
        <f t="shared" si="2"/>
        <v>1478488.89</v>
      </c>
      <c r="O11" s="67">
        <f t="shared" si="2"/>
        <v>1478488.89</v>
      </c>
      <c r="P11" s="67">
        <f t="shared" si="2"/>
        <v>1478488.89</v>
      </c>
      <c r="Q11" s="67">
        <f t="shared" si="2"/>
        <v>1478488.89</v>
      </c>
      <c r="R11" s="67">
        <f t="shared" si="2"/>
        <v>1478488.89</v>
      </c>
      <c r="S11" s="67">
        <f t="shared" si="2"/>
        <v>1478488.89</v>
      </c>
      <c r="T11" s="67">
        <f t="shared" si="2"/>
        <v>1478488.89</v>
      </c>
      <c r="U11" s="66">
        <f t="shared" si="2"/>
        <v>10999488.859999999</v>
      </c>
      <c r="V11" s="258">
        <f t="shared" si="2"/>
        <v>1478488.89</v>
      </c>
      <c r="W11" s="67">
        <f t="shared" si="2"/>
        <v>1478488.89</v>
      </c>
      <c r="X11" s="67">
        <f t="shared" si="2"/>
        <v>1478488.89</v>
      </c>
      <c r="Y11" s="67">
        <f t="shared" si="2"/>
        <v>1478488.89</v>
      </c>
      <c r="Z11" s="67">
        <f t="shared" si="2"/>
        <v>1478488.89</v>
      </c>
      <c r="AA11" s="67">
        <f t="shared" si="2"/>
        <v>1478488.89</v>
      </c>
      <c r="AB11" s="67">
        <f t="shared" si="2"/>
        <v>1200711.1100000001</v>
      </c>
      <c r="AC11" s="67">
        <f t="shared" si="2"/>
        <v>1200711.1100000001</v>
      </c>
      <c r="AD11" s="67">
        <f t="shared" si="2"/>
        <v>1200711.1100000001</v>
      </c>
      <c r="AE11" s="67">
        <f t="shared" si="2"/>
        <v>1200711.1100000001</v>
      </c>
      <c r="AF11" s="67">
        <f t="shared" si="2"/>
        <v>1200711.1100000001</v>
      </c>
      <c r="AG11" s="66">
        <f t="shared" si="2"/>
        <v>10721711.08</v>
      </c>
      <c r="AH11" s="68">
        <f t="shared" si="2"/>
        <v>1200711.1100000001</v>
      </c>
      <c r="AI11" s="67">
        <f t="shared" si="2"/>
        <v>1200711.1100000001</v>
      </c>
      <c r="AJ11" s="67">
        <f t="shared" si="2"/>
        <v>1200711.1100000001</v>
      </c>
      <c r="AK11" s="67">
        <f t="shared" si="2"/>
        <v>1200711.1100000001</v>
      </c>
      <c r="AL11" s="67">
        <f t="shared" si="2"/>
        <v>1200711.1100000001</v>
      </c>
      <c r="AM11" s="67">
        <f t="shared" si="2"/>
        <v>1200711.1100000001</v>
      </c>
      <c r="AN11" s="67">
        <f t="shared" si="2"/>
        <v>1200711.1100000001</v>
      </c>
      <c r="AO11" s="67">
        <f t="shared" si="2"/>
        <v>1200711.1100000001</v>
      </c>
      <c r="AP11" s="67">
        <f t="shared" si="2"/>
        <v>1200711.1100000001</v>
      </c>
      <c r="AQ11" s="67">
        <f t="shared" si="2"/>
        <v>1200711.1100000001</v>
      </c>
      <c r="AR11" s="67">
        <f t="shared" si="2"/>
        <v>1200711.1100000001</v>
      </c>
      <c r="AS11" s="66">
        <f t="shared" si="2"/>
        <v>10721711.08</v>
      </c>
      <c r="AT11" s="68">
        <f t="shared" si="2"/>
        <v>1200711.1100000001</v>
      </c>
      <c r="AU11" s="67">
        <f t="shared" si="2"/>
        <v>1200711.1100000001</v>
      </c>
      <c r="AV11" s="67">
        <f t="shared" si="2"/>
        <v>1200711.1100000001</v>
      </c>
      <c r="AW11" s="67">
        <f t="shared" si="2"/>
        <v>1200711.1100000001</v>
      </c>
      <c r="AX11" s="67">
        <f t="shared" si="2"/>
        <v>1200711.1100000001</v>
      </c>
      <c r="AY11" s="67">
        <f t="shared" si="2"/>
        <v>1200711.1100000001</v>
      </c>
      <c r="AZ11" s="67">
        <f t="shared" si="2"/>
        <v>1200711.1100000001</v>
      </c>
      <c r="BA11" s="67">
        <f t="shared" si="2"/>
        <v>1200711.1100000001</v>
      </c>
      <c r="BB11" s="67">
        <f t="shared" si="2"/>
        <v>1200711.1100000001</v>
      </c>
      <c r="BC11" s="67">
        <f t="shared" si="2"/>
        <v>1200711.1100000001</v>
      </c>
      <c r="BD11" s="67">
        <f t="shared" si="2"/>
        <v>1200711.1100000001</v>
      </c>
      <c r="BE11" s="66">
        <f t="shared" si="2"/>
        <v>10721711.08</v>
      </c>
      <c r="BF11" s="68">
        <f t="shared" si="2"/>
        <v>1200711.1100000001</v>
      </c>
      <c r="BG11" s="67">
        <f t="shared" si="2"/>
        <v>1200711.1100000001</v>
      </c>
      <c r="BH11" s="67">
        <f t="shared" si="2"/>
        <v>1200711.1100000001</v>
      </c>
      <c r="BI11" s="67">
        <f t="shared" si="2"/>
        <v>1200711.1100000001</v>
      </c>
      <c r="BJ11" s="67">
        <f t="shared" si="2"/>
        <v>1200711.1100000001</v>
      </c>
      <c r="BK11" s="67">
        <f t="shared" si="2"/>
        <v>1200711.1100000001</v>
      </c>
      <c r="BL11" s="67">
        <f t="shared" si="2"/>
        <v>1200711.1100000001</v>
      </c>
      <c r="BM11" s="67">
        <f t="shared" si="2"/>
        <v>1200711.1100000001</v>
      </c>
      <c r="BN11" s="67">
        <f t="shared" si="2"/>
        <v>1200711.1100000001</v>
      </c>
      <c r="BO11" s="67">
        <f t="shared" si="2"/>
        <v>1200711.1100000001</v>
      </c>
      <c r="BP11" s="67">
        <f t="shared" si="2"/>
        <v>1200711.1100000001</v>
      </c>
      <c r="BQ11" s="66">
        <f t="shared" si="2"/>
        <v>10721711.08</v>
      </c>
      <c r="BR11" s="68">
        <f t="shared" si="2"/>
        <v>1200711.1100000001</v>
      </c>
      <c r="BS11" s="67">
        <f t="shared" si="2"/>
        <v>1200711.1100000001</v>
      </c>
      <c r="BT11" s="67">
        <f t="shared" si="2"/>
        <v>1200711.1100000001</v>
      </c>
      <c r="BU11" s="67">
        <f t="shared" ref="BU11:CB11" si="3">+BU21+BU12+BU24</f>
        <v>1200711.1100000001</v>
      </c>
      <c r="BV11" s="67">
        <f t="shared" si="3"/>
        <v>1200711.1100000001</v>
      </c>
      <c r="BW11" s="67">
        <f t="shared" si="3"/>
        <v>1200711.1100000001</v>
      </c>
      <c r="BX11" s="67">
        <f t="shared" si="3"/>
        <v>1200711.1100000001</v>
      </c>
      <c r="BY11" s="67">
        <f t="shared" si="3"/>
        <v>1200711.1100000001</v>
      </c>
      <c r="BZ11" s="67">
        <f t="shared" si="3"/>
        <v>1200711.1100000001</v>
      </c>
      <c r="CA11" s="67">
        <f t="shared" si="3"/>
        <v>1200711.1100000001</v>
      </c>
      <c r="CB11" s="67">
        <f t="shared" si="3"/>
        <v>1200711.1100000001</v>
      </c>
      <c r="CC11" s="66">
        <f>+CC21+CC12+CC24</f>
        <v>10721711.300000001</v>
      </c>
      <c r="CD11"/>
    </row>
    <row r="12" spans="2:82" x14ac:dyDescent="0.35">
      <c r="B12" s="69" t="s">
        <v>38</v>
      </c>
      <c r="C12" s="404" t="s">
        <v>39</v>
      </c>
      <c r="D12" s="404"/>
      <c r="E12" s="404"/>
      <c r="F12" s="404"/>
      <c r="G12" s="207">
        <f>+SUM(H12:CC12)</f>
        <v>159613200</v>
      </c>
      <c r="H12" s="70">
        <f>+H28</f>
        <v>27000000</v>
      </c>
      <c r="I12" s="71">
        <f t="shared" ref="I12:BT12" si="4">+I28</f>
        <v>27000000</v>
      </c>
      <c r="J12" s="70">
        <f t="shared" si="4"/>
        <v>27645155.559999999</v>
      </c>
      <c r="K12" s="72">
        <f t="shared" si="4"/>
        <v>645155.56000000006</v>
      </c>
      <c r="L12" s="72">
        <f t="shared" si="4"/>
        <v>645155.56000000006</v>
      </c>
      <c r="M12" s="72">
        <f t="shared" si="4"/>
        <v>645155.56000000006</v>
      </c>
      <c r="N12" s="72">
        <f t="shared" si="4"/>
        <v>645155.56000000006</v>
      </c>
      <c r="O12" s="72">
        <f t="shared" si="4"/>
        <v>645155.56000000006</v>
      </c>
      <c r="P12" s="72">
        <f t="shared" si="4"/>
        <v>645155.56000000006</v>
      </c>
      <c r="Q12" s="72">
        <f t="shared" si="4"/>
        <v>645155.56000000006</v>
      </c>
      <c r="R12" s="72">
        <f t="shared" si="4"/>
        <v>645155.56000000006</v>
      </c>
      <c r="S12" s="72">
        <f t="shared" si="4"/>
        <v>645155.56000000006</v>
      </c>
      <c r="T12" s="72">
        <f t="shared" si="4"/>
        <v>645155.56000000006</v>
      </c>
      <c r="U12" s="71">
        <f t="shared" si="4"/>
        <v>7672155.5499999998</v>
      </c>
      <c r="V12" s="70">
        <f t="shared" si="4"/>
        <v>645155.56000000006</v>
      </c>
      <c r="W12" s="72">
        <f t="shared" si="4"/>
        <v>645155.56000000006</v>
      </c>
      <c r="X12" s="72">
        <f t="shared" si="4"/>
        <v>645155.56000000006</v>
      </c>
      <c r="Y12" s="72">
        <f t="shared" si="4"/>
        <v>645155.56000000006</v>
      </c>
      <c r="Z12" s="72">
        <f t="shared" si="4"/>
        <v>645155.56000000006</v>
      </c>
      <c r="AA12" s="72">
        <f t="shared" si="4"/>
        <v>645155.56000000006</v>
      </c>
      <c r="AB12" s="72">
        <f t="shared" si="4"/>
        <v>459970.37</v>
      </c>
      <c r="AC12" s="72">
        <f t="shared" si="4"/>
        <v>459970.37</v>
      </c>
      <c r="AD12" s="72">
        <f t="shared" si="4"/>
        <v>459970.37</v>
      </c>
      <c r="AE12" s="72">
        <f t="shared" si="4"/>
        <v>459970.37</v>
      </c>
      <c r="AF12" s="72">
        <f t="shared" si="4"/>
        <v>459970.37</v>
      </c>
      <c r="AG12" s="71">
        <f t="shared" si="4"/>
        <v>7486970.3600000003</v>
      </c>
      <c r="AH12" s="73">
        <f t="shared" si="4"/>
        <v>459970.37</v>
      </c>
      <c r="AI12" s="72">
        <f t="shared" si="4"/>
        <v>459970.37</v>
      </c>
      <c r="AJ12" s="72">
        <f t="shared" si="4"/>
        <v>459970.37</v>
      </c>
      <c r="AK12" s="72">
        <f t="shared" si="4"/>
        <v>459970.37</v>
      </c>
      <c r="AL12" s="72">
        <f t="shared" si="4"/>
        <v>459970.37</v>
      </c>
      <c r="AM12" s="72">
        <f t="shared" si="4"/>
        <v>459970.37</v>
      </c>
      <c r="AN12" s="72">
        <f t="shared" si="4"/>
        <v>459970.37</v>
      </c>
      <c r="AO12" s="72">
        <f t="shared" si="4"/>
        <v>459970.37</v>
      </c>
      <c r="AP12" s="72">
        <f t="shared" si="4"/>
        <v>459970.37</v>
      </c>
      <c r="AQ12" s="72">
        <f t="shared" si="4"/>
        <v>459970.37</v>
      </c>
      <c r="AR12" s="72">
        <f t="shared" si="4"/>
        <v>459970.37</v>
      </c>
      <c r="AS12" s="71">
        <f t="shared" si="4"/>
        <v>7486970.3600000003</v>
      </c>
      <c r="AT12" s="73">
        <f t="shared" si="4"/>
        <v>459970.37</v>
      </c>
      <c r="AU12" s="72">
        <f t="shared" si="4"/>
        <v>459970.37</v>
      </c>
      <c r="AV12" s="72">
        <f t="shared" si="4"/>
        <v>459970.37</v>
      </c>
      <c r="AW12" s="72">
        <f t="shared" si="4"/>
        <v>459970.37</v>
      </c>
      <c r="AX12" s="72">
        <f t="shared" si="4"/>
        <v>459970.37</v>
      </c>
      <c r="AY12" s="72">
        <f t="shared" si="4"/>
        <v>459970.37</v>
      </c>
      <c r="AZ12" s="72">
        <f t="shared" si="4"/>
        <v>459970.37</v>
      </c>
      <c r="BA12" s="72">
        <f t="shared" si="4"/>
        <v>459970.37</v>
      </c>
      <c r="BB12" s="72">
        <f t="shared" si="4"/>
        <v>459970.37</v>
      </c>
      <c r="BC12" s="72">
        <f t="shared" si="4"/>
        <v>459970.37</v>
      </c>
      <c r="BD12" s="72">
        <f t="shared" si="4"/>
        <v>459970.37</v>
      </c>
      <c r="BE12" s="71">
        <f t="shared" si="4"/>
        <v>7486970.3600000003</v>
      </c>
      <c r="BF12" s="73">
        <f t="shared" si="4"/>
        <v>459970.37</v>
      </c>
      <c r="BG12" s="72">
        <f t="shared" si="4"/>
        <v>459970.37</v>
      </c>
      <c r="BH12" s="72">
        <f t="shared" si="4"/>
        <v>459970.37</v>
      </c>
      <c r="BI12" s="72">
        <f t="shared" si="4"/>
        <v>459970.37</v>
      </c>
      <c r="BJ12" s="72">
        <f t="shared" si="4"/>
        <v>459970.37</v>
      </c>
      <c r="BK12" s="72">
        <f t="shared" si="4"/>
        <v>459970.37</v>
      </c>
      <c r="BL12" s="72">
        <f t="shared" si="4"/>
        <v>459970.37</v>
      </c>
      <c r="BM12" s="72">
        <f t="shared" si="4"/>
        <v>459970.37</v>
      </c>
      <c r="BN12" s="72">
        <f t="shared" si="4"/>
        <v>459970.37</v>
      </c>
      <c r="BO12" s="72">
        <f t="shared" si="4"/>
        <v>459970.37</v>
      </c>
      <c r="BP12" s="72">
        <f t="shared" si="4"/>
        <v>459970.37</v>
      </c>
      <c r="BQ12" s="71">
        <f t="shared" si="4"/>
        <v>7486970.3600000003</v>
      </c>
      <c r="BR12" s="73">
        <f t="shared" si="4"/>
        <v>459970.37</v>
      </c>
      <c r="BS12" s="72">
        <f t="shared" si="4"/>
        <v>459970.37</v>
      </c>
      <c r="BT12" s="72">
        <f t="shared" si="4"/>
        <v>459970.37</v>
      </c>
      <c r="BU12" s="72">
        <f t="shared" ref="BU12:CC12" si="5">+BU28</f>
        <v>459970.37</v>
      </c>
      <c r="BV12" s="72">
        <f t="shared" si="5"/>
        <v>459970.37</v>
      </c>
      <c r="BW12" s="72">
        <f t="shared" si="5"/>
        <v>459970.37</v>
      </c>
      <c r="BX12" s="72">
        <f t="shared" si="5"/>
        <v>459970.37</v>
      </c>
      <c r="BY12" s="72">
        <f t="shared" si="5"/>
        <v>459970.37</v>
      </c>
      <c r="BZ12" s="72">
        <f t="shared" si="5"/>
        <v>459970.37</v>
      </c>
      <c r="CA12" s="72">
        <f t="shared" si="5"/>
        <v>459970.37</v>
      </c>
      <c r="CB12" s="72">
        <f t="shared" si="5"/>
        <v>459970.37</v>
      </c>
      <c r="CC12" s="71">
        <f t="shared" si="5"/>
        <v>7486970.3600000003</v>
      </c>
      <c r="CD12" s="270" t="b">
        <f>G12=G28</f>
        <v>1</v>
      </c>
    </row>
    <row r="13" spans="2:82" ht="14.5" x14ac:dyDescent="0.35">
      <c r="B13" s="74"/>
      <c r="C13" s="363" t="s">
        <v>40</v>
      </c>
      <c r="D13" s="363"/>
      <c r="E13" s="363"/>
      <c r="F13" s="363"/>
      <c r="G13" s="208">
        <f t="shared" ref="G13:G19" si="6">+SUM(H13:CC13)</f>
        <v>6451200</v>
      </c>
      <c r="H13" s="76">
        <f>+H12-SUM(H14:H15)</f>
        <v>0</v>
      </c>
      <c r="I13" s="77">
        <f t="shared" ref="I13:BT13" si="7">+I12-SUM(I14:I15)</f>
        <v>0</v>
      </c>
      <c r="J13" s="76">
        <f t="shared" si="7"/>
        <v>89600</v>
      </c>
      <c r="K13" s="78">
        <f t="shared" si="7"/>
        <v>89600</v>
      </c>
      <c r="L13" s="78">
        <f t="shared" si="7"/>
        <v>89600</v>
      </c>
      <c r="M13" s="78">
        <f t="shared" si="7"/>
        <v>89600</v>
      </c>
      <c r="N13" s="78">
        <f t="shared" si="7"/>
        <v>89600</v>
      </c>
      <c r="O13" s="78">
        <f t="shared" si="7"/>
        <v>89600</v>
      </c>
      <c r="P13" s="78">
        <f t="shared" si="7"/>
        <v>89600</v>
      </c>
      <c r="Q13" s="78">
        <f t="shared" si="7"/>
        <v>89600</v>
      </c>
      <c r="R13" s="78">
        <f t="shared" si="7"/>
        <v>89600</v>
      </c>
      <c r="S13" s="78">
        <f t="shared" si="7"/>
        <v>89600</v>
      </c>
      <c r="T13" s="78">
        <f t="shared" si="7"/>
        <v>89600</v>
      </c>
      <c r="U13" s="77">
        <f t="shared" si="7"/>
        <v>89600</v>
      </c>
      <c r="V13" s="76">
        <f t="shared" si="7"/>
        <v>89600</v>
      </c>
      <c r="W13" s="78">
        <f t="shared" si="7"/>
        <v>89600</v>
      </c>
      <c r="X13" s="78">
        <f t="shared" si="7"/>
        <v>89600</v>
      </c>
      <c r="Y13" s="78">
        <f t="shared" si="7"/>
        <v>89600</v>
      </c>
      <c r="Z13" s="78">
        <f t="shared" si="7"/>
        <v>89600</v>
      </c>
      <c r="AA13" s="78">
        <f t="shared" si="7"/>
        <v>89600</v>
      </c>
      <c r="AB13" s="78">
        <f t="shared" si="7"/>
        <v>89600</v>
      </c>
      <c r="AC13" s="78">
        <f t="shared" si="7"/>
        <v>89600</v>
      </c>
      <c r="AD13" s="78">
        <f t="shared" si="7"/>
        <v>89600</v>
      </c>
      <c r="AE13" s="78">
        <f t="shared" si="7"/>
        <v>89600</v>
      </c>
      <c r="AF13" s="78">
        <f t="shared" si="7"/>
        <v>89600</v>
      </c>
      <c r="AG13" s="77">
        <f t="shared" si="7"/>
        <v>89600</v>
      </c>
      <c r="AH13" s="79">
        <f t="shared" si="7"/>
        <v>89600</v>
      </c>
      <c r="AI13" s="78">
        <f t="shared" si="7"/>
        <v>89600</v>
      </c>
      <c r="AJ13" s="78">
        <f t="shared" si="7"/>
        <v>89600</v>
      </c>
      <c r="AK13" s="78">
        <f t="shared" si="7"/>
        <v>89600</v>
      </c>
      <c r="AL13" s="78">
        <f t="shared" si="7"/>
        <v>89600</v>
      </c>
      <c r="AM13" s="78">
        <f t="shared" si="7"/>
        <v>89600</v>
      </c>
      <c r="AN13" s="78">
        <f t="shared" si="7"/>
        <v>89600</v>
      </c>
      <c r="AO13" s="78">
        <f t="shared" si="7"/>
        <v>89600</v>
      </c>
      <c r="AP13" s="78">
        <f t="shared" si="7"/>
        <v>89600</v>
      </c>
      <c r="AQ13" s="78">
        <f t="shared" si="7"/>
        <v>89600</v>
      </c>
      <c r="AR13" s="78">
        <f t="shared" si="7"/>
        <v>89600</v>
      </c>
      <c r="AS13" s="77">
        <f t="shared" si="7"/>
        <v>89600</v>
      </c>
      <c r="AT13" s="79">
        <f t="shared" si="7"/>
        <v>89600</v>
      </c>
      <c r="AU13" s="78">
        <f t="shared" si="7"/>
        <v>89600</v>
      </c>
      <c r="AV13" s="78">
        <f t="shared" si="7"/>
        <v>89600</v>
      </c>
      <c r="AW13" s="78">
        <f t="shared" si="7"/>
        <v>89600</v>
      </c>
      <c r="AX13" s="78">
        <f t="shared" si="7"/>
        <v>89600</v>
      </c>
      <c r="AY13" s="78">
        <f t="shared" si="7"/>
        <v>89600</v>
      </c>
      <c r="AZ13" s="78">
        <f t="shared" si="7"/>
        <v>89600</v>
      </c>
      <c r="BA13" s="78">
        <f t="shared" si="7"/>
        <v>89600</v>
      </c>
      <c r="BB13" s="78">
        <f t="shared" si="7"/>
        <v>89600</v>
      </c>
      <c r="BC13" s="78">
        <f t="shared" si="7"/>
        <v>89600</v>
      </c>
      <c r="BD13" s="78">
        <f t="shared" si="7"/>
        <v>89600</v>
      </c>
      <c r="BE13" s="77">
        <f t="shared" si="7"/>
        <v>89600</v>
      </c>
      <c r="BF13" s="79">
        <f t="shared" si="7"/>
        <v>89600</v>
      </c>
      <c r="BG13" s="78">
        <f t="shared" si="7"/>
        <v>89600</v>
      </c>
      <c r="BH13" s="78">
        <f t="shared" si="7"/>
        <v>89600</v>
      </c>
      <c r="BI13" s="78">
        <f t="shared" si="7"/>
        <v>89600</v>
      </c>
      <c r="BJ13" s="78">
        <f t="shared" si="7"/>
        <v>89600</v>
      </c>
      <c r="BK13" s="78">
        <f t="shared" si="7"/>
        <v>89600</v>
      </c>
      <c r="BL13" s="78">
        <f t="shared" si="7"/>
        <v>89600</v>
      </c>
      <c r="BM13" s="78">
        <f t="shared" si="7"/>
        <v>89600</v>
      </c>
      <c r="BN13" s="78">
        <f t="shared" si="7"/>
        <v>89600</v>
      </c>
      <c r="BO13" s="78">
        <f t="shared" si="7"/>
        <v>89600</v>
      </c>
      <c r="BP13" s="78">
        <f t="shared" si="7"/>
        <v>89600</v>
      </c>
      <c r="BQ13" s="77">
        <f t="shared" si="7"/>
        <v>89600</v>
      </c>
      <c r="BR13" s="79">
        <f t="shared" si="7"/>
        <v>89600</v>
      </c>
      <c r="BS13" s="78">
        <f t="shared" si="7"/>
        <v>89600</v>
      </c>
      <c r="BT13" s="78">
        <f t="shared" si="7"/>
        <v>89600</v>
      </c>
      <c r="BU13" s="78">
        <f t="shared" ref="BU13:CC13" si="8">+BU12-SUM(BU14:BU15)</f>
        <v>89600</v>
      </c>
      <c r="BV13" s="78">
        <f t="shared" si="8"/>
        <v>89600</v>
      </c>
      <c r="BW13" s="78">
        <f t="shared" si="8"/>
        <v>89600</v>
      </c>
      <c r="BX13" s="78">
        <f t="shared" si="8"/>
        <v>89600</v>
      </c>
      <c r="BY13" s="78">
        <f t="shared" si="8"/>
        <v>89600</v>
      </c>
      <c r="BZ13" s="78">
        <f t="shared" si="8"/>
        <v>89600</v>
      </c>
      <c r="CA13" s="78">
        <f t="shared" si="8"/>
        <v>89600</v>
      </c>
      <c r="CB13" s="78">
        <f t="shared" si="8"/>
        <v>89600</v>
      </c>
      <c r="CC13" s="77">
        <f t="shared" si="8"/>
        <v>89600</v>
      </c>
      <c r="CD13"/>
    </row>
    <row r="14" spans="2:82" ht="14.5" x14ac:dyDescent="0.35">
      <c r="B14" s="74"/>
      <c r="C14" s="363" t="s">
        <v>41</v>
      </c>
      <c r="D14" s="363"/>
      <c r="E14" s="363"/>
      <c r="F14" s="363"/>
      <c r="G14" s="209">
        <f t="shared" si="6"/>
        <v>153162000</v>
      </c>
      <c r="H14" s="80">
        <f>+H178</f>
        <v>27000000</v>
      </c>
      <c r="I14" s="81">
        <f t="shared" ref="I14:BT14" si="9">+I178</f>
        <v>27000000</v>
      </c>
      <c r="J14" s="80">
        <f t="shared" si="9"/>
        <v>27555555.559999999</v>
      </c>
      <c r="K14" s="82">
        <f t="shared" si="9"/>
        <v>555555.56000000006</v>
      </c>
      <c r="L14" s="82">
        <f t="shared" si="9"/>
        <v>555555.56000000006</v>
      </c>
      <c r="M14" s="82">
        <f t="shared" si="9"/>
        <v>555555.56000000006</v>
      </c>
      <c r="N14" s="82">
        <f t="shared" si="9"/>
        <v>555555.56000000006</v>
      </c>
      <c r="O14" s="82">
        <f t="shared" si="9"/>
        <v>555555.56000000006</v>
      </c>
      <c r="P14" s="82">
        <f t="shared" si="9"/>
        <v>555555.56000000006</v>
      </c>
      <c r="Q14" s="82">
        <f t="shared" si="9"/>
        <v>555555.56000000006</v>
      </c>
      <c r="R14" s="82">
        <f t="shared" si="9"/>
        <v>555555.56000000006</v>
      </c>
      <c r="S14" s="82">
        <f t="shared" si="9"/>
        <v>555555.56000000006</v>
      </c>
      <c r="T14" s="82">
        <f t="shared" si="9"/>
        <v>555555.56000000006</v>
      </c>
      <c r="U14" s="81">
        <f t="shared" si="9"/>
        <v>7582555.5499999998</v>
      </c>
      <c r="V14" s="80">
        <f t="shared" si="9"/>
        <v>555555.56000000006</v>
      </c>
      <c r="W14" s="82">
        <f t="shared" si="9"/>
        <v>555555.56000000006</v>
      </c>
      <c r="X14" s="82">
        <f t="shared" si="9"/>
        <v>555555.56000000006</v>
      </c>
      <c r="Y14" s="82">
        <f t="shared" si="9"/>
        <v>555555.56000000006</v>
      </c>
      <c r="Z14" s="82">
        <f t="shared" si="9"/>
        <v>555555.56000000006</v>
      </c>
      <c r="AA14" s="82">
        <f t="shared" si="9"/>
        <v>555555.56000000006</v>
      </c>
      <c r="AB14" s="82">
        <f t="shared" si="9"/>
        <v>370370.37</v>
      </c>
      <c r="AC14" s="82">
        <f t="shared" si="9"/>
        <v>370370.37</v>
      </c>
      <c r="AD14" s="82">
        <f t="shared" si="9"/>
        <v>370370.37</v>
      </c>
      <c r="AE14" s="82">
        <f t="shared" si="9"/>
        <v>370370.37</v>
      </c>
      <c r="AF14" s="82">
        <f t="shared" si="9"/>
        <v>370370.37</v>
      </c>
      <c r="AG14" s="81">
        <f t="shared" si="9"/>
        <v>7397370.3600000003</v>
      </c>
      <c r="AH14" s="83">
        <f t="shared" si="9"/>
        <v>370370.37</v>
      </c>
      <c r="AI14" s="82">
        <f t="shared" si="9"/>
        <v>370370.37</v>
      </c>
      <c r="AJ14" s="82">
        <f t="shared" si="9"/>
        <v>370370.37</v>
      </c>
      <c r="AK14" s="82">
        <f t="shared" si="9"/>
        <v>370370.37</v>
      </c>
      <c r="AL14" s="82">
        <f t="shared" si="9"/>
        <v>370370.37</v>
      </c>
      <c r="AM14" s="82">
        <f t="shared" si="9"/>
        <v>370370.37</v>
      </c>
      <c r="AN14" s="82">
        <f t="shared" si="9"/>
        <v>370370.37</v>
      </c>
      <c r="AO14" s="82">
        <f t="shared" si="9"/>
        <v>370370.37</v>
      </c>
      <c r="AP14" s="82">
        <f t="shared" si="9"/>
        <v>370370.37</v>
      </c>
      <c r="AQ14" s="82">
        <f t="shared" si="9"/>
        <v>370370.37</v>
      </c>
      <c r="AR14" s="82">
        <f t="shared" si="9"/>
        <v>370370.37</v>
      </c>
      <c r="AS14" s="81">
        <f t="shared" si="9"/>
        <v>7397370.3600000003</v>
      </c>
      <c r="AT14" s="83">
        <f t="shared" si="9"/>
        <v>370370.37</v>
      </c>
      <c r="AU14" s="82">
        <f t="shared" si="9"/>
        <v>370370.37</v>
      </c>
      <c r="AV14" s="82">
        <f t="shared" si="9"/>
        <v>370370.37</v>
      </c>
      <c r="AW14" s="82">
        <f t="shared" si="9"/>
        <v>370370.37</v>
      </c>
      <c r="AX14" s="82">
        <f t="shared" si="9"/>
        <v>370370.37</v>
      </c>
      <c r="AY14" s="82">
        <f t="shared" si="9"/>
        <v>370370.37</v>
      </c>
      <c r="AZ14" s="82">
        <f t="shared" si="9"/>
        <v>370370.37</v>
      </c>
      <c r="BA14" s="82">
        <f t="shared" si="9"/>
        <v>370370.37</v>
      </c>
      <c r="BB14" s="82">
        <f t="shared" si="9"/>
        <v>370370.37</v>
      </c>
      <c r="BC14" s="82">
        <f t="shared" si="9"/>
        <v>370370.37</v>
      </c>
      <c r="BD14" s="82">
        <f t="shared" si="9"/>
        <v>370370.37</v>
      </c>
      <c r="BE14" s="81">
        <f t="shared" si="9"/>
        <v>7397370.3600000003</v>
      </c>
      <c r="BF14" s="83">
        <f t="shared" si="9"/>
        <v>370370.37</v>
      </c>
      <c r="BG14" s="82">
        <f t="shared" si="9"/>
        <v>370370.37</v>
      </c>
      <c r="BH14" s="82">
        <f t="shared" si="9"/>
        <v>370370.37</v>
      </c>
      <c r="BI14" s="82">
        <f t="shared" si="9"/>
        <v>370370.37</v>
      </c>
      <c r="BJ14" s="82">
        <f t="shared" si="9"/>
        <v>370370.37</v>
      </c>
      <c r="BK14" s="82">
        <f t="shared" si="9"/>
        <v>370370.37</v>
      </c>
      <c r="BL14" s="82">
        <f t="shared" si="9"/>
        <v>370370.37</v>
      </c>
      <c r="BM14" s="82">
        <f t="shared" si="9"/>
        <v>370370.37</v>
      </c>
      <c r="BN14" s="82">
        <f t="shared" si="9"/>
        <v>370370.37</v>
      </c>
      <c r="BO14" s="82">
        <f t="shared" si="9"/>
        <v>370370.37</v>
      </c>
      <c r="BP14" s="82">
        <f t="shared" si="9"/>
        <v>370370.37</v>
      </c>
      <c r="BQ14" s="81">
        <f t="shared" si="9"/>
        <v>7397370.3600000003</v>
      </c>
      <c r="BR14" s="83">
        <f t="shared" si="9"/>
        <v>370370.37</v>
      </c>
      <c r="BS14" s="82">
        <f t="shared" si="9"/>
        <v>370370.37</v>
      </c>
      <c r="BT14" s="82">
        <f t="shared" si="9"/>
        <v>370370.37</v>
      </c>
      <c r="BU14" s="82">
        <f t="shared" ref="BU14:CC14" si="10">+BU178</f>
        <v>370370.37</v>
      </c>
      <c r="BV14" s="82">
        <f t="shared" si="10"/>
        <v>370370.37</v>
      </c>
      <c r="BW14" s="82">
        <f t="shared" si="10"/>
        <v>370370.37</v>
      </c>
      <c r="BX14" s="82">
        <f t="shared" si="10"/>
        <v>370370.37</v>
      </c>
      <c r="BY14" s="82">
        <f t="shared" si="10"/>
        <v>370370.37</v>
      </c>
      <c r="BZ14" s="82">
        <f t="shared" si="10"/>
        <v>370370.37</v>
      </c>
      <c r="CA14" s="82">
        <f t="shared" si="10"/>
        <v>370370.37</v>
      </c>
      <c r="CB14" s="82">
        <f t="shared" si="10"/>
        <v>370370.37</v>
      </c>
      <c r="CC14" s="81">
        <f t="shared" si="10"/>
        <v>7397370.3600000003</v>
      </c>
      <c r="CD14"/>
    </row>
    <row r="15" spans="2:82" ht="14.5" x14ac:dyDescent="0.35">
      <c r="B15" s="74"/>
      <c r="C15" s="363" t="s">
        <v>42</v>
      </c>
      <c r="D15" s="363"/>
      <c r="E15" s="363"/>
      <c r="F15" s="363"/>
      <c r="G15" s="210">
        <f t="shared" si="6"/>
        <v>0</v>
      </c>
      <c r="H15" s="84">
        <f t="shared" ref="H15:BS15" si="11">+SUM(H16:H19)</f>
        <v>0</v>
      </c>
      <c r="I15" s="85">
        <f t="shared" si="11"/>
        <v>0</v>
      </c>
      <c r="J15" s="84">
        <f t="shared" si="11"/>
        <v>0</v>
      </c>
      <c r="K15" s="86">
        <f t="shared" si="11"/>
        <v>0</v>
      </c>
      <c r="L15" s="86">
        <f t="shared" si="11"/>
        <v>0</v>
      </c>
      <c r="M15" s="86">
        <f t="shared" si="11"/>
        <v>0</v>
      </c>
      <c r="N15" s="86">
        <f t="shared" si="11"/>
        <v>0</v>
      </c>
      <c r="O15" s="86">
        <f t="shared" si="11"/>
        <v>0</v>
      </c>
      <c r="P15" s="86">
        <f t="shared" si="11"/>
        <v>0</v>
      </c>
      <c r="Q15" s="86">
        <f t="shared" si="11"/>
        <v>0</v>
      </c>
      <c r="R15" s="86">
        <f t="shared" si="11"/>
        <v>0</v>
      </c>
      <c r="S15" s="86">
        <f t="shared" si="11"/>
        <v>0</v>
      </c>
      <c r="T15" s="86">
        <f t="shared" si="11"/>
        <v>0</v>
      </c>
      <c r="U15" s="85">
        <f t="shared" si="11"/>
        <v>0</v>
      </c>
      <c r="V15" s="84">
        <f t="shared" si="11"/>
        <v>0</v>
      </c>
      <c r="W15" s="86">
        <f t="shared" si="11"/>
        <v>0</v>
      </c>
      <c r="X15" s="86">
        <f t="shared" si="11"/>
        <v>0</v>
      </c>
      <c r="Y15" s="86">
        <f t="shared" si="11"/>
        <v>0</v>
      </c>
      <c r="Z15" s="86">
        <f t="shared" si="11"/>
        <v>0</v>
      </c>
      <c r="AA15" s="86">
        <f t="shared" si="11"/>
        <v>0</v>
      </c>
      <c r="AB15" s="86">
        <f t="shared" si="11"/>
        <v>0</v>
      </c>
      <c r="AC15" s="86">
        <f t="shared" si="11"/>
        <v>0</v>
      </c>
      <c r="AD15" s="86">
        <f t="shared" si="11"/>
        <v>0</v>
      </c>
      <c r="AE15" s="86">
        <f t="shared" si="11"/>
        <v>0</v>
      </c>
      <c r="AF15" s="86">
        <f t="shared" si="11"/>
        <v>0</v>
      </c>
      <c r="AG15" s="85">
        <f t="shared" si="11"/>
        <v>0</v>
      </c>
      <c r="AH15" s="87">
        <f t="shared" si="11"/>
        <v>0</v>
      </c>
      <c r="AI15" s="86">
        <f t="shared" si="11"/>
        <v>0</v>
      </c>
      <c r="AJ15" s="86">
        <f t="shared" si="11"/>
        <v>0</v>
      </c>
      <c r="AK15" s="86">
        <f t="shared" si="11"/>
        <v>0</v>
      </c>
      <c r="AL15" s="86">
        <f t="shared" si="11"/>
        <v>0</v>
      </c>
      <c r="AM15" s="86">
        <f t="shared" si="11"/>
        <v>0</v>
      </c>
      <c r="AN15" s="86">
        <f t="shared" si="11"/>
        <v>0</v>
      </c>
      <c r="AO15" s="86">
        <f t="shared" si="11"/>
        <v>0</v>
      </c>
      <c r="AP15" s="86">
        <f t="shared" si="11"/>
        <v>0</v>
      </c>
      <c r="AQ15" s="86">
        <f t="shared" si="11"/>
        <v>0</v>
      </c>
      <c r="AR15" s="86">
        <f t="shared" si="11"/>
        <v>0</v>
      </c>
      <c r="AS15" s="85">
        <f t="shared" si="11"/>
        <v>0</v>
      </c>
      <c r="AT15" s="87">
        <f t="shared" si="11"/>
        <v>0</v>
      </c>
      <c r="AU15" s="86">
        <f t="shared" si="11"/>
        <v>0</v>
      </c>
      <c r="AV15" s="86">
        <f t="shared" si="11"/>
        <v>0</v>
      </c>
      <c r="AW15" s="86">
        <f t="shared" si="11"/>
        <v>0</v>
      </c>
      <c r="AX15" s="86">
        <f t="shared" si="11"/>
        <v>0</v>
      </c>
      <c r="AY15" s="86">
        <f t="shared" si="11"/>
        <v>0</v>
      </c>
      <c r="AZ15" s="86">
        <f t="shared" si="11"/>
        <v>0</v>
      </c>
      <c r="BA15" s="86">
        <f t="shared" si="11"/>
        <v>0</v>
      </c>
      <c r="BB15" s="86">
        <f t="shared" si="11"/>
        <v>0</v>
      </c>
      <c r="BC15" s="86">
        <f t="shared" si="11"/>
        <v>0</v>
      </c>
      <c r="BD15" s="86">
        <f t="shared" si="11"/>
        <v>0</v>
      </c>
      <c r="BE15" s="85">
        <f t="shared" si="11"/>
        <v>0</v>
      </c>
      <c r="BF15" s="87">
        <f t="shared" si="11"/>
        <v>0</v>
      </c>
      <c r="BG15" s="86">
        <f t="shared" si="11"/>
        <v>0</v>
      </c>
      <c r="BH15" s="86">
        <f t="shared" si="11"/>
        <v>0</v>
      </c>
      <c r="BI15" s="86">
        <f t="shared" si="11"/>
        <v>0</v>
      </c>
      <c r="BJ15" s="86">
        <f t="shared" si="11"/>
        <v>0</v>
      </c>
      <c r="BK15" s="86">
        <f t="shared" si="11"/>
        <v>0</v>
      </c>
      <c r="BL15" s="86">
        <f t="shared" si="11"/>
        <v>0</v>
      </c>
      <c r="BM15" s="86">
        <f t="shared" si="11"/>
        <v>0</v>
      </c>
      <c r="BN15" s="86">
        <f t="shared" si="11"/>
        <v>0</v>
      </c>
      <c r="BO15" s="86">
        <f t="shared" si="11"/>
        <v>0</v>
      </c>
      <c r="BP15" s="86">
        <f t="shared" si="11"/>
        <v>0</v>
      </c>
      <c r="BQ15" s="85">
        <f t="shared" si="11"/>
        <v>0</v>
      </c>
      <c r="BR15" s="87">
        <f t="shared" si="11"/>
        <v>0</v>
      </c>
      <c r="BS15" s="86">
        <f t="shared" si="11"/>
        <v>0</v>
      </c>
      <c r="BT15" s="86">
        <f t="shared" ref="BT15:CC15" si="12">+SUM(BT16:BT19)</f>
        <v>0</v>
      </c>
      <c r="BU15" s="86">
        <f t="shared" si="12"/>
        <v>0</v>
      </c>
      <c r="BV15" s="86">
        <f t="shared" si="12"/>
        <v>0</v>
      </c>
      <c r="BW15" s="86">
        <f t="shared" si="12"/>
        <v>0</v>
      </c>
      <c r="BX15" s="86">
        <f t="shared" si="12"/>
        <v>0</v>
      </c>
      <c r="BY15" s="86">
        <f t="shared" si="12"/>
        <v>0</v>
      </c>
      <c r="BZ15" s="86">
        <f t="shared" si="12"/>
        <v>0</v>
      </c>
      <c r="CA15" s="86">
        <f t="shared" si="12"/>
        <v>0</v>
      </c>
      <c r="CB15" s="86">
        <f t="shared" si="12"/>
        <v>0</v>
      </c>
      <c r="CC15" s="85">
        <f t="shared" si="12"/>
        <v>0</v>
      </c>
      <c r="CD15"/>
    </row>
    <row r="16" spans="2:82" ht="14.5" x14ac:dyDescent="0.35">
      <c r="B16" s="74"/>
      <c r="C16" s="88" t="s">
        <v>9</v>
      </c>
      <c r="D16" s="89" t="s">
        <v>43</v>
      </c>
      <c r="E16" s="280">
        <v>72</v>
      </c>
      <c r="F16" s="205">
        <f>+SUM(Mariannhill!F16)</f>
        <v>0</v>
      </c>
      <c r="G16" s="208">
        <f t="shared" si="6"/>
        <v>0</v>
      </c>
      <c r="H16" s="76">
        <f>+SUM(Mariannhill!H16)</f>
        <v>0</v>
      </c>
      <c r="I16" s="77">
        <f>+SUM(Mariannhill!I16)</f>
        <v>0</v>
      </c>
      <c r="J16" s="76">
        <f>+SUM(Mariannhill!J16)</f>
        <v>0</v>
      </c>
      <c r="K16" s="78">
        <f>+SUM(Mariannhill!K16)</f>
        <v>0</v>
      </c>
      <c r="L16" s="78">
        <f>+SUM(Mariannhill!L16)</f>
        <v>0</v>
      </c>
      <c r="M16" s="78">
        <f>+SUM(Mariannhill!M16)</f>
        <v>0</v>
      </c>
      <c r="N16" s="78">
        <f>+SUM(Mariannhill!N16)</f>
        <v>0</v>
      </c>
      <c r="O16" s="78">
        <f>+SUM(Mariannhill!O16)</f>
        <v>0</v>
      </c>
      <c r="P16" s="78">
        <f>+SUM(Mariannhill!P16)</f>
        <v>0</v>
      </c>
      <c r="Q16" s="78">
        <f>+SUM(Mariannhill!Q16)</f>
        <v>0</v>
      </c>
      <c r="R16" s="78">
        <f>+SUM(Mariannhill!R16)</f>
        <v>0</v>
      </c>
      <c r="S16" s="78">
        <f>+SUM(Mariannhill!S16)</f>
        <v>0</v>
      </c>
      <c r="T16" s="78">
        <f>+SUM(Mariannhill!T16)</f>
        <v>0</v>
      </c>
      <c r="U16" s="77">
        <f>+SUM(Mariannhill!U16)</f>
        <v>0</v>
      </c>
      <c r="V16" s="76">
        <f>+SUM(Mariannhill!V16)</f>
        <v>0</v>
      </c>
      <c r="W16" s="78">
        <f>+SUM(Mariannhill!W16)</f>
        <v>0</v>
      </c>
      <c r="X16" s="78">
        <f>+SUM(Mariannhill!X16)</f>
        <v>0</v>
      </c>
      <c r="Y16" s="78">
        <f>+SUM(Mariannhill!Y16)</f>
        <v>0</v>
      </c>
      <c r="Z16" s="78">
        <f>+SUM(Mariannhill!Z16)</f>
        <v>0</v>
      </c>
      <c r="AA16" s="78">
        <f>+SUM(Mariannhill!AA16)</f>
        <v>0</v>
      </c>
      <c r="AB16" s="78">
        <f>+SUM(Mariannhill!AB16)</f>
        <v>0</v>
      </c>
      <c r="AC16" s="78">
        <f>+SUM(Mariannhill!AC16)</f>
        <v>0</v>
      </c>
      <c r="AD16" s="78">
        <f>+SUM(Mariannhill!AD16)</f>
        <v>0</v>
      </c>
      <c r="AE16" s="78">
        <f>+SUM(Mariannhill!AE16)</f>
        <v>0</v>
      </c>
      <c r="AF16" s="78">
        <f>+SUM(Mariannhill!AF16)</f>
        <v>0</v>
      </c>
      <c r="AG16" s="77">
        <f>+SUM(Mariannhill!AG16)</f>
        <v>0</v>
      </c>
      <c r="AH16" s="79">
        <f>+SUM(Mariannhill!AH16)</f>
        <v>0</v>
      </c>
      <c r="AI16" s="78">
        <f>+SUM(Mariannhill!AI16)</f>
        <v>0</v>
      </c>
      <c r="AJ16" s="78">
        <f>+SUM(Mariannhill!AJ16)</f>
        <v>0</v>
      </c>
      <c r="AK16" s="78">
        <f>+SUM(Mariannhill!AK16)</f>
        <v>0</v>
      </c>
      <c r="AL16" s="78">
        <f>+SUM(Mariannhill!AL16)</f>
        <v>0</v>
      </c>
      <c r="AM16" s="78">
        <f>+SUM(Mariannhill!AM16)</f>
        <v>0</v>
      </c>
      <c r="AN16" s="78">
        <f>+SUM(Mariannhill!AN16)</f>
        <v>0</v>
      </c>
      <c r="AO16" s="78">
        <f>+SUM(Mariannhill!AO16)</f>
        <v>0</v>
      </c>
      <c r="AP16" s="78">
        <f>+SUM(Mariannhill!AP16)</f>
        <v>0</v>
      </c>
      <c r="AQ16" s="78">
        <f>+SUM(Mariannhill!AQ16)</f>
        <v>0</v>
      </c>
      <c r="AR16" s="78">
        <f>+SUM(Mariannhill!AR16)</f>
        <v>0</v>
      </c>
      <c r="AS16" s="77">
        <f>+SUM(Mariannhill!AS16)</f>
        <v>0</v>
      </c>
      <c r="AT16" s="79">
        <f>+SUM(Mariannhill!AT16)</f>
        <v>0</v>
      </c>
      <c r="AU16" s="78">
        <f>+SUM(Mariannhill!AU16)</f>
        <v>0</v>
      </c>
      <c r="AV16" s="78">
        <f>+SUM(Mariannhill!AV16)</f>
        <v>0</v>
      </c>
      <c r="AW16" s="78">
        <f>+SUM(Mariannhill!AW16)</f>
        <v>0</v>
      </c>
      <c r="AX16" s="78">
        <f>+SUM(Mariannhill!AX16)</f>
        <v>0</v>
      </c>
      <c r="AY16" s="78">
        <f>+SUM(Mariannhill!AY16)</f>
        <v>0</v>
      </c>
      <c r="AZ16" s="78">
        <f>+SUM(Mariannhill!AZ16)</f>
        <v>0</v>
      </c>
      <c r="BA16" s="78">
        <f>+SUM(Mariannhill!BA16)</f>
        <v>0</v>
      </c>
      <c r="BB16" s="78">
        <f>+SUM(Mariannhill!BB16)</f>
        <v>0</v>
      </c>
      <c r="BC16" s="78">
        <f>+SUM(Mariannhill!BC16)</f>
        <v>0</v>
      </c>
      <c r="BD16" s="78">
        <f>+SUM(Mariannhill!BD16)</f>
        <v>0</v>
      </c>
      <c r="BE16" s="77">
        <f>+SUM(Mariannhill!BE16)</f>
        <v>0</v>
      </c>
      <c r="BF16" s="79">
        <f>+SUM(Mariannhill!BF16)</f>
        <v>0</v>
      </c>
      <c r="BG16" s="78">
        <f>+SUM(Mariannhill!BG16)</f>
        <v>0</v>
      </c>
      <c r="BH16" s="78">
        <f>+SUM(Mariannhill!BH16)</f>
        <v>0</v>
      </c>
      <c r="BI16" s="78">
        <f>+SUM(Mariannhill!BI16)</f>
        <v>0</v>
      </c>
      <c r="BJ16" s="78">
        <f>+SUM(Mariannhill!BJ16)</f>
        <v>0</v>
      </c>
      <c r="BK16" s="78">
        <f>+SUM(Mariannhill!BK16)</f>
        <v>0</v>
      </c>
      <c r="BL16" s="78">
        <f>+SUM(Mariannhill!BL16)</f>
        <v>0</v>
      </c>
      <c r="BM16" s="78">
        <f>+SUM(Mariannhill!BM16)</f>
        <v>0</v>
      </c>
      <c r="BN16" s="78">
        <f>+SUM(Mariannhill!BN16)</f>
        <v>0</v>
      </c>
      <c r="BO16" s="78">
        <f>+SUM(Mariannhill!BO16)</f>
        <v>0</v>
      </c>
      <c r="BP16" s="78">
        <f>+SUM(Mariannhill!BP16)</f>
        <v>0</v>
      </c>
      <c r="BQ16" s="77">
        <f>+SUM(Mariannhill!BQ16)</f>
        <v>0</v>
      </c>
      <c r="BR16" s="79">
        <f>+SUM(Mariannhill!BR16)</f>
        <v>0</v>
      </c>
      <c r="BS16" s="78">
        <f>+SUM(Mariannhill!BS16)</f>
        <v>0</v>
      </c>
      <c r="BT16" s="78">
        <f>+SUM(Mariannhill!BT16)</f>
        <v>0</v>
      </c>
      <c r="BU16" s="78">
        <f>+SUM(Mariannhill!BU16)</f>
        <v>0</v>
      </c>
      <c r="BV16" s="78">
        <f>+SUM(Mariannhill!BV16)</f>
        <v>0</v>
      </c>
      <c r="BW16" s="78">
        <f>+SUM(Mariannhill!BW16)</f>
        <v>0</v>
      </c>
      <c r="BX16" s="78">
        <f>+SUM(Mariannhill!BX16)</f>
        <v>0</v>
      </c>
      <c r="BY16" s="78">
        <f>+SUM(Mariannhill!BY16)</f>
        <v>0</v>
      </c>
      <c r="BZ16" s="78">
        <f>+SUM(Mariannhill!BZ16)</f>
        <v>0</v>
      </c>
      <c r="CA16" s="78">
        <f>+SUM(Mariannhill!CA16)</f>
        <v>0</v>
      </c>
      <c r="CB16" s="78">
        <f>+SUM(Mariannhill!CB16)</f>
        <v>0</v>
      </c>
      <c r="CC16" s="77">
        <f>+SUM(Mariannhill!CC16)</f>
        <v>0</v>
      </c>
      <c r="CD16"/>
    </row>
    <row r="17" spans="1:82" ht="14.5" x14ac:dyDescent="0.35">
      <c r="A17" s="40"/>
      <c r="B17" s="74"/>
      <c r="C17" s="88" t="s">
        <v>10</v>
      </c>
      <c r="D17" s="89" t="s">
        <v>43</v>
      </c>
      <c r="E17" s="280">
        <v>72</v>
      </c>
      <c r="F17" s="205">
        <f>+SUM(Mariannhill!F17)</f>
        <v>0</v>
      </c>
      <c r="G17" s="208">
        <f t="shared" si="6"/>
        <v>0</v>
      </c>
      <c r="H17" s="76">
        <f>+SUM(Mariannhill!H17)</f>
        <v>0</v>
      </c>
      <c r="I17" s="77">
        <f>+SUM(Mariannhill!I17)</f>
        <v>0</v>
      </c>
      <c r="J17" s="76">
        <f>+SUM(Mariannhill!J17)</f>
        <v>0</v>
      </c>
      <c r="K17" s="78">
        <f>+SUM(Mariannhill!K17)</f>
        <v>0</v>
      </c>
      <c r="L17" s="78">
        <f>+SUM(Mariannhill!L17)</f>
        <v>0</v>
      </c>
      <c r="M17" s="78">
        <f>+SUM(Mariannhill!M17)</f>
        <v>0</v>
      </c>
      <c r="N17" s="78">
        <f>+SUM(Mariannhill!N17)</f>
        <v>0</v>
      </c>
      <c r="O17" s="78">
        <f>+SUM(Mariannhill!O17)</f>
        <v>0</v>
      </c>
      <c r="P17" s="78">
        <f>+SUM(Mariannhill!P17)</f>
        <v>0</v>
      </c>
      <c r="Q17" s="78">
        <f>+SUM(Mariannhill!Q17)</f>
        <v>0</v>
      </c>
      <c r="R17" s="78">
        <f>+SUM(Mariannhill!R17)</f>
        <v>0</v>
      </c>
      <c r="S17" s="78">
        <f>+SUM(Mariannhill!S17)</f>
        <v>0</v>
      </c>
      <c r="T17" s="78">
        <f>+SUM(Mariannhill!T17)</f>
        <v>0</v>
      </c>
      <c r="U17" s="77">
        <f>+SUM(Mariannhill!U17)</f>
        <v>0</v>
      </c>
      <c r="V17" s="76">
        <f>+SUM(Mariannhill!V17)</f>
        <v>0</v>
      </c>
      <c r="W17" s="78">
        <f>+SUM(Mariannhill!W17)</f>
        <v>0</v>
      </c>
      <c r="X17" s="78">
        <f>+SUM(Mariannhill!X17)</f>
        <v>0</v>
      </c>
      <c r="Y17" s="78">
        <f>+SUM(Mariannhill!Y17)</f>
        <v>0</v>
      </c>
      <c r="Z17" s="78">
        <f>+SUM(Mariannhill!Z17)</f>
        <v>0</v>
      </c>
      <c r="AA17" s="78">
        <f>+SUM(Mariannhill!AA17)</f>
        <v>0</v>
      </c>
      <c r="AB17" s="78">
        <f>+SUM(Mariannhill!AB17)</f>
        <v>0</v>
      </c>
      <c r="AC17" s="78">
        <f>+SUM(Mariannhill!AC17)</f>
        <v>0</v>
      </c>
      <c r="AD17" s="78">
        <f>+SUM(Mariannhill!AD17)</f>
        <v>0</v>
      </c>
      <c r="AE17" s="78">
        <f>+SUM(Mariannhill!AE17)</f>
        <v>0</v>
      </c>
      <c r="AF17" s="78">
        <f>+SUM(Mariannhill!AF17)</f>
        <v>0</v>
      </c>
      <c r="AG17" s="77">
        <f>+SUM(Mariannhill!AG17)</f>
        <v>0</v>
      </c>
      <c r="AH17" s="79">
        <f>+SUM(Mariannhill!AH17)</f>
        <v>0</v>
      </c>
      <c r="AI17" s="78">
        <f>+SUM(Mariannhill!AI17)</f>
        <v>0</v>
      </c>
      <c r="AJ17" s="78">
        <f>+SUM(Mariannhill!AJ17)</f>
        <v>0</v>
      </c>
      <c r="AK17" s="78">
        <f>+SUM(Mariannhill!AK17)</f>
        <v>0</v>
      </c>
      <c r="AL17" s="78">
        <f>+SUM(Mariannhill!AL17)</f>
        <v>0</v>
      </c>
      <c r="AM17" s="78">
        <f>+SUM(Mariannhill!AM17)</f>
        <v>0</v>
      </c>
      <c r="AN17" s="78">
        <f>+SUM(Mariannhill!AN17)</f>
        <v>0</v>
      </c>
      <c r="AO17" s="78">
        <f>+SUM(Mariannhill!AO17)</f>
        <v>0</v>
      </c>
      <c r="AP17" s="78">
        <f>+SUM(Mariannhill!AP17)</f>
        <v>0</v>
      </c>
      <c r="AQ17" s="78">
        <f>+SUM(Mariannhill!AQ17)</f>
        <v>0</v>
      </c>
      <c r="AR17" s="78">
        <f>+SUM(Mariannhill!AR17)</f>
        <v>0</v>
      </c>
      <c r="AS17" s="77">
        <f>+SUM(Mariannhill!AS17)</f>
        <v>0</v>
      </c>
      <c r="AT17" s="79">
        <f>+SUM(Mariannhill!AT17)</f>
        <v>0</v>
      </c>
      <c r="AU17" s="78">
        <f>+SUM(Mariannhill!AU17)</f>
        <v>0</v>
      </c>
      <c r="AV17" s="78">
        <f>+SUM(Mariannhill!AV17)</f>
        <v>0</v>
      </c>
      <c r="AW17" s="78">
        <f>+SUM(Mariannhill!AW17)</f>
        <v>0</v>
      </c>
      <c r="AX17" s="78">
        <f>+SUM(Mariannhill!AX17)</f>
        <v>0</v>
      </c>
      <c r="AY17" s="78">
        <f>+SUM(Mariannhill!AY17)</f>
        <v>0</v>
      </c>
      <c r="AZ17" s="78">
        <f>+SUM(Mariannhill!AZ17)</f>
        <v>0</v>
      </c>
      <c r="BA17" s="78">
        <f>+SUM(Mariannhill!BA17)</f>
        <v>0</v>
      </c>
      <c r="BB17" s="78">
        <f>+SUM(Mariannhill!BB17)</f>
        <v>0</v>
      </c>
      <c r="BC17" s="78">
        <f>+SUM(Mariannhill!BC17)</f>
        <v>0</v>
      </c>
      <c r="BD17" s="78">
        <f>+SUM(Mariannhill!BD17)</f>
        <v>0</v>
      </c>
      <c r="BE17" s="77">
        <f>+SUM(Mariannhill!BE17)</f>
        <v>0</v>
      </c>
      <c r="BF17" s="79">
        <f>+SUM(Mariannhill!BF17)</f>
        <v>0</v>
      </c>
      <c r="BG17" s="78">
        <f>+SUM(Mariannhill!BG17)</f>
        <v>0</v>
      </c>
      <c r="BH17" s="78">
        <f>+SUM(Mariannhill!BH17)</f>
        <v>0</v>
      </c>
      <c r="BI17" s="78">
        <f>+SUM(Mariannhill!BI17)</f>
        <v>0</v>
      </c>
      <c r="BJ17" s="78">
        <f>+SUM(Mariannhill!BJ17)</f>
        <v>0</v>
      </c>
      <c r="BK17" s="78">
        <f>+SUM(Mariannhill!BK17)</f>
        <v>0</v>
      </c>
      <c r="BL17" s="78">
        <f>+SUM(Mariannhill!BL17)</f>
        <v>0</v>
      </c>
      <c r="BM17" s="78">
        <f>+SUM(Mariannhill!BM17)</f>
        <v>0</v>
      </c>
      <c r="BN17" s="78">
        <f>+SUM(Mariannhill!BN17)</f>
        <v>0</v>
      </c>
      <c r="BO17" s="78">
        <f>+SUM(Mariannhill!BO17)</f>
        <v>0</v>
      </c>
      <c r="BP17" s="78">
        <f>+SUM(Mariannhill!BP17)</f>
        <v>0</v>
      </c>
      <c r="BQ17" s="77">
        <f>+SUM(Mariannhill!BQ17)</f>
        <v>0</v>
      </c>
      <c r="BR17" s="79">
        <f>+SUM(Mariannhill!BR17)</f>
        <v>0</v>
      </c>
      <c r="BS17" s="78">
        <f>+SUM(Mariannhill!BS17)</f>
        <v>0</v>
      </c>
      <c r="BT17" s="78">
        <f>+SUM(Mariannhill!BT17)</f>
        <v>0</v>
      </c>
      <c r="BU17" s="78">
        <f>+SUM(Mariannhill!BU17)</f>
        <v>0</v>
      </c>
      <c r="BV17" s="78">
        <f>+SUM(Mariannhill!BV17)</f>
        <v>0</v>
      </c>
      <c r="BW17" s="78">
        <f>+SUM(Mariannhill!BW17)</f>
        <v>0</v>
      </c>
      <c r="BX17" s="78">
        <f>+SUM(Mariannhill!BX17)</f>
        <v>0</v>
      </c>
      <c r="BY17" s="78">
        <f>+SUM(Mariannhill!BY17)</f>
        <v>0</v>
      </c>
      <c r="BZ17" s="78">
        <f>+SUM(Mariannhill!BZ17)</f>
        <v>0</v>
      </c>
      <c r="CA17" s="78">
        <f>+SUM(Mariannhill!CA17)</f>
        <v>0</v>
      </c>
      <c r="CB17" s="78">
        <f>+SUM(Mariannhill!CB17)</f>
        <v>0</v>
      </c>
      <c r="CC17" s="77">
        <f>+SUM(Mariannhill!CC17)</f>
        <v>0</v>
      </c>
      <c r="CD17"/>
    </row>
    <row r="18" spans="1:82" ht="14.5" x14ac:dyDescent="0.35">
      <c r="A18" s="40"/>
      <c r="B18" s="74"/>
      <c r="C18" s="88" t="s">
        <v>11</v>
      </c>
      <c r="D18" s="89" t="s">
        <v>43</v>
      </c>
      <c r="E18" s="280">
        <v>72</v>
      </c>
      <c r="F18" s="205">
        <f>+SUM(Mariannhill!F18)</f>
        <v>0</v>
      </c>
      <c r="G18" s="208">
        <f t="shared" si="6"/>
        <v>0</v>
      </c>
      <c r="H18" s="76">
        <f>+SUM(Mariannhill!H18)</f>
        <v>0</v>
      </c>
      <c r="I18" s="77">
        <f>+SUM(Mariannhill!I18)</f>
        <v>0</v>
      </c>
      <c r="J18" s="76">
        <f>+SUM(Mariannhill!J18)</f>
        <v>0</v>
      </c>
      <c r="K18" s="78">
        <f>+SUM(Mariannhill!K18)</f>
        <v>0</v>
      </c>
      <c r="L18" s="78">
        <f>+SUM(Mariannhill!L18)</f>
        <v>0</v>
      </c>
      <c r="M18" s="78">
        <f>+SUM(Mariannhill!M18)</f>
        <v>0</v>
      </c>
      <c r="N18" s="78">
        <f>+SUM(Mariannhill!N18)</f>
        <v>0</v>
      </c>
      <c r="O18" s="78">
        <f>+SUM(Mariannhill!O18)</f>
        <v>0</v>
      </c>
      <c r="P18" s="78">
        <f>+SUM(Mariannhill!P18)</f>
        <v>0</v>
      </c>
      <c r="Q18" s="78">
        <f>+SUM(Mariannhill!Q18)</f>
        <v>0</v>
      </c>
      <c r="R18" s="78">
        <f>+SUM(Mariannhill!R18)</f>
        <v>0</v>
      </c>
      <c r="S18" s="78">
        <f>+SUM(Mariannhill!S18)</f>
        <v>0</v>
      </c>
      <c r="T18" s="78">
        <f>+SUM(Mariannhill!T18)</f>
        <v>0</v>
      </c>
      <c r="U18" s="77">
        <f>+SUM(Mariannhill!U18)</f>
        <v>0</v>
      </c>
      <c r="V18" s="76">
        <f>+SUM(Mariannhill!V18)</f>
        <v>0</v>
      </c>
      <c r="W18" s="78">
        <f>+SUM(Mariannhill!W18)</f>
        <v>0</v>
      </c>
      <c r="X18" s="78">
        <f>+SUM(Mariannhill!X18)</f>
        <v>0</v>
      </c>
      <c r="Y18" s="78">
        <f>+SUM(Mariannhill!Y18)</f>
        <v>0</v>
      </c>
      <c r="Z18" s="78">
        <f>+SUM(Mariannhill!Z18)</f>
        <v>0</v>
      </c>
      <c r="AA18" s="78">
        <f>+SUM(Mariannhill!AA18)</f>
        <v>0</v>
      </c>
      <c r="AB18" s="78">
        <f>+SUM(Mariannhill!AB18)</f>
        <v>0</v>
      </c>
      <c r="AC18" s="78">
        <f>+SUM(Mariannhill!AC18)</f>
        <v>0</v>
      </c>
      <c r="AD18" s="78">
        <f>+SUM(Mariannhill!AD18)</f>
        <v>0</v>
      </c>
      <c r="AE18" s="78">
        <f>+SUM(Mariannhill!AE18)</f>
        <v>0</v>
      </c>
      <c r="AF18" s="78">
        <f>+SUM(Mariannhill!AF18)</f>
        <v>0</v>
      </c>
      <c r="AG18" s="77">
        <f>+SUM(Mariannhill!AG18)</f>
        <v>0</v>
      </c>
      <c r="AH18" s="79">
        <f>+SUM(Mariannhill!AH18)</f>
        <v>0</v>
      </c>
      <c r="AI18" s="78">
        <f>+SUM(Mariannhill!AI18)</f>
        <v>0</v>
      </c>
      <c r="AJ18" s="78">
        <f>+SUM(Mariannhill!AJ18)</f>
        <v>0</v>
      </c>
      <c r="AK18" s="78">
        <f>+SUM(Mariannhill!AK18)</f>
        <v>0</v>
      </c>
      <c r="AL18" s="78">
        <f>+SUM(Mariannhill!AL18)</f>
        <v>0</v>
      </c>
      <c r="AM18" s="78">
        <f>+SUM(Mariannhill!AM18)</f>
        <v>0</v>
      </c>
      <c r="AN18" s="78">
        <f>+SUM(Mariannhill!AN18)</f>
        <v>0</v>
      </c>
      <c r="AO18" s="78">
        <f>+SUM(Mariannhill!AO18)</f>
        <v>0</v>
      </c>
      <c r="AP18" s="78">
        <f>+SUM(Mariannhill!AP18)</f>
        <v>0</v>
      </c>
      <c r="AQ18" s="78">
        <f>+SUM(Mariannhill!AQ18)</f>
        <v>0</v>
      </c>
      <c r="AR18" s="78">
        <f>+SUM(Mariannhill!AR18)</f>
        <v>0</v>
      </c>
      <c r="AS18" s="77">
        <f>+SUM(Mariannhill!AS18)</f>
        <v>0</v>
      </c>
      <c r="AT18" s="79">
        <f>+SUM(Mariannhill!AT18)</f>
        <v>0</v>
      </c>
      <c r="AU18" s="78">
        <f>+SUM(Mariannhill!AU18)</f>
        <v>0</v>
      </c>
      <c r="AV18" s="78">
        <f>+SUM(Mariannhill!AV18)</f>
        <v>0</v>
      </c>
      <c r="AW18" s="78">
        <f>+SUM(Mariannhill!AW18)</f>
        <v>0</v>
      </c>
      <c r="AX18" s="78">
        <f>+SUM(Mariannhill!AX18)</f>
        <v>0</v>
      </c>
      <c r="AY18" s="78">
        <f>+SUM(Mariannhill!AY18)</f>
        <v>0</v>
      </c>
      <c r="AZ18" s="78">
        <f>+SUM(Mariannhill!AZ18)</f>
        <v>0</v>
      </c>
      <c r="BA18" s="78">
        <f>+SUM(Mariannhill!BA18)</f>
        <v>0</v>
      </c>
      <c r="BB18" s="78">
        <f>+SUM(Mariannhill!BB18)</f>
        <v>0</v>
      </c>
      <c r="BC18" s="78">
        <f>+SUM(Mariannhill!BC18)</f>
        <v>0</v>
      </c>
      <c r="BD18" s="78">
        <f>+SUM(Mariannhill!BD18)</f>
        <v>0</v>
      </c>
      <c r="BE18" s="77">
        <f>+SUM(Mariannhill!BE18)</f>
        <v>0</v>
      </c>
      <c r="BF18" s="79">
        <f>+SUM(Mariannhill!BF18)</f>
        <v>0</v>
      </c>
      <c r="BG18" s="78">
        <f>+SUM(Mariannhill!BG18)</f>
        <v>0</v>
      </c>
      <c r="BH18" s="78">
        <f>+SUM(Mariannhill!BH18)</f>
        <v>0</v>
      </c>
      <c r="BI18" s="78">
        <f>+SUM(Mariannhill!BI18)</f>
        <v>0</v>
      </c>
      <c r="BJ18" s="78">
        <f>+SUM(Mariannhill!BJ18)</f>
        <v>0</v>
      </c>
      <c r="BK18" s="78">
        <f>+SUM(Mariannhill!BK18)</f>
        <v>0</v>
      </c>
      <c r="BL18" s="78">
        <f>+SUM(Mariannhill!BL18)</f>
        <v>0</v>
      </c>
      <c r="BM18" s="78">
        <f>+SUM(Mariannhill!BM18)</f>
        <v>0</v>
      </c>
      <c r="BN18" s="78">
        <f>+SUM(Mariannhill!BN18)</f>
        <v>0</v>
      </c>
      <c r="BO18" s="78">
        <f>+SUM(Mariannhill!BO18)</f>
        <v>0</v>
      </c>
      <c r="BP18" s="78">
        <f>+SUM(Mariannhill!BP18)</f>
        <v>0</v>
      </c>
      <c r="BQ18" s="77">
        <f>+SUM(Mariannhill!BQ18)</f>
        <v>0</v>
      </c>
      <c r="BR18" s="79">
        <f>+SUM(Mariannhill!BR18)</f>
        <v>0</v>
      </c>
      <c r="BS18" s="78">
        <f>+SUM(Mariannhill!BS18)</f>
        <v>0</v>
      </c>
      <c r="BT18" s="78">
        <f>+SUM(Mariannhill!BT18)</f>
        <v>0</v>
      </c>
      <c r="BU18" s="78">
        <f>+SUM(Mariannhill!BU18)</f>
        <v>0</v>
      </c>
      <c r="BV18" s="78">
        <f>+SUM(Mariannhill!BV18)</f>
        <v>0</v>
      </c>
      <c r="BW18" s="78">
        <f>+SUM(Mariannhill!BW18)</f>
        <v>0</v>
      </c>
      <c r="BX18" s="78">
        <f>+SUM(Mariannhill!BX18)</f>
        <v>0</v>
      </c>
      <c r="BY18" s="78">
        <f>+SUM(Mariannhill!BY18)</f>
        <v>0</v>
      </c>
      <c r="BZ18" s="78">
        <f>+SUM(Mariannhill!BZ18)</f>
        <v>0</v>
      </c>
      <c r="CA18" s="78">
        <f>+SUM(Mariannhill!CA18)</f>
        <v>0</v>
      </c>
      <c r="CB18" s="78">
        <f>+SUM(Mariannhill!CB18)</f>
        <v>0</v>
      </c>
      <c r="CC18" s="77">
        <f>+SUM(Mariannhill!CC18)</f>
        <v>0</v>
      </c>
      <c r="CD18"/>
    </row>
    <row r="19" spans="1:82" ht="14.5" x14ac:dyDescent="0.35">
      <c r="A19" s="40"/>
      <c r="B19" s="74"/>
      <c r="C19" s="88" t="s">
        <v>12</v>
      </c>
      <c r="D19" s="89" t="s">
        <v>43</v>
      </c>
      <c r="E19" s="280">
        <v>72</v>
      </c>
      <c r="F19" s="205">
        <f>+SUM(Mariannhill!F19)</f>
        <v>0</v>
      </c>
      <c r="G19" s="208">
        <f t="shared" si="6"/>
        <v>0</v>
      </c>
      <c r="H19" s="76">
        <f>+SUM(Mariannhill!H19)</f>
        <v>0</v>
      </c>
      <c r="I19" s="77">
        <f>+SUM(Mariannhill!I19)</f>
        <v>0</v>
      </c>
      <c r="J19" s="76">
        <f>+SUM(Mariannhill!J19)</f>
        <v>0</v>
      </c>
      <c r="K19" s="78">
        <f>+SUM(Mariannhill!K19)</f>
        <v>0</v>
      </c>
      <c r="L19" s="78">
        <f>+SUM(Mariannhill!L19)</f>
        <v>0</v>
      </c>
      <c r="M19" s="78">
        <f>+SUM(Mariannhill!M19)</f>
        <v>0</v>
      </c>
      <c r="N19" s="78">
        <f>+SUM(Mariannhill!N19)</f>
        <v>0</v>
      </c>
      <c r="O19" s="78">
        <f>+SUM(Mariannhill!O19)</f>
        <v>0</v>
      </c>
      <c r="P19" s="78">
        <f>+SUM(Mariannhill!P19)</f>
        <v>0</v>
      </c>
      <c r="Q19" s="78">
        <f>+SUM(Mariannhill!Q19)</f>
        <v>0</v>
      </c>
      <c r="R19" s="78">
        <f>+SUM(Mariannhill!R19)</f>
        <v>0</v>
      </c>
      <c r="S19" s="78">
        <f>+SUM(Mariannhill!S19)</f>
        <v>0</v>
      </c>
      <c r="T19" s="78">
        <f>+SUM(Mariannhill!T19)</f>
        <v>0</v>
      </c>
      <c r="U19" s="77">
        <f>+SUM(Mariannhill!U19)</f>
        <v>0</v>
      </c>
      <c r="V19" s="76">
        <f>+SUM(Mariannhill!V19)</f>
        <v>0</v>
      </c>
      <c r="W19" s="78">
        <f>+SUM(Mariannhill!W19)</f>
        <v>0</v>
      </c>
      <c r="X19" s="78">
        <f>+SUM(Mariannhill!X19)</f>
        <v>0</v>
      </c>
      <c r="Y19" s="78">
        <f>+SUM(Mariannhill!Y19)</f>
        <v>0</v>
      </c>
      <c r="Z19" s="78">
        <f>+SUM(Mariannhill!Z19)</f>
        <v>0</v>
      </c>
      <c r="AA19" s="78">
        <f>+SUM(Mariannhill!AA19)</f>
        <v>0</v>
      </c>
      <c r="AB19" s="78">
        <f>+SUM(Mariannhill!AB19)</f>
        <v>0</v>
      </c>
      <c r="AC19" s="78">
        <f>+SUM(Mariannhill!AC19)</f>
        <v>0</v>
      </c>
      <c r="AD19" s="78">
        <f>+SUM(Mariannhill!AD19)</f>
        <v>0</v>
      </c>
      <c r="AE19" s="78">
        <f>+SUM(Mariannhill!AE19)</f>
        <v>0</v>
      </c>
      <c r="AF19" s="78">
        <f>+SUM(Mariannhill!AF19)</f>
        <v>0</v>
      </c>
      <c r="AG19" s="77">
        <f>+SUM(Mariannhill!AG19)</f>
        <v>0</v>
      </c>
      <c r="AH19" s="79">
        <f>+SUM(Mariannhill!AH19)</f>
        <v>0</v>
      </c>
      <c r="AI19" s="78">
        <f>+SUM(Mariannhill!AI19)</f>
        <v>0</v>
      </c>
      <c r="AJ19" s="78">
        <f>+SUM(Mariannhill!AJ19)</f>
        <v>0</v>
      </c>
      <c r="AK19" s="78">
        <f>+SUM(Mariannhill!AK19)</f>
        <v>0</v>
      </c>
      <c r="AL19" s="78">
        <f>+SUM(Mariannhill!AL19)</f>
        <v>0</v>
      </c>
      <c r="AM19" s="78">
        <f>+SUM(Mariannhill!AM19)</f>
        <v>0</v>
      </c>
      <c r="AN19" s="78">
        <f>+SUM(Mariannhill!AN19)</f>
        <v>0</v>
      </c>
      <c r="AO19" s="78">
        <f>+SUM(Mariannhill!AO19)</f>
        <v>0</v>
      </c>
      <c r="AP19" s="78">
        <f>+SUM(Mariannhill!AP19)</f>
        <v>0</v>
      </c>
      <c r="AQ19" s="78">
        <f>+SUM(Mariannhill!AQ19)</f>
        <v>0</v>
      </c>
      <c r="AR19" s="78">
        <f>+SUM(Mariannhill!AR19)</f>
        <v>0</v>
      </c>
      <c r="AS19" s="77">
        <f>+SUM(Mariannhill!AS19)</f>
        <v>0</v>
      </c>
      <c r="AT19" s="79">
        <f>+SUM(Mariannhill!AT19)</f>
        <v>0</v>
      </c>
      <c r="AU19" s="78">
        <f>+SUM(Mariannhill!AU19)</f>
        <v>0</v>
      </c>
      <c r="AV19" s="78">
        <f>+SUM(Mariannhill!AV19)</f>
        <v>0</v>
      </c>
      <c r="AW19" s="78">
        <f>+SUM(Mariannhill!AW19)</f>
        <v>0</v>
      </c>
      <c r="AX19" s="78">
        <f>+SUM(Mariannhill!AX19)</f>
        <v>0</v>
      </c>
      <c r="AY19" s="78">
        <f>+SUM(Mariannhill!AY19)</f>
        <v>0</v>
      </c>
      <c r="AZ19" s="78">
        <f>+SUM(Mariannhill!AZ19)</f>
        <v>0</v>
      </c>
      <c r="BA19" s="78">
        <f>+SUM(Mariannhill!BA19)</f>
        <v>0</v>
      </c>
      <c r="BB19" s="78">
        <f>+SUM(Mariannhill!BB19)</f>
        <v>0</v>
      </c>
      <c r="BC19" s="78">
        <f>+SUM(Mariannhill!BC19)</f>
        <v>0</v>
      </c>
      <c r="BD19" s="78">
        <f>+SUM(Mariannhill!BD19)</f>
        <v>0</v>
      </c>
      <c r="BE19" s="77">
        <f>+SUM(Mariannhill!BE19)</f>
        <v>0</v>
      </c>
      <c r="BF19" s="79">
        <f>+SUM(Mariannhill!BF19)</f>
        <v>0</v>
      </c>
      <c r="BG19" s="78">
        <f>+SUM(Mariannhill!BG19)</f>
        <v>0</v>
      </c>
      <c r="BH19" s="78">
        <f>+SUM(Mariannhill!BH19)</f>
        <v>0</v>
      </c>
      <c r="BI19" s="78">
        <f>+SUM(Mariannhill!BI19)</f>
        <v>0</v>
      </c>
      <c r="BJ19" s="78">
        <f>+SUM(Mariannhill!BJ19)</f>
        <v>0</v>
      </c>
      <c r="BK19" s="78">
        <f>+SUM(Mariannhill!BK19)</f>
        <v>0</v>
      </c>
      <c r="BL19" s="78">
        <f>+SUM(Mariannhill!BL19)</f>
        <v>0</v>
      </c>
      <c r="BM19" s="78">
        <f>+SUM(Mariannhill!BM19)</f>
        <v>0</v>
      </c>
      <c r="BN19" s="78">
        <f>+SUM(Mariannhill!BN19)</f>
        <v>0</v>
      </c>
      <c r="BO19" s="78">
        <f>+SUM(Mariannhill!BO19)</f>
        <v>0</v>
      </c>
      <c r="BP19" s="78">
        <f>+SUM(Mariannhill!BP19)</f>
        <v>0</v>
      </c>
      <c r="BQ19" s="77">
        <f>+SUM(Mariannhill!BQ19)</f>
        <v>0</v>
      </c>
      <c r="BR19" s="79">
        <f>+SUM(Mariannhill!BR19)</f>
        <v>0</v>
      </c>
      <c r="BS19" s="78">
        <f>+SUM(Mariannhill!BS19)</f>
        <v>0</v>
      </c>
      <c r="BT19" s="78">
        <f>+SUM(Mariannhill!BT19)</f>
        <v>0</v>
      </c>
      <c r="BU19" s="78">
        <f>+SUM(Mariannhill!BU19)</f>
        <v>0</v>
      </c>
      <c r="BV19" s="78">
        <f>+SUM(Mariannhill!BV19)</f>
        <v>0</v>
      </c>
      <c r="BW19" s="78">
        <f>+SUM(Mariannhill!BW19)</f>
        <v>0</v>
      </c>
      <c r="BX19" s="78">
        <f>+SUM(Mariannhill!BX19)</f>
        <v>0</v>
      </c>
      <c r="BY19" s="78">
        <f>+SUM(Mariannhill!BY19)</f>
        <v>0</v>
      </c>
      <c r="BZ19" s="78">
        <f>+SUM(Mariannhill!BZ19)</f>
        <v>0</v>
      </c>
      <c r="CA19" s="78">
        <f>+SUM(Mariannhill!CA19)</f>
        <v>0</v>
      </c>
      <c r="CB19" s="78">
        <f>+SUM(Mariannhill!CB19)</f>
        <v>0</v>
      </c>
      <c r="CC19" s="77">
        <f>+SUM(Mariannhill!CC19)</f>
        <v>0</v>
      </c>
      <c r="CD19"/>
    </row>
    <row r="20" spans="1:82" ht="14.5" x14ac:dyDescent="0.35">
      <c r="A20" s="40"/>
      <c r="B20" s="90"/>
      <c r="C20" s="398"/>
      <c r="D20" s="398"/>
      <c r="E20" s="398"/>
      <c r="F20" s="398"/>
      <c r="G20" s="211">
        <f t="shared" ref="G20:AL20" si="13">IF(SUM(G16:G19)=0,0,IF(AND((SUM(G16:G19)/G12)&gt;0.4,G178=0),0.4,(SUM(G16:G19)/G12)))</f>
        <v>0</v>
      </c>
      <c r="H20" s="92">
        <f t="shared" si="13"/>
        <v>0</v>
      </c>
      <c r="I20" s="93">
        <f t="shared" si="13"/>
        <v>0</v>
      </c>
      <c r="J20" s="92">
        <f t="shared" si="13"/>
        <v>0</v>
      </c>
      <c r="K20" s="94">
        <f t="shared" si="13"/>
        <v>0</v>
      </c>
      <c r="L20" s="94">
        <f t="shared" si="13"/>
        <v>0</v>
      </c>
      <c r="M20" s="94">
        <f t="shared" si="13"/>
        <v>0</v>
      </c>
      <c r="N20" s="94">
        <f t="shared" si="13"/>
        <v>0</v>
      </c>
      <c r="O20" s="94">
        <f t="shared" si="13"/>
        <v>0</v>
      </c>
      <c r="P20" s="94">
        <f t="shared" si="13"/>
        <v>0</v>
      </c>
      <c r="Q20" s="94">
        <f t="shared" si="13"/>
        <v>0</v>
      </c>
      <c r="R20" s="94">
        <f t="shared" si="13"/>
        <v>0</v>
      </c>
      <c r="S20" s="94">
        <f t="shared" si="13"/>
        <v>0</v>
      </c>
      <c r="T20" s="94">
        <f t="shared" si="13"/>
        <v>0</v>
      </c>
      <c r="U20" s="93">
        <f t="shared" si="13"/>
        <v>0</v>
      </c>
      <c r="V20" s="92">
        <f t="shared" si="13"/>
        <v>0</v>
      </c>
      <c r="W20" s="94">
        <f t="shared" si="13"/>
        <v>0</v>
      </c>
      <c r="X20" s="94">
        <f t="shared" si="13"/>
        <v>0</v>
      </c>
      <c r="Y20" s="94">
        <f t="shared" si="13"/>
        <v>0</v>
      </c>
      <c r="Z20" s="94">
        <f t="shared" si="13"/>
        <v>0</v>
      </c>
      <c r="AA20" s="94">
        <f t="shared" si="13"/>
        <v>0</v>
      </c>
      <c r="AB20" s="94">
        <f t="shared" si="13"/>
        <v>0</v>
      </c>
      <c r="AC20" s="94">
        <f t="shared" si="13"/>
        <v>0</v>
      </c>
      <c r="AD20" s="94">
        <f t="shared" si="13"/>
        <v>0</v>
      </c>
      <c r="AE20" s="94">
        <f t="shared" si="13"/>
        <v>0</v>
      </c>
      <c r="AF20" s="94">
        <f t="shared" si="13"/>
        <v>0</v>
      </c>
      <c r="AG20" s="93">
        <f t="shared" si="13"/>
        <v>0</v>
      </c>
      <c r="AH20" s="95">
        <f t="shared" si="13"/>
        <v>0</v>
      </c>
      <c r="AI20" s="94">
        <f t="shared" si="13"/>
        <v>0</v>
      </c>
      <c r="AJ20" s="94">
        <f t="shared" si="13"/>
        <v>0</v>
      </c>
      <c r="AK20" s="94">
        <f t="shared" si="13"/>
        <v>0</v>
      </c>
      <c r="AL20" s="94">
        <f t="shared" si="13"/>
        <v>0</v>
      </c>
      <c r="AM20" s="94">
        <f t="shared" ref="AM20:BR20" si="14">IF(SUM(AM16:AM19)=0,0,IF(AND((SUM(AM16:AM19)/AM12)&gt;0.4,AM178=0),0.4,(SUM(AM16:AM19)/AM12)))</f>
        <v>0</v>
      </c>
      <c r="AN20" s="94">
        <f t="shared" si="14"/>
        <v>0</v>
      </c>
      <c r="AO20" s="94">
        <f t="shared" si="14"/>
        <v>0</v>
      </c>
      <c r="AP20" s="94">
        <f t="shared" si="14"/>
        <v>0</v>
      </c>
      <c r="AQ20" s="94">
        <f t="shared" si="14"/>
        <v>0</v>
      </c>
      <c r="AR20" s="94">
        <f t="shared" si="14"/>
        <v>0</v>
      </c>
      <c r="AS20" s="93">
        <f t="shared" si="14"/>
        <v>0</v>
      </c>
      <c r="AT20" s="95">
        <f t="shared" si="14"/>
        <v>0</v>
      </c>
      <c r="AU20" s="94">
        <f t="shared" si="14"/>
        <v>0</v>
      </c>
      <c r="AV20" s="94">
        <f t="shared" si="14"/>
        <v>0</v>
      </c>
      <c r="AW20" s="94">
        <f t="shared" si="14"/>
        <v>0</v>
      </c>
      <c r="AX20" s="94">
        <f t="shared" si="14"/>
        <v>0</v>
      </c>
      <c r="AY20" s="94">
        <f t="shared" si="14"/>
        <v>0</v>
      </c>
      <c r="AZ20" s="94">
        <f t="shared" si="14"/>
        <v>0</v>
      </c>
      <c r="BA20" s="94">
        <f t="shared" si="14"/>
        <v>0</v>
      </c>
      <c r="BB20" s="94">
        <f t="shared" si="14"/>
        <v>0</v>
      </c>
      <c r="BC20" s="94">
        <f t="shared" si="14"/>
        <v>0</v>
      </c>
      <c r="BD20" s="94">
        <f t="shared" si="14"/>
        <v>0</v>
      </c>
      <c r="BE20" s="93">
        <f t="shared" si="14"/>
        <v>0</v>
      </c>
      <c r="BF20" s="95">
        <f t="shared" si="14"/>
        <v>0</v>
      </c>
      <c r="BG20" s="94">
        <f t="shared" si="14"/>
        <v>0</v>
      </c>
      <c r="BH20" s="94">
        <f t="shared" si="14"/>
        <v>0</v>
      </c>
      <c r="BI20" s="94">
        <f t="shared" si="14"/>
        <v>0</v>
      </c>
      <c r="BJ20" s="94">
        <f t="shared" si="14"/>
        <v>0</v>
      </c>
      <c r="BK20" s="94">
        <f t="shared" si="14"/>
        <v>0</v>
      </c>
      <c r="BL20" s="94">
        <f t="shared" si="14"/>
        <v>0</v>
      </c>
      <c r="BM20" s="94">
        <f t="shared" si="14"/>
        <v>0</v>
      </c>
      <c r="BN20" s="94">
        <f t="shared" si="14"/>
        <v>0</v>
      </c>
      <c r="BO20" s="94">
        <f t="shared" si="14"/>
        <v>0</v>
      </c>
      <c r="BP20" s="94">
        <f t="shared" si="14"/>
        <v>0</v>
      </c>
      <c r="BQ20" s="93">
        <f t="shared" si="14"/>
        <v>0</v>
      </c>
      <c r="BR20" s="95">
        <f t="shared" si="14"/>
        <v>0</v>
      </c>
      <c r="BS20" s="94">
        <f t="shared" ref="BS20:CC20" si="15">IF(SUM(BS16:BS19)=0,0,IF(AND((SUM(BS16:BS19)/BS12)&gt;0.4,BS178=0),0.4,(SUM(BS16:BS19)/BS12)))</f>
        <v>0</v>
      </c>
      <c r="BT20" s="94">
        <f t="shared" si="15"/>
        <v>0</v>
      </c>
      <c r="BU20" s="94">
        <f t="shared" si="15"/>
        <v>0</v>
      </c>
      <c r="BV20" s="94">
        <f t="shared" si="15"/>
        <v>0</v>
      </c>
      <c r="BW20" s="94">
        <f t="shared" si="15"/>
        <v>0</v>
      </c>
      <c r="BX20" s="94">
        <f t="shared" si="15"/>
        <v>0</v>
      </c>
      <c r="BY20" s="94">
        <f t="shared" si="15"/>
        <v>0</v>
      </c>
      <c r="BZ20" s="94">
        <f t="shared" si="15"/>
        <v>0</v>
      </c>
      <c r="CA20" s="94">
        <f t="shared" si="15"/>
        <v>0</v>
      </c>
      <c r="CB20" s="94">
        <f t="shared" si="15"/>
        <v>0</v>
      </c>
      <c r="CC20" s="93">
        <f t="shared" si="15"/>
        <v>0</v>
      </c>
      <c r="CD20"/>
    </row>
    <row r="21" spans="1:82" x14ac:dyDescent="0.35">
      <c r="A21" s="40"/>
      <c r="B21" s="96" t="s">
        <v>44</v>
      </c>
      <c r="C21" s="385" t="s">
        <v>45</v>
      </c>
      <c r="D21" s="385"/>
      <c r="E21" s="385"/>
      <c r="F21" s="385"/>
      <c r="G21" s="212">
        <f t="shared" ref="G21:G26" si="16">+SUM(H21:CC21)</f>
        <v>70010000</v>
      </c>
      <c r="H21" s="98">
        <f>+H208</f>
        <v>1800000</v>
      </c>
      <c r="I21" s="99">
        <f t="shared" ref="I21:BT21" si="17">+I208</f>
        <v>1800000</v>
      </c>
      <c r="J21" s="98">
        <f t="shared" si="17"/>
        <v>2633333.33</v>
      </c>
      <c r="K21" s="100">
        <f t="shared" si="17"/>
        <v>833333.33</v>
      </c>
      <c r="L21" s="100">
        <f t="shared" si="17"/>
        <v>833333.33</v>
      </c>
      <c r="M21" s="100">
        <f t="shared" si="17"/>
        <v>833333.33</v>
      </c>
      <c r="N21" s="100">
        <f t="shared" si="17"/>
        <v>833333.33</v>
      </c>
      <c r="O21" s="100">
        <f t="shared" si="17"/>
        <v>833333.33</v>
      </c>
      <c r="P21" s="100">
        <f t="shared" si="17"/>
        <v>833333.33</v>
      </c>
      <c r="Q21" s="100">
        <f t="shared" si="17"/>
        <v>833333.33</v>
      </c>
      <c r="R21" s="100">
        <f t="shared" si="17"/>
        <v>833333.33</v>
      </c>
      <c r="S21" s="100">
        <f t="shared" si="17"/>
        <v>833333.33</v>
      </c>
      <c r="T21" s="100">
        <f t="shared" si="17"/>
        <v>833333.33</v>
      </c>
      <c r="U21" s="99">
        <f t="shared" si="17"/>
        <v>2434999.9900000002</v>
      </c>
      <c r="V21" s="98">
        <f t="shared" si="17"/>
        <v>833333.33</v>
      </c>
      <c r="W21" s="100">
        <f t="shared" si="17"/>
        <v>833333.33</v>
      </c>
      <c r="X21" s="100">
        <f t="shared" si="17"/>
        <v>833333.33</v>
      </c>
      <c r="Y21" s="100">
        <f t="shared" si="17"/>
        <v>833333.33</v>
      </c>
      <c r="Z21" s="100">
        <f t="shared" si="17"/>
        <v>833333.33</v>
      </c>
      <c r="AA21" s="100">
        <f t="shared" si="17"/>
        <v>833333.33</v>
      </c>
      <c r="AB21" s="100">
        <f t="shared" si="17"/>
        <v>740740.74</v>
      </c>
      <c r="AC21" s="100">
        <f t="shared" si="17"/>
        <v>740740.74</v>
      </c>
      <c r="AD21" s="100">
        <f t="shared" si="17"/>
        <v>740740.74</v>
      </c>
      <c r="AE21" s="100">
        <f t="shared" si="17"/>
        <v>740740.74</v>
      </c>
      <c r="AF21" s="100">
        <f t="shared" si="17"/>
        <v>740740.74</v>
      </c>
      <c r="AG21" s="99">
        <f t="shared" si="17"/>
        <v>2342407.4</v>
      </c>
      <c r="AH21" s="101">
        <f t="shared" si="17"/>
        <v>740740.74</v>
      </c>
      <c r="AI21" s="100">
        <f t="shared" si="17"/>
        <v>740740.74</v>
      </c>
      <c r="AJ21" s="100">
        <f t="shared" si="17"/>
        <v>740740.74</v>
      </c>
      <c r="AK21" s="100">
        <f t="shared" si="17"/>
        <v>740740.74</v>
      </c>
      <c r="AL21" s="100">
        <f t="shared" si="17"/>
        <v>740740.74</v>
      </c>
      <c r="AM21" s="100">
        <f t="shared" si="17"/>
        <v>740740.74</v>
      </c>
      <c r="AN21" s="100">
        <f t="shared" si="17"/>
        <v>740740.74</v>
      </c>
      <c r="AO21" s="100">
        <f t="shared" si="17"/>
        <v>740740.74</v>
      </c>
      <c r="AP21" s="100">
        <f t="shared" si="17"/>
        <v>740740.74</v>
      </c>
      <c r="AQ21" s="100">
        <f t="shared" si="17"/>
        <v>740740.74</v>
      </c>
      <c r="AR21" s="100">
        <f t="shared" si="17"/>
        <v>740740.74</v>
      </c>
      <c r="AS21" s="99">
        <f t="shared" si="17"/>
        <v>2342407.4</v>
      </c>
      <c r="AT21" s="101">
        <f t="shared" si="17"/>
        <v>740740.74</v>
      </c>
      <c r="AU21" s="100">
        <f t="shared" si="17"/>
        <v>740740.74</v>
      </c>
      <c r="AV21" s="100">
        <f t="shared" si="17"/>
        <v>740740.74</v>
      </c>
      <c r="AW21" s="100">
        <f t="shared" si="17"/>
        <v>740740.74</v>
      </c>
      <c r="AX21" s="100">
        <f t="shared" si="17"/>
        <v>740740.74</v>
      </c>
      <c r="AY21" s="100">
        <f t="shared" si="17"/>
        <v>740740.74</v>
      </c>
      <c r="AZ21" s="100">
        <f t="shared" si="17"/>
        <v>740740.74</v>
      </c>
      <c r="BA21" s="100">
        <f>+BA208</f>
        <v>740740.74</v>
      </c>
      <c r="BB21" s="100">
        <f t="shared" si="17"/>
        <v>740740.74</v>
      </c>
      <c r="BC21" s="100">
        <f t="shared" si="17"/>
        <v>740740.74</v>
      </c>
      <c r="BD21" s="100">
        <f t="shared" si="17"/>
        <v>740740.74</v>
      </c>
      <c r="BE21" s="99">
        <f t="shared" si="17"/>
        <v>2342407.4</v>
      </c>
      <c r="BF21" s="101">
        <f t="shared" si="17"/>
        <v>740740.74</v>
      </c>
      <c r="BG21" s="100">
        <f t="shared" si="17"/>
        <v>740740.74</v>
      </c>
      <c r="BH21" s="100">
        <f t="shared" si="17"/>
        <v>740740.74</v>
      </c>
      <c r="BI21" s="100">
        <f t="shared" si="17"/>
        <v>740740.74</v>
      </c>
      <c r="BJ21" s="100">
        <f t="shared" si="17"/>
        <v>740740.74</v>
      </c>
      <c r="BK21" s="100">
        <f t="shared" si="17"/>
        <v>740740.74</v>
      </c>
      <c r="BL21" s="100">
        <f t="shared" si="17"/>
        <v>740740.74</v>
      </c>
      <c r="BM21" s="100">
        <f t="shared" si="17"/>
        <v>740740.74</v>
      </c>
      <c r="BN21" s="100">
        <f t="shared" si="17"/>
        <v>740740.74</v>
      </c>
      <c r="BO21" s="100">
        <f t="shared" si="17"/>
        <v>740740.74</v>
      </c>
      <c r="BP21" s="100">
        <f t="shared" si="17"/>
        <v>740740.74</v>
      </c>
      <c r="BQ21" s="99">
        <f t="shared" si="17"/>
        <v>2342407.4</v>
      </c>
      <c r="BR21" s="101">
        <f t="shared" si="17"/>
        <v>740740.74</v>
      </c>
      <c r="BS21" s="100">
        <f t="shared" si="17"/>
        <v>740740.74</v>
      </c>
      <c r="BT21" s="100">
        <f t="shared" si="17"/>
        <v>740740.74</v>
      </c>
      <c r="BU21" s="100">
        <f t="shared" ref="BU21:CC21" si="18">+BU208</f>
        <v>740740.74</v>
      </c>
      <c r="BV21" s="100">
        <f t="shared" si="18"/>
        <v>740740.74</v>
      </c>
      <c r="BW21" s="100">
        <f t="shared" si="18"/>
        <v>740740.74</v>
      </c>
      <c r="BX21" s="100">
        <f t="shared" si="18"/>
        <v>740740.74</v>
      </c>
      <c r="BY21" s="100">
        <f t="shared" si="18"/>
        <v>740740.74</v>
      </c>
      <c r="BZ21" s="100">
        <f t="shared" si="18"/>
        <v>740740.74</v>
      </c>
      <c r="CA21" s="100">
        <f t="shared" si="18"/>
        <v>740740.74</v>
      </c>
      <c r="CB21" s="100">
        <f t="shared" si="18"/>
        <v>740740.74</v>
      </c>
      <c r="CC21" s="99">
        <f t="shared" si="18"/>
        <v>2342407.54</v>
      </c>
      <c r="CD21" s="270" t="b">
        <f>G21=G208</f>
        <v>1</v>
      </c>
    </row>
    <row r="22" spans="1:82" ht="14.5" x14ac:dyDescent="0.35">
      <c r="A22" s="40"/>
      <c r="B22" s="102"/>
      <c r="C22" s="363" t="s">
        <v>40</v>
      </c>
      <c r="D22" s="363"/>
      <c r="E22" s="363"/>
      <c r="F22" s="363"/>
      <c r="G22" s="208">
        <f t="shared" si="16"/>
        <v>0</v>
      </c>
      <c r="H22" s="103">
        <f t="shared" ref="H22:BS22" si="19">+H21-H23</f>
        <v>0</v>
      </c>
      <c r="I22" s="104">
        <f t="shared" si="19"/>
        <v>0</v>
      </c>
      <c r="J22" s="103">
        <f t="shared" si="19"/>
        <v>0</v>
      </c>
      <c r="K22" s="78">
        <f t="shared" si="19"/>
        <v>0</v>
      </c>
      <c r="L22" s="78">
        <f t="shared" si="19"/>
        <v>0</v>
      </c>
      <c r="M22" s="78">
        <f t="shared" si="19"/>
        <v>0</v>
      </c>
      <c r="N22" s="78">
        <f t="shared" si="19"/>
        <v>0</v>
      </c>
      <c r="O22" s="78">
        <f t="shared" si="19"/>
        <v>0</v>
      </c>
      <c r="P22" s="78">
        <f t="shared" si="19"/>
        <v>0</v>
      </c>
      <c r="Q22" s="78">
        <f t="shared" si="19"/>
        <v>0</v>
      </c>
      <c r="R22" s="78">
        <f t="shared" si="19"/>
        <v>0</v>
      </c>
      <c r="S22" s="78">
        <f t="shared" si="19"/>
        <v>0</v>
      </c>
      <c r="T22" s="78">
        <f t="shared" si="19"/>
        <v>0</v>
      </c>
      <c r="U22" s="104">
        <f t="shared" si="19"/>
        <v>0</v>
      </c>
      <c r="V22" s="103">
        <f t="shared" si="19"/>
        <v>0</v>
      </c>
      <c r="W22" s="78">
        <f t="shared" si="19"/>
        <v>0</v>
      </c>
      <c r="X22" s="78">
        <f t="shared" si="19"/>
        <v>0</v>
      </c>
      <c r="Y22" s="78">
        <f t="shared" si="19"/>
        <v>0</v>
      </c>
      <c r="Z22" s="78">
        <f t="shared" si="19"/>
        <v>0</v>
      </c>
      <c r="AA22" s="78">
        <f t="shared" si="19"/>
        <v>0</v>
      </c>
      <c r="AB22" s="78">
        <f t="shared" si="19"/>
        <v>0</v>
      </c>
      <c r="AC22" s="78">
        <f t="shared" si="19"/>
        <v>0</v>
      </c>
      <c r="AD22" s="78">
        <f t="shared" si="19"/>
        <v>0</v>
      </c>
      <c r="AE22" s="78">
        <f t="shared" si="19"/>
        <v>0</v>
      </c>
      <c r="AF22" s="78">
        <f t="shared" si="19"/>
        <v>0</v>
      </c>
      <c r="AG22" s="104">
        <f t="shared" si="19"/>
        <v>0</v>
      </c>
      <c r="AH22" s="105">
        <f t="shared" si="19"/>
        <v>0</v>
      </c>
      <c r="AI22" s="78">
        <f t="shared" si="19"/>
        <v>0</v>
      </c>
      <c r="AJ22" s="78">
        <f t="shared" si="19"/>
        <v>0</v>
      </c>
      <c r="AK22" s="78">
        <f t="shared" si="19"/>
        <v>0</v>
      </c>
      <c r="AL22" s="78">
        <f t="shared" si="19"/>
        <v>0</v>
      </c>
      <c r="AM22" s="78">
        <f t="shared" si="19"/>
        <v>0</v>
      </c>
      <c r="AN22" s="78">
        <f t="shared" si="19"/>
        <v>0</v>
      </c>
      <c r="AO22" s="78">
        <f t="shared" si="19"/>
        <v>0</v>
      </c>
      <c r="AP22" s="78">
        <f t="shared" si="19"/>
        <v>0</v>
      </c>
      <c r="AQ22" s="78">
        <f t="shared" si="19"/>
        <v>0</v>
      </c>
      <c r="AR22" s="78">
        <f t="shared" si="19"/>
        <v>0</v>
      </c>
      <c r="AS22" s="104">
        <f t="shared" si="19"/>
        <v>0</v>
      </c>
      <c r="AT22" s="105">
        <f t="shared" si="19"/>
        <v>0</v>
      </c>
      <c r="AU22" s="78">
        <f t="shared" si="19"/>
        <v>0</v>
      </c>
      <c r="AV22" s="78">
        <f t="shared" si="19"/>
        <v>0</v>
      </c>
      <c r="AW22" s="78">
        <f t="shared" si="19"/>
        <v>0</v>
      </c>
      <c r="AX22" s="78">
        <f t="shared" si="19"/>
        <v>0</v>
      </c>
      <c r="AY22" s="78">
        <f t="shared" si="19"/>
        <v>0</v>
      </c>
      <c r="AZ22" s="78">
        <f t="shared" si="19"/>
        <v>0</v>
      </c>
      <c r="BA22" s="78">
        <f t="shared" si="19"/>
        <v>0</v>
      </c>
      <c r="BB22" s="78">
        <f t="shared" si="19"/>
        <v>0</v>
      </c>
      <c r="BC22" s="78">
        <f t="shared" si="19"/>
        <v>0</v>
      </c>
      <c r="BD22" s="78">
        <f t="shared" si="19"/>
        <v>0</v>
      </c>
      <c r="BE22" s="104">
        <f t="shared" si="19"/>
        <v>0</v>
      </c>
      <c r="BF22" s="105">
        <f t="shared" si="19"/>
        <v>0</v>
      </c>
      <c r="BG22" s="78">
        <f t="shared" si="19"/>
        <v>0</v>
      </c>
      <c r="BH22" s="78">
        <f t="shared" si="19"/>
        <v>0</v>
      </c>
      <c r="BI22" s="78">
        <f t="shared" si="19"/>
        <v>0</v>
      </c>
      <c r="BJ22" s="78">
        <f t="shared" si="19"/>
        <v>0</v>
      </c>
      <c r="BK22" s="78">
        <f t="shared" si="19"/>
        <v>0</v>
      </c>
      <c r="BL22" s="78">
        <f t="shared" si="19"/>
        <v>0</v>
      </c>
      <c r="BM22" s="78">
        <f t="shared" si="19"/>
        <v>0</v>
      </c>
      <c r="BN22" s="78">
        <f t="shared" si="19"/>
        <v>0</v>
      </c>
      <c r="BO22" s="78">
        <f t="shared" si="19"/>
        <v>0</v>
      </c>
      <c r="BP22" s="78">
        <f t="shared" si="19"/>
        <v>0</v>
      </c>
      <c r="BQ22" s="104">
        <f t="shared" si="19"/>
        <v>0</v>
      </c>
      <c r="BR22" s="105">
        <f t="shared" si="19"/>
        <v>0</v>
      </c>
      <c r="BS22" s="78">
        <f t="shared" si="19"/>
        <v>0</v>
      </c>
      <c r="BT22" s="78">
        <f t="shared" ref="BT22:CC22" si="20">+BT21-BT23</f>
        <v>0</v>
      </c>
      <c r="BU22" s="78">
        <f t="shared" si="20"/>
        <v>0</v>
      </c>
      <c r="BV22" s="78">
        <f t="shared" si="20"/>
        <v>0</v>
      </c>
      <c r="BW22" s="78">
        <f t="shared" si="20"/>
        <v>0</v>
      </c>
      <c r="BX22" s="78">
        <f t="shared" si="20"/>
        <v>0</v>
      </c>
      <c r="BY22" s="78">
        <f t="shared" si="20"/>
        <v>0</v>
      </c>
      <c r="BZ22" s="78">
        <f t="shared" si="20"/>
        <v>0</v>
      </c>
      <c r="CA22" s="78">
        <f t="shared" si="20"/>
        <v>0</v>
      </c>
      <c r="CB22" s="78">
        <f t="shared" si="20"/>
        <v>0</v>
      </c>
      <c r="CC22" s="104">
        <f t="shared" si="20"/>
        <v>0</v>
      </c>
      <c r="CD22" s="32"/>
    </row>
    <row r="23" spans="1:82" ht="14.5" x14ac:dyDescent="0.35">
      <c r="A23" s="40"/>
      <c r="B23" s="106"/>
      <c r="C23" s="382" t="s">
        <v>41</v>
      </c>
      <c r="D23" s="382"/>
      <c r="E23" s="382"/>
      <c r="F23" s="382"/>
      <c r="G23" s="173">
        <f t="shared" si="16"/>
        <v>70010000</v>
      </c>
      <c r="H23" s="108">
        <f>+H347</f>
        <v>1800000</v>
      </c>
      <c r="I23" s="109">
        <f t="shared" ref="I23:BT23" si="21">+I347</f>
        <v>1800000</v>
      </c>
      <c r="J23" s="108">
        <f t="shared" si="21"/>
        <v>2633333.33</v>
      </c>
      <c r="K23" s="110">
        <f t="shared" si="21"/>
        <v>833333.33</v>
      </c>
      <c r="L23" s="110">
        <f t="shared" si="21"/>
        <v>833333.33</v>
      </c>
      <c r="M23" s="110">
        <f t="shared" si="21"/>
        <v>833333.33</v>
      </c>
      <c r="N23" s="110">
        <f t="shared" si="21"/>
        <v>833333.33</v>
      </c>
      <c r="O23" s="110">
        <f t="shared" si="21"/>
        <v>833333.33</v>
      </c>
      <c r="P23" s="110">
        <f t="shared" si="21"/>
        <v>833333.33</v>
      </c>
      <c r="Q23" s="110">
        <f t="shared" si="21"/>
        <v>833333.33</v>
      </c>
      <c r="R23" s="110">
        <f t="shared" si="21"/>
        <v>833333.33</v>
      </c>
      <c r="S23" s="110">
        <f t="shared" si="21"/>
        <v>833333.33</v>
      </c>
      <c r="T23" s="110">
        <f t="shared" si="21"/>
        <v>833333.33</v>
      </c>
      <c r="U23" s="109">
        <f t="shared" si="21"/>
        <v>2434999.9900000002</v>
      </c>
      <c r="V23" s="111">
        <f t="shared" si="21"/>
        <v>833333.33</v>
      </c>
      <c r="W23" s="110">
        <f t="shared" si="21"/>
        <v>833333.33</v>
      </c>
      <c r="X23" s="110">
        <f t="shared" si="21"/>
        <v>833333.33</v>
      </c>
      <c r="Y23" s="110">
        <f t="shared" si="21"/>
        <v>833333.33</v>
      </c>
      <c r="Z23" s="110">
        <f t="shared" si="21"/>
        <v>833333.33</v>
      </c>
      <c r="AA23" s="110">
        <f t="shared" si="21"/>
        <v>833333.33</v>
      </c>
      <c r="AB23" s="110">
        <f t="shared" si="21"/>
        <v>740740.74</v>
      </c>
      <c r="AC23" s="110">
        <f t="shared" si="21"/>
        <v>740740.74</v>
      </c>
      <c r="AD23" s="110">
        <f t="shared" si="21"/>
        <v>740740.74</v>
      </c>
      <c r="AE23" s="110">
        <f t="shared" si="21"/>
        <v>740740.74</v>
      </c>
      <c r="AF23" s="110">
        <f t="shared" si="21"/>
        <v>740740.74</v>
      </c>
      <c r="AG23" s="109">
        <f t="shared" si="21"/>
        <v>2342407.4</v>
      </c>
      <c r="AH23" s="111">
        <f t="shared" si="21"/>
        <v>740740.74</v>
      </c>
      <c r="AI23" s="110">
        <f t="shared" si="21"/>
        <v>740740.74</v>
      </c>
      <c r="AJ23" s="110">
        <f t="shared" si="21"/>
        <v>740740.74</v>
      </c>
      <c r="AK23" s="110">
        <f t="shared" si="21"/>
        <v>740740.74</v>
      </c>
      <c r="AL23" s="110">
        <f t="shared" si="21"/>
        <v>740740.74</v>
      </c>
      <c r="AM23" s="110">
        <f t="shared" si="21"/>
        <v>740740.74</v>
      </c>
      <c r="AN23" s="110">
        <f t="shared" si="21"/>
        <v>740740.74</v>
      </c>
      <c r="AO23" s="110">
        <f t="shared" si="21"/>
        <v>740740.74</v>
      </c>
      <c r="AP23" s="110">
        <f t="shared" si="21"/>
        <v>740740.74</v>
      </c>
      <c r="AQ23" s="110">
        <f t="shared" si="21"/>
        <v>740740.74</v>
      </c>
      <c r="AR23" s="110">
        <f t="shared" si="21"/>
        <v>740740.74</v>
      </c>
      <c r="AS23" s="109">
        <f t="shared" si="21"/>
        <v>2342407.4</v>
      </c>
      <c r="AT23" s="111">
        <f t="shared" si="21"/>
        <v>740740.74</v>
      </c>
      <c r="AU23" s="110">
        <f t="shared" si="21"/>
        <v>740740.74</v>
      </c>
      <c r="AV23" s="110">
        <f t="shared" si="21"/>
        <v>740740.74</v>
      </c>
      <c r="AW23" s="110">
        <f t="shared" si="21"/>
        <v>740740.74</v>
      </c>
      <c r="AX23" s="110">
        <f t="shared" si="21"/>
        <v>740740.74</v>
      </c>
      <c r="AY23" s="110">
        <f t="shared" si="21"/>
        <v>740740.74</v>
      </c>
      <c r="AZ23" s="110">
        <f t="shared" si="21"/>
        <v>740740.74</v>
      </c>
      <c r="BA23" s="110">
        <f t="shared" si="21"/>
        <v>740740.74</v>
      </c>
      <c r="BB23" s="110">
        <f t="shared" si="21"/>
        <v>740740.74</v>
      </c>
      <c r="BC23" s="110">
        <f t="shared" si="21"/>
        <v>740740.74</v>
      </c>
      <c r="BD23" s="110">
        <f t="shared" si="21"/>
        <v>740740.74</v>
      </c>
      <c r="BE23" s="109">
        <f t="shared" si="21"/>
        <v>2342407.4</v>
      </c>
      <c r="BF23" s="111">
        <f t="shared" si="21"/>
        <v>740740.74</v>
      </c>
      <c r="BG23" s="110">
        <f t="shared" si="21"/>
        <v>740740.74</v>
      </c>
      <c r="BH23" s="110">
        <f t="shared" si="21"/>
        <v>740740.74</v>
      </c>
      <c r="BI23" s="110">
        <f t="shared" si="21"/>
        <v>740740.74</v>
      </c>
      <c r="BJ23" s="110">
        <f t="shared" si="21"/>
        <v>740740.74</v>
      </c>
      <c r="BK23" s="110">
        <f t="shared" si="21"/>
        <v>740740.74</v>
      </c>
      <c r="BL23" s="110">
        <f t="shared" si="21"/>
        <v>740740.74</v>
      </c>
      <c r="BM23" s="110">
        <f t="shared" si="21"/>
        <v>740740.74</v>
      </c>
      <c r="BN23" s="110">
        <f t="shared" si="21"/>
        <v>740740.74</v>
      </c>
      <c r="BO23" s="110">
        <f t="shared" si="21"/>
        <v>740740.74</v>
      </c>
      <c r="BP23" s="110">
        <f t="shared" si="21"/>
        <v>740740.74</v>
      </c>
      <c r="BQ23" s="109">
        <f t="shared" si="21"/>
        <v>2342407.4</v>
      </c>
      <c r="BR23" s="111">
        <f t="shared" si="21"/>
        <v>740740.74</v>
      </c>
      <c r="BS23" s="110">
        <f t="shared" si="21"/>
        <v>740740.74</v>
      </c>
      <c r="BT23" s="110">
        <f t="shared" si="21"/>
        <v>740740.74</v>
      </c>
      <c r="BU23" s="110">
        <f t="shared" ref="BU23:CC23" si="22">+BU347</f>
        <v>740740.74</v>
      </c>
      <c r="BV23" s="110">
        <f t="shared" si="22"/>
        <v>740740.74</v>
      </c>
      <c r="BW23" s="110">
        <f t="shared" si="22"/>
        <v>740740.74</v>
      </c>
      <c r="BX23" s="110">
        <f t="shared" si="22"/>
        <v>740740.74</v>
      </c>
      <c r="BY23" s="110">
        <f t="shared" si="22"/>
        <v>740740.74</v>
      </c>
      <c r="BZ23" s="110">
        <f t="shared" si="22"/>
        <v>740740.74</v>
      </c>
      <c r="CA23" s="110">
        <f t="shared" si="22"/>
        <v>740740.74</v>
      </c>
      <c r="CB23" s="110">
        <f t="shared" si="22"/>
        <v>740740.74</v>
      </c>
      <c r="CC23" s="109">
        <f t="shared" si="22"/>
        <v>2342407.54</v>
      </c>
      <c r="CD23"/>
    </row>
    <row r="24" spans="1:82" x14ac:dyDescent="0.35">
      <c r="A24" s="40"/>
      <c r="B24" s="96" t="s">
        <v>46</v>
      </c>
      <c r="C24" s="385" t="s">
        <v>47</v>
      </c>
      <c r="D24" s="386"/>
      <c r="E24" s="386"/>
      <c r="F24" s="387"/>
      <c r="G24" s="97">
        <f t="shared" si="16"/>
        <v>5354000</v>
      </c>
      <c r="H24" s="98">
        <f t="shared" ref="H24:BS24" si="23">+H391</f>
        <v>0</v>
      </c>
      <c r="I24" s="99">
        <f t="shared" si="23"/>
        <v>0</v>
      </c>
      <c r="J24" s="98">
        <f t="shared" si="23"/>
        <v>0</v>
      </c>
      <c r="K24" s="100">
        <f t="shared" si="23"/>
        <v>0</v>
      </c>
      <c r="L24" s="100">
        <f t="shared" si="23"/>
        <v>0</v>
      </c>
      <c r="M24" s="100">
        <f t="shared" si="23"/>
        <v>0</v>
      </c>
      <c r="N24" s="100">
        <f t="shared" si="23"/>
        <v>0</v>
      </c>
      <c r="O24" s="100">
        <f t="shared" si="23"/>
        <v>0</v>
      </c>
      <c r="P24" s="100">
        <f t="shared" si="23"/>
        <v>0</v>
      </c>
      <c r="Q24" s="100">
        <f t="shared" si="23"/>
        <v>0</v>
      </c>
      <c r="R24" s="100">
        <f t="shared" si="23"/>
        <v>0</v>
      </c>
      <c r="S24" s="100">
        <f t="shared" si="23"/>
        <v>0</v>
      </c>
      <c r="T24" s="100">
        <f t="shared" si="23"/>
        <v>0</v>
      </c>
      <c r="U24" s="99">
        <f t="shared" si="23"/>
        <v>892333.32</v>
      </c>
      <c r="V24" s="98">
        <f t="shared" si="23"/>
        <v>0</v>
      </c>
      <c r="W24" s="100">
        <f t="shared" si="23"/>
        <v>0</v>
      </c>
      <c r="X24" s="100">
        <f t="shared" si="23"/>
        <v>0</v>
      </c>
      <c r="Y24" s="100">
        <f t="shared" si="23"/>
        <v>0</v>
      </c>
      <c r="Z24" s="100">
        <f t="shared" si="23"/>
        <v>0</v>
      </c>
      <c r="AA24" s="100">
        <f t="shared" si="23"/>
        <v>0</v>
      </c>
      <c r="AB24" s="100">
        <f t="shared" si="23"/>
        <v>0</v>
      </c>
      <c r="AC24" s="100">
        <f t="shared" si="23"/>
        <v>0</v>
      </c>
      <c r="AD24" s="100">
        <f t="shared" si="23"/>
        <v>0</v>
      </c>
      <c r="AE24" s="100">
        <f t="shared" si="23"/>
        <v>0</v>
      </c>
      <c r="AF24" s="100">
        <f t="shared" si="23"/>
        <v>0</v>
      </c>
      <c r="AG24" s="99">
        <f t="shared" si="23"/>
        <v>892333.32</v>
      </c>
      <c r="AH24" s="101">
        <f t="shared" si="23"/>
        <v>0</v>
      </c>
      <c r="AI24" s="100">
        <f t="shared" si="23"/>
        <v>0</v>
      </c>
      <c r="AJ24" s="100">
        <f t="shared" si="23"/>
        <v>0</v>
      </c>
      <c r="AK24" s="100">
        <f t="shared" si="23"/>
        <v>0</v>
      </c>
      <c r="AL24" s="100">
        <f t="shared" si="23"/>
        <v>0</v>
      </c>
      <c r="AM24" s="100">
        <f t="shared" si="23"/>
        <v>0</v>
      </c>
      <c r="AN24" s="100">
        <f t="shared" si="23"/>
        <v>0</v>
      </c>
      <c r="AO24" s="100">
        <f t="shared" si="23"/>
        <v>0</v>
      </c>
      <c r="AP24" s="100">
        <f t="shared" si="23"/>
        <v>0</v>
      </c>
      <c r="AQ24" s="100">
        <f t="shared" si="23"/>
        <v>0</v>
      </c>
      <c r="AR24" s="100">
        <f t="shared" si="23"/>
        <v>0</v>
      </c>
      <c r="AS24" s="99">
        <f t="shared" si="23"/>
        <v>892333.32</v>
      </c>
      <c r="AT24" s="101">
        <f t="shared" si="23"/>
        <v>0</v>
      </c>
      <c r="AU24" s="100">
        <f t="shared" si="23"/>
        <v>0</v>
      </c>
      <c r="AV24" s="100">
        <f t="shared" si="23"/>
        <v>0</v>
      </c>
      <c r="AW24" s="100">
        <f t="shared" si="23"/>
        <v>0</v>
      </c>
      <c r="AX24" s="100">
        <f t="shared" si="23"/>
        <v>0</v>
      </c>
      <c r="AY24" s="100">
        <f t="shared" si="23"/>
        <v>0</v>
      </c>
      <c r="AZ24" s="100">
        <f t="shared" si="23"/>
        <v>0</v>
      </c>
      <c r="BA24" s="100">
        <f t="shared" si="23"/>
        <v>0</v>
      </c>
      <c r="BB24" s="100">
        <f t="shared" si="23"/>
        <v>0</v>
      </c>
      <c r="BC24" s="100">
        <f t="shared" si="23"/>
        <v>0</v>
      </c>
      <c r="BD24" s="100">
        <f t="shared" si="23"/>
        <v>0</v>
      </c>
      <c r="BE24" s="99">
        <f t="shared" si="23"/>
        <v>892333.32</v>
      </c>
      <c r="BF24" s="101">
        <f t="shared" si="23"/>
        <v>0</v>
      </c>
      <c r="BG24" s="100">
        <f t="shared" si="23"/>
        <v>0</v>
      </c>
      <c r="BH24" s="100">
        <f t="shared" si="23"/>
        <v>0</v>
      </c>
      <c r="BI24" s="100">
        <f t="shared" si="23"/>
        <v>0</v>
      </c>
      <c r="BJ24" s="100">
        <f t="shared" si="23"/>
        <v>0</v>
      </c>
      <c r="BK24" s="100">
        <f t="shared" si="23"/>
        <v>0</v>
      </c>
      <c r="BL24" s="100">
        <f t="shared" si="23"/>
        <v>0</v>
      </c>
      <c r="BM24" s="100">
        <f t="shared" si="23"/>
        <v>0</v>
      </c>
      <c r="BN24" s="100">
        <f t="shared" si="23"/>
        <v>0</v>
      </c>
      <c r="BO24" s="100">
        <f t="shared" si="23"/>
        <v>0</v>
      </c>
      <c r="BP24" s="100">
        <f t="shared" si="23"/>
        <v>0</v>
      </c>
      <c r="BQ24" s="99">
        <f t="shared" si="23"/>
        <v>892333.32</v>
      </c>
      <c r="BR24" s="101">
        <f t="shared" si="23"/>
        <v>0</v>
      </c>
      <c r="BS24" s="100">
        <f t="shared" si="23"/>
        <v>0</v>
      </c>
      <c r="BT24" s="100">
        <f t="shared" ref="BT24" si="24">+BT391</f>
        <v>0</v>
      </c>
      <c r="BU24" s="100">
        <f>+BU391</f>
        <v>0</v>
      </c>
      <c r="BV24" s="100">
        <f t="shared" ref="BV24:CC24" si="25">+BV391</f>
        <v>0</v>
      </c>
      <c r="BW24" s="100">
        <f t="shared" si="25"/>
        <v>0</v>
      </c>
      <c r="BX24" s="100">
        <f t="shared" si="25"/>
        <v>0</v>
      </c>
      <c r="BY24" s="100">
        <f t="shared" si="25"/>
        <v>0</v>
      </c>
      <c r="BZ24" s="100">
        <f t="shared" si="25"/>
        <v>0</v>
      </c>
      <c r="CA24" s="100">
        <f t="shared" si="25"/>
        <v>0</v>
      </c>
      <c r="CB24" s="100">
        <f t="shared" si="25"/>
        <v>0</v>
      </c>
      <c r="CC24" s="99">
        <f t="shared" si="25"/>
        <v>892333.4</v>
      </c>
      <c r="CD24" s="270" t="b">
        <f>G24=G391</f>
        <v>1</v>
      </c>
    </row>
    <row r="25" spans="1:82" ht="14.5" x14ac:dyDescent="0.35">
      <c r="A25" s="40"/>
      <c r="B25" s="102"/>
      <c r="C25" s="363" t="s">
        <v>40</v>
      </c>
      <c r="D25" s="364"/>
      <c r="E25" s="364"/>
      <c r="F25" s="365"/>
      <c r="G25" s="75">
        <f t="shared" si="16"/>
        <v>0</v>
      </c>
      <c r="H25" s="103">
        <f>H24-H26</f>
        <v>0</v>
      </c>
      <c r="I25" s="104">
        <f t="shared" ref="I25:BT25" si="26">I24-I26</f>
        <v>0</v>
      </c>
      <c r="J25" s="103">
        <f t="shared" si="26"/>
        <v>0</v>
      </c>
      <c r="K25" s="78">
        <f t="shared" si="26"/>
        <v>0</v>
      </c>
      <c r="L25" s="78">
        <f t="shared" si="26"/>
        <v>0</v>
      </c>
      <c r="M25" s="78">
        <f t="shared" si="26"/>
        <v>0</v>
      </c>
      <c r="N25" s="78">
        <f t="shared" si="26"/>
        <v>0</v>
      </c>
      <c r="O25" s="78">
        <f t="shared" si="26"/>
        <v>0</v>
      </c>
      <c r="P25" s="78">
        <f t="shared" si="26"/>
        <v>0</v>
      </c>
      <c r="Q25" s="78">
        <f t="shared" si="26"/>
        <v>0</v>
      </c>
      <c r="R25" s="78">
        <f t="shared" si="26"/>
        <v>0</v>
      </c>
      <c r="S25" s="78">
        <f t="shared" si="26"/>
        <v>0</v>
      </c>
      <c r="T25" s="78">
        <f t="shared" si="26"/>
        <v>0</v>
      </c>
      <c r="U25" s="104">
        <f t="shared" si="26"/>
        <v>0</v>
      </c>
      <c r="V25" s="103">
        <f t="shared" si="26"/>
        <v>0</v>
      </c>
      <c r="W25" s="78">
        <f t="shared" si="26"/>
        <v>0</v>
      </c>
      <c r="X25" s="78">
        <f t="shared" si="26"/>
        <v>0</v>
      </c>
      <c r="Y25" s="78">
        <f t="shared" si="26"/>
        <v>0</v>
      </c>
      <c r="Z25" s="78">
        <f t="shared" si="26"/>
        <v>0</v>
      </c>
      <c r="AA25" s="78">
        <f t="shared" si="26"/>
        <v>0</v>
      </c>
      <c r="AB25" s="78">
        <f t="shared" si="26"/>
        <v>0</v>
      </c>
      <c r="AC25" s="78">
        <f t="shared" si="26"/>
        <v>0</v>
      </c>
      <c r="AD25" s="78">
        <f t="shared" si="26"/>
        <v>0</v>
      </c>
      <c r="AE25" s="78">
        <f t="shared" si="26"/>
        <v>0</v>
      </c>
      <c r="AF25" s="78">
        <f t="shared" si="26"/>
        <v>0</v>
      </c>
      <c r="AG25" s="104">
        <f t="shared" si="26"/>
        <v>0</v>
      </c>
      <c r="AH25" s="105">
        <f t="shared" si="26"/>
        <v>0</v>
      </c>
      <c r="AI25" s="78">
        <f t="shared" si="26"/>
        <v>0</v>
      </c>
      <c r="AJ25" s="78">
        <f t="shared" si="26"/>
        <v>0</v>
      </c>
      <c r="AK25" s="78">
        <f t="shared" si="26"/>
        <v>0</v>
      </c>
      <c r="AL25" s="78">
        <f t="shared" si="26"/>
        <v>0</v>
      </c>
      <c r="AM25" s="78">
        <f t="shared" si="26"/>
        <v>0</v>
      </c>
      <c r="AN25" s="78">
        <f t="shared" si="26"/>
        <v>0</v>
      </c>
      <c r="AO25" s="78">
        <f t="shared" si="26"/>
        <v>0</v>
      </c>
      <c r="AP25" s="78">
        <f t="shared" si="26"/>
        <v>0</v>
      </c>
      <c r="AQ25" s="78">
        <f t="shared" si="26"/>
        <v>0</v>
      </c>
      <c r="AR25" s="78">
        <f t="shared" si="26"/>
        <v>0</v>
      </c>
      <c r="AS25" s="104">
        <f t="shared" si="26"/>
        <v>0</v>
      </c>
      <c r="AT25" s="105">
        <f t="shared" si="26"/>
        <v>0</v>
      </c>
      <c r="AU25" s="78">
        <f t="shared" si="26"/>
        <v>0</v>
      </c>
      <c r="AV25" s="78">
        <f t="shared" si="26"/>
        <v>0</v>
      </c>
      <c r="AW25" s="78">
        <f t="shared" si="26"/>
        <v>0</v>
      </c>
      <c r="AX25" s="78">
        <f t="shared" si="26"/>
        <v>0</v>
      </c>
      <c r="AY25" s="78">
        <f t="shared" si="26"/>
        <v>0</v>
      </c>
      <c r="AZ25" s="78">
        <f t="shared" si="26"/>
        <v>0</v>
      </c>
      <c r="BA25" s="78">
        <f t="shared" si="26"/>
        <v>0</v>
      </c>
      <c r="BB25" s="78">
        <f t="shared" si="26"/>
        <v>0</v>
      </c>
      <c r="BC25" s="78">
        <f t="shared" si="26"/>
        <v>0</v>
      </c>
      <c r="BD25" s="78">
        <f t="shared" si="26"/>
        <v>0</v>
      </c>
      <c r="BE25" s="104">
        <f t="shared" si="26"/>
        <v>0</v>
      </c>
      <c r="BF25" s="105">
        <f t="shared" si="26"/>
        <v>0</v>
      </c>
      <c r="BG25" s="78">
        <f t="shared" si="26"/>
        <v>0</v>
      </c>
      <c r="BH25" s="78">
        <f t="shared" si="26"/>
        <v>0</v>
      </c>
      <c r="BI25" s="78">
        <f t="shared" si="26"/>
        <v>0</v>
      </c>
      <c r="BJ25" s="78">
        <f t="shared" si="26"/>
        <v>0</v>
      </c>
      <c r="BK25" s="78">
        <f t="shared" si="26"/>
        <v>0</v>
      </c>
      <c r="BL25" s="78">
        <f t="shared" si="26"/>
        <v>0</v>
      </c>
      <c r="BM25" s="78">
        <f t="shared" si="26"/>
        <v>0</v>
      </c>
      <c r="BN25" s="78">
        <f t="shared" si="26"/>
        <v>0</v>
      </c>
      <c r="BO25" s="78">
        <f t="shared" si="26"/>
        <v>0</v>
      </c>
      <c r="BP25" s="78">
        <f t="shared" si="26"/>
        <v>0</v>
      </c>
      <c r="BQ25" s="104">
        <f t="shared" si="26"/>
        <v>0</v>
      </c>
      <c r="BR25" s="105">
        <f t="shared" si="26"/>
        <v>0</v>
      </c>
      <c r="BS25" s="78">
        <f t="shared" si="26"/>
        <v>0</v>
      </c>
      <c r="BT25" s="78">
        <f t="shared" si="26"/>
        <v>0</v>
      </c>
      <c r="BU25" s="78">
        <f t="shared" ref="BU25:CC25" si="27">BU24-BU26</f>
        <v>0</v>
      </c>
      <c r="BV25" s="78">
        <f t="shared" si="27"/>
        <v>0</v>
      </c>
      <c r="BW25" s="78">
        <f t="shared" si="27"/>
        <v>0</v>
      </c>
      <c r="BX25" s="78">
        <f t="shared" si="27"/>
        <v>0</v>
      </c>
      <c r="BY25" s="78">
        <f t="shared" si="27"/>
        <v>0</v>
      </c>
      <c r="BZ25" s="78">
        <f t="shared" si="27"/>
        <v>0</v>
      </c>
      <c r="CA25" s="78">
        <f t="shared" si="27"/>
        <v>0</v>
      </c>
      <c r="CB25" s="78">
        <f t="shared" si="27"/>
        <v>0</v>
      </c>
      <c r="CC25" s="104">
        <f t="shared" si="27"/>
        <v>0</v>
      </c>
      <c r="CD25"/>
    </row>
    <row r="26" spans="1:82" ht="14.5" x14ac:dyDescent="0.35">
      <c r="A26" s="40"/>
      <c r="B26" s="106"/>
      <c r="C26" s="382" t="s">
        <v>41</v>
      </c>
      <c r="D26" s="383"/>
      <c r="E26" s="383"/>
      <c r="F26" s="384"/>
      <c r="G26" s="107">
        <f t="shared" si="16"/>
        <v>5354000</v>
      </c>
      <c r="H26" s="108">
        <f t="shared" ref="H26:AM26" si="28">SUM(H392,H394,H395,H408:H409,H415:H418,H420,H422,H424:H425)</f>
        <v>0</v>
      </c>
      <c r="I26" s="109">
        <f t="shared" si="28"/>
        <v>0</v>
      </c>
      <c r="J26" s="108">
        <f t="shared" si="28"/>
        <v>0</v>
      </c>
      <c r="K26" s="110">
        <f t="shared" si="28"/>
        <v>0</v>
      </c>
      <c r="L26" s="110">
        <f t="shared" si="28"/>
        <v>0</v>
      </c>
      <c r="M26" s="110">
        <f t="shared" si="28"/>
        <v>0</v>
      </c>
      <c r="N26" s="110">
        <f t="shared" si="28"/>
        <v>0</v>
      </c>
      <c r="O26" s="110">
        <f t="shared" si="28"/>
        <v>0</v>
      </c>
      <c r="P26" s="110">
        <f t="shared" si="28"/>
        <v>0</v>
      </c>
      <c r="Q26" s="110">
        <f t="shared" si="28"/>
        <v>0</v>
      </c>
      <c r="R26" s="110">
        <f t="shared" si="28"/>
        <v>0</v>
      </c>
      <c r="S26" s="110">
        <f t="shared" si="28"/>
        <v>0</v>
      </c>
      <c r="T26" s="110">
        <f t="shared" si="28"/>
        <v>0</v>
      </c>
      <c r="U26" s="109">
        <f t="shared" si="28"/>
        <v>892333.32</v>
      </c>
      <c r="V26" s="108">
        <f t="shared" si="28"/>
        <v>0</v>
      </c>
      <c r="W26" s="110">
        <f t="shared" si="28"/>
        <v>0</v>
      </c>
      <c r="X26" s="110">
        <f t="shared" si="28"/>
        <v>0</v>
      </c>
      <c r="Y26" s="110">
        <f t="shared" si="28"/>
        <v>0</v>
      </c>
      <c r="Z26" s="110">
        <f t="shared" si="28"/>
        <v>0</v>
      </c>
      <c r="AA26" s="110">
        <f t="shared" si="28"/>
        <v>0</v>
      </c>
      <c r="AB26" s="110">
        <f t="shared" si="28"/>
        <v>0</v>
      </c>
      <c r="AC26" s="110">
        <f t="shared" si="28"/>
        <v>0</v>
      </c>
      <c r="AD26" s="110">
        <f t="shared" si="28"/>
        <v>0</v>
      </c>
      <c r="AE26" s="110">
        <f t="shared" si="28"/>
        <v>0</v>
      </c>
      <c r="AF26" s="110">
        <f t="shared" si="28"/>
        <v>0</v>
      </c>
      <c r="AG26" s="109">
        <f t="shared" si="28"/>
        <v>892333.32</v>
      </c>
      <c r="AH26" s="111">
        <f t="shared" si="28"/>
        <v>0</v>
      </c>
      <c r="AI26" s="110">
        <f t="shared" si="28"/>
        <v>0</v>
      </c>
      <c r="AJ26" s="110">
        <f t="shared" si="28"/>
        <v>0</v>
      </c>
      <c r="AK26" s="110">
        <f t="shared" si="28"/>
        <v>0</v>
      </c>
      <c r="AL26" s="110">
        <f t="shared" si="28"/>
        <v>0</v>
      </c>
      <c r="AM26" s="110">
        <f t="shared" si="28"/>
        <v>0</v>
      </c>
      <c r="AN26" s="110">
        <f t="shared" ref="AN26:BS26" si="29">SUM(AN392,AN394,AN395,AN408:AN409,AN415:AN418,AN420,AN422,AN424:AN425)</f>
        <v>0</v>
      </c>
      <c r="AO26" s="110">
        <f t="shared" si="29"/>
        <v>0</v>
      </c>
      <c r="AP26" s="110">
        <f t="shared" si="29"/>
        <v>0</v>
      </c>
      <c r="AQ26" s="110">
        <f t="shared" si="29"/>
        <v>0</v>
      </c>
      <c r="AR26" s="110">
        <f t="shared" si="29"/>
        <v>0</v>
      </c>
      <c r="AS26" s="109">
        <f t="shared" si="29"/>
        <v>892333.32</v>
      </c>
      <c r="AT26" s="111">
        <f t="shared" si="29"/>
        <v>0</v>
      </c>
      <c r="AU26" s="110">
        <f t="shared" si="29"/>
        <v>0</v>
      </c>
      <c r="AV26" s="110">
        <f t="shared" si="29"/>
        <v>0</v>
      </c>
      <c r="AW26" s="110">
        <f t="shared" si="29"/>
        <v>0</v>
      </c>
      <c r="AX26" s="110">
        <f t="shared" si="29"/>
        <v>0</v>
      </c>
      <c r="AY26" s="110">
        <f t="shared" si="29"/>
        <v>0</v>
      </c>
      <c r="AZ26" s="110">
        <f t="shared" si="29"/>
        <v>0</v>
      </c>
      <c r="BA26" s="110">
        <f t="shared" si="29"/>
        <v>0</v>
      </c>
      <c r="BB26" s="110">
        <f t="shared" si="29"/>
        <v>0</v>
      </c>
      <c r="BC26" s="110">
        <f t="shared" si="29"/>
        <v>0</v>
      </c>
      <c r="BD26" s="110">
        <f t="shared" si="29"/>
        <v>0</v>
      </c>
      <c r="BE26" s="109">
        <f t="shared" si="29"/>
        <v>892333.32</v>
      </c>
      <c r="BF26" s="111">
        <f t="shared" si="29"/>
        <v>0</v>
      </c>
      <c r="BG26" s="110">
        <f t="shared" si="29"/>
        <v>0</v>
      </c>
      <c r="BH26" s="110">
        <f t="shared" si="29"/>
        <v>0</v>
      </c>
      <c r="BI26" s="110">
        <f t="shared" si="29"/>
        <v>0</v>
      </c>
      <c r="BJ26" s="110">
        <f t="shared" si="29"/>
        <v>0</v>
      </c>
      <c r="BK26" s="110">
        <f t="shared" si="29"/>
        <v>0</v>
      </c>
      <c r="BL26" s="110">
        <f t="shared" si="29"/>
        <v>0</v>
      </c>
      <c r="BM26" s="110">
        <f t="shared" si="29"/>
        <v>0</v>
      </c>
      <c r="BN26" s="110">
        <f t="shared" si="29"/>
        <v>0</v>
      </c>
      <c r="BO26" s="110">
        <f t="shared" si="29"/>
        <v>0</v>
      </c>
      <c r="BP26" s="110">
        <f t="shared" si="29"/>
        <v>0</v>
      </c>
      <c r="BQ26" s="109">
        <f t="shared" si="29"/>
        <v>892333.32</v>
      </c>
      <c r="BR26" s="111">
        <f t="shared" si="29"/>
        <v>0</v>
      </c>
      <c r="BS26" s="110">
        <f t="shared" si="29"/>
        <v>0</v>
      </c>
      <c r="BT26" s="110">
        <f t="shared" ref="BT26:CC26" si="30">SUM(BT392,BT394,BT395,BT408:BT409,BT415:BT418,BT420,BT422,BT424:BT425)</f>
        <v>0</v>
      </c>
      <c r="BU26" s="110">
        <f t="shared" si="30"/>
        <v>0</v>
      </c>
      <c r="BV26" s="110">
        <f t="shared" si="30"/>
        <v>0</v>
      </c>
      <c r="BW26" s="110">
        <f t="shared" si="30"/>
        <v>0</v>
      </c>
      <c r="BX26" s="110">
        <f t="shared" si="30"/>
        <v>0</v>
      </c>
      <c r="BY26" s="110">
        <f t="shared" si="30"/>
        <v>0</v>
      </c>
      <c r="BZ26" s="110">
        <f t="shared" si="30"/>
        <v>0</v>
      </c>
      <c r="CA26" s="110">
        <f t="shared" si="30"/>
        <v>0</v>
      </c>
      <c r="CB26" s="110">
        <f t="shared" si="30"/>
        <v>0</v>
      </c>
      <c r="CC26" s="109">
        <f t="shared" si="30"/>
        <v>892333.4</v>
      </c>
      <c r="CD26"/>
    </row>
    <row r="27" spans="1:82" x14ac:dyDescent="0.35">
      <c r="A27" s="40"/>
      <c r="B27" s="55"/>
      <c r="C27" s="41"/>
      <c r="D27" s="42"/>
      <c r="E27" s="276"/>
      <c r="F27" s="4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3"/>
      <c r="CD27" s="40"/>
    </row>
    <row r="28" spans="1:82" x14ac:dyDescent="0.35">
      <c r="A28" s="40"/>
      <c r="B28" s="114" t="s">
        <v>48</v>
      </c>
      <c r="C28" s="115" t="s">
        <v>49</v>
      </c>
      <c r="D28" s="116"/>
      <c r="E28" s="281"/>
      <c r="F28" s="214" t="b">
        <f>(Mariannhill!G28)=G28</f>
        <v>1</v>
      </c>
      <c r="G28" s="117">
        <f t="shared" ref="G28:AL28" si="31">+SUM(G29,G56,G97,G107,G120,G154,G158,G173,G176,G178)</f>
        <v>159613200</v>
      </c>
      <c r="H28" s="118">
        <f t="shared" si="31"/>
        <v>27000000</v>
      </c>
      <c r="I28" s="119">
        <f t="shared" si="31"/>
        <v>27000000</v>
      </c>
      <c r="J28" s="118">
        <f t="shared" si="31"/>
        <v>27645155.559999999</v>
      </c>
      <c r="K28" s="120">
        <f t="shared" si="31"/>
        <v>645155.56000000006</v>
      </c>
      <c r="L28" s="120">
        <f t="shared" si="31"/>
        <v>645155.56000000006</v>
      </c>
      <c r="M28" s="120">
        <f t="shared" si="31"/>
        <v>645155.56000000006</v>
      </c>
      <c r="N28" s="120">
        <f t="shared" si="31"/>
        <v>645155.56000000006</v>
      </c>
      <c r="O28" s="120">
        <f t="shared" si="31"/>
        <v>645155.56000000006</v>
      </c>
      <c r="P28" s="120">
        <f t="shared" si="31"/>
        <v>645155.56000000006</v>
      </c>
      <c r="Q28" s="120">
        <f t="shared" si="31"/>
        <v>645155.56000000006</v>
      </c>
      <c r="R28" s="120">
        <f t="shared" si="31"/>
        <v>645155.56000000006</v>
      </c>
      <c r="S28" s="120">
        <f t="shared" si="31"/>
        <v>645155.56000000006</v>
      </c>
      <c r="T28" s="120">
        <f t="shared" si="31"/>
        <v>645155.56000000006</v>
      </c>
      <c r="U28" s="119">
        <f t="shared" si="31"/>
        <v>7672155.5499999998</v>
      </c>
      <c r="V28" s="118">
        <f t="shared" si="31"/>
        <v>645155.56000000006</v>
      </c>
      <c r="W28" s="120">
        <f t="shared" si="31"/>
        <v>645155.56000000006</v>
      </c>
      <c r="X28" s="120">
        <f t="shared" si="31"/>
        <v>645155.56000000006</v>
      </c>
      <c r="Y28" s="120">
        <f t="shared" si="31"/>
        <v>645155.56000000006</v>
      </c>
      <c r="Z28" s="120">
        <f t="shared" si="31"/>
        <v>645155.56000000006</v>
      </c>
      <c r="AA28" s="120">
        <f t="shared" si="31"/>
        <v>645155.56000000006</v>
      </c>
      <c r="AB28" s="120">
        <f t="shared" si="31"/>
        <v>459970.37</v>
      </c>
      <c r="AC28" s="120">
        <f t="shared" si="31"/>
        <v>459970.37</v>
      </c>
      <c r="AD28" s="120">
        <f t="shared" si="31"/>
        <v>459970.37</v>
      </c>
      <c r="AE28" s="120">
        <f t="shared" si="31"/>
        <v>459970.37</v>
      </c>
      <c r="AF28" s="120">
        <f t="shared" si="31"/>
        <v>459970.37</v>
      </c>
      <c r="AG28" s="119">
        <f t="shared" si="31"/>
        <v>7486970.3600000003</v>
      </c>
      <c r="AH28" s="121">
        <f t="shared" si="31"/>
        <v>459970.37</v>
      </c>
      <c r="AI28" s="120">
        <f t="shared" si="31"/>
        <v>459970.37</v>
      </c>
      <c r="AJ28" s="120">
        <f t="shared" si="31"/>
        <v>459970.37</v>
      </c>
      <c r="AK28" s="120">
        <f t="shared" si="31"/>
        <v>459970.37</v>
      </c>
      <c r="AL28" s="120">
        <f t="shared" si="31"/>
        <v>459970.37</v>
      </c>
      <c r="AM28" s="120">
        <f t="shared" ref="AM28:BR28" si="32">+SUM(AM29,AM56,AM97,AM107,AM120,AM154,AM158,AM173,AM176,AM178)</f>
        <v>459970.37</v>
      </c>
      <c r="AN28" s="120">
        <f t="shared" si="32"/>
        <v>459970.37</v>
      </c>
      <c r="AO28" s="120">
        <f t="shared" si="32"/>
        <v>459970.37</v>
      </c>
      <c r="AP28" s="120">
        <f t="shared" si="32"/>
        <v>459970.37</v>
      </c>
      <c r="AQ28" s="120">
        <f t="shared" si="32"/>
        <v>459970.37</v>
      </c>
      <c r="AR28" s="120">
        <f t="shared" si="32"/>
        <v>459970.37</v>
      </c>
      <c r="AS28" s="119">
        <f t="shared" si="32"/>
        <v>7486970.3600000003</v>
      </c>
      <c r="AT28" s="121">
        <f t="shared" si="32"/>
        <v>459970.37</v>
      </c>
      <c r="AU28" s="120">
        <f t="shared" si="32"/>
        <v>459970.37</v>
      </c>
      <c r="AV28" s="120">
        <f t="shared" si="32"/>
        <v>459970.37</v>
      </c>
      <c r="AW28" s="120">
        <f t="shared" si="32"/>
        <v>459970.37</v>
      </c>
      <c r="AX28" s="120">
        <f t="shared" si="32"/>
        <v>459970.37</v>
      </c>
      <c r="AY28" s="120">
        <f t="shared" si="32"/>
        <v>459970.37</v>
      </c>
      <c r="AZ28" s="120">
        <f t="shared" si="32"/>
        <v>459970.37</v>
      </c>
      <c r="BA28" s="120">
        <f t="shared" si="32"/>
        <v>459970.37</v>
      </c>
      <c r="BB28" s="120">
        <f t="shared" si="32"/>
        <v>459970.37</v>
      </c>
      <c r="BC28" s="120">
        <f t="shared" si="32"/>
        <v>459970.37</v>
      </c>
      <c r="BD28" s="120">
        <f t="shared" si="32"/>
        <v>459970.37</v>
      </c>
      <c r="BE28" s="119">
        <f t="shared" si="32"/>
        <v>7486970.3600000003</v>
      </c>
      <c r="BF28" s="121">
        <f t="shared" si="32"/>
        <v>459970.37</v>
      </c>
      <c r="BG28" s="120">
        <f t="shared" si="32"/>
        <v>459970.37</v>
      </c>
      <c r="BH28" s="120">
        <f t="shared" si="32"/>
        <v>459970.37</v>
      </c>
      <c r="BI28" s="120">
        <f t="shared" si="32"/>
        <v>459970.37</v>
      </c>
      <c r="BJ28" s="120">
        <f t="shared" si="32"/>
        <v>459970.37</v>
      </c>
      <c r="BK28" s="120">
        <f t="shared" si="32"/>
        <v>459970.37</v>
      </c>
      <c r="BL28" s="120">
        <f t="shared" si="32"/>
        <v>459970.37</v>
      </c>
      <c r="BM28" s="120">
        <f t="shared" si="32"/>
        <v>459970.37</v>
      </c>
      <c r="BN28" s="120">
        <f t="shared" si="32"/>
        <v>459970.37</v>
      </c>
      <c r="BO28" s="120">
        <f t="shared" si="32"/>
        <v>459970.37</v>
      </c>
      <c r="BP28" s="120">
        <f t="shared" si="32"/>
        <v>459970.37</v>
      </c>
      <c r="BQ28" s="119">
        <f t="shared" si="32"/>
        <v>7486970.3600000003</v>
      </c>
      <c r="BR28" s="121">
        <f t="shared" si="32"/>
        <v>459970.37</v>
      </c>
      <c r="BS28" s="120">
        <f t="shared" ref="BS28:CC28" si="33">+SUM(BS29,BS56,BS97,BS107,BS120,BS154,BS158,BS173,BS176,BS178)</f>
        <v>459970.37</v>
      </c>
      <c r="BT28" s="120">
        <f t="shared" si="33"/>
        <v>459970.37</v>
      </c>
      <c r="BU28" s="120">
        <f t="shared" si="33"/>
        <v>459970.37</v>
      </c>
      <c r="BV28" s="120">
        <f t="shared" si="33"/>
        <v>459970.37</v>
      </c>
      <c r="BW28" s="120">
        <f t="shared" si="33"/>
        <v>459970.37</v>
      </c>
      <c r="BX28" s="120">
        <f t="shared" si="33"/>
        <v>459970.37</v>
      </c>
      <c r="BY28" s="120">
        <f t="shared" si="33"/>
        <v>459970.37</v>
      </c>
      <c r="BZ28" s="120">
        <f t="shared" si="33"/>
        <v>459970.37</v>
      </c>
      <c r="CA28" s="120">
        <f t="shared" si="33"/>
        <v>459970.37</v>
      </c>
      <c r="CB28" s="120">
        <f t="shared" si="33"/>
        <v>459970.37</v>
      </c>
      <c r="CC28" s="119">
        <f t="shared" si="33"/>
        <v>7486970.3600000003</v>
      </c>
      <c r="CD28" s="40" t="s">
        <v>50</v>
      </c>
    </row>
    <row r="29" spans="1:82" x14ac:dyDescent="0.35">
      <c r="A29" s="40"/>
      <c r="B29" s="122" t="s">
        <v>51</v>
      </c>
      <c r="C29" s="123" t="s">
        <v>52</v>
      </c>
      <c r="D29" s="124"/>
      <c r="E29" s="282"/>
      <c r="F29" s="214" t="b">
        <f>(Mariannhill!G29)=G29</f>
        <v>1</v>
      </c>
      <c r="G29" s="125">
        <f t="shared" ref="G29:AL29" si="34">SUM(G30:G55)</f>
        <v>0</v>
      </c>
      <c r="H29" s="126">
        <f t="shared" si="34"/>
        <v>0</v>
      </c>
      <c r="I29" s="127">
        <f t="shared" si="34"/>
        <v>0</v>
      </c>
      <c r="J29" s="126">
        <f t="shared" si="34"/>
        <v>0</v>
      </c>
      <c r="K29" s="128">
        <f t="shared" si="34"/>
        <v>0</v>
      </c>
      <c r="L29" s="128">
        <f t="shared" si="34"/>
        <v>0</v>
      </c>
      <c r="M29" s="128">
        <f t="shared" si="34"/>
        <v>0</v>
      </c>
      <c r="N29" s="128">
        <f t="shared" si="34"/>
        <v>0</v>
      </c>
      <c r="O29" s="128">
        <f t="shared" si="34"/>
        <v>0</v>
      </c>
      <c r="P29" s="128">
        <f t="shared" si="34"/>
        <v>0</v>
      </c>
      <c r="Q29" s="128">
        <f t="shared" si="34"/>
        <v>0</v>
      </c>
      <c r="R29" s="128">
        <f t="shared" si="34"/>
        <v>0</v>
      </c>
      <c r="S29" s="128">
        <f t="shared" si="34"/>
        <v>0</v>
      </c>
      <c r="T29" s="128">
        <f t="shared" si="34"/>
        <v>0</v>
      </c>
      <c r="U29" s="127">
        <f t="shared" si="34"/>
        <v>0</v>
      </c>
      <c r="V29" s="126">
        <f t="shared" si="34"/>
        <v>0</v>
      </c>
      <c r="W29" s="128">
        <f t="shared" si="34"/>
        <v>0</v>
      </c>
      <c r="X29" s="128">
        <f t="shared" si="34"/>
        <v>0</v>
      </c>
      <c r="Y29" s="128">
        <f t="shared" si="34"/>
        <v>0</v>
      </c>
      <c r="Z29" s="128">
        <f t="shared" si="34"/>
        <v>0</v>
      </c>
      <c r="AA29" s="128">
        <f t="shared" si="34"/>
        <v>0</v>
      </c>
      <c r="AB29" s="128">
        <f t="shared" si="34"/>
        <v>0</v>
      </c>
      <c r="AC29" s="128">
        <f t="shared" si="34"/>
        <v>0</v>
      </c>
      <c r="AD29" s="128">
        <f t="shared" si="34"/>
        <v>0</v>
      </c>
      <c r="AE29" s="128">
        <f t="shared" si="34"/>
        <v>0</v>
      </c>
      <c r="AF29" s="128">
        <f t="shared" si="34"/>
        <v>0</v>
      </c>
      <c r="AG29" s="127">
        <f t="shared" si="34"/>
        <v>0</v>
      </c>
      <c r="AH29" s="129">
        <f t="shared" si="34"/>
        <v>0</v>
      </c>
      <c r="AI29" s="128">
        <f t="shared" si="34"/>
        <v>0</v>
      </c>
      <c r="AJ29" s="128">
        <f t="shared" si="34"/>
        <v>0</v>
      </c>
      <c r="AK29" s="128">
        <f t="shared" si="34"/>
        <v>0</v>
      </c>
      <c r="AL29" s="128">
        <f t="shared" si="34"/>
        <v>0</v>
      </c>
      <c r="AM29" s="128">
        <f t="shared" ref="AM29:BR29" si="35">SUM(AM30:AM55)</f>
        <v>0</v>
      </c>
      <c r="AN29" s="128">
        <f t="shared" si="35"/>
        <v>0</v>
      </c>
      <c r="AO29" s="128">
        <f t="shared" si="35"/>
        <v>0</v>
      </c>
      <c r="AP29" s="128">
        <f t="shared" si="35"/>
        <v>0</v>
      </c>
      <c r="AQ29" s="128">
        <f t="shared" si="35"/>
        <v>0</v>
      </c>
      <c r="AR29" s="128">
        <f t="shared" si="35"/>
        <v>0</v>
      </c>
      <c r="AS29" s="127">
        <f t="shared" si="35"/>
        <v>0</v>
      </c>
      <c r="AT29" s="129">
        <f t="shared" si="35"/>
        <v>0</v>
      </c>
      <c r="AU29" s="128">
        <f t="shared" si="35"/>
        <v>0</v>
      </c>
      <c r="AV29" s="128">
        <f t="shared" si="35"/>
        <v>0</v>
      </c>
      <c r="AW29" s="128">
        <f t="shared" si="35"/>
        <v>0</v>
      </c>
      <c r="AX29" s="128">
        <f t="shared" si="35"/>
        <v>0</v>
      </c>
      <c r="AY29" s="128">
        <f t="shared" si="35"/>
        <v>0</v>
      </c>
      <c r="AZ29" s="128">
        <f t="shared" si="35"/>
        <v>0</v>
      </c>
      <c r="BA29" s="128">
        <f t="shared" si="35"/>
        <v>0</v>
      </c>
      <c r="BB29" s="128">
        <f t="shared" si="35"/>
        <v>0</v>
      </c>
      <c r="BC29" s="128">
        <f t="shared" si="35"/>
        <v>0</v>
      </c>
      <c r="BD29" s="128">
        <f t="shared" si="35"/>
        <v>0</v>
      </c>
      <c r="BE29" s="127">
        <f t="shared" si="35"/>
        <v>0</v>
      </c>
      <c r="BF29" s="129">
        <f t="shared" si="35"/>
        <v>0</v>
      </c>
      <c r="BG29" s="128">
        <f t="shared" si="35"/>
        <v>0</v>
      </c>
      <c r="BH29" s="128">
        <f t="shared" si="35"/>
        <v>0</v>
      </c>
      <c r="BI29" s="128">
        <f t="shared" si="35"/>
        <v>0</v>
      </c>
      <c r="BJ29" s="128">
        <f t="shared" si="35"/>
        <v>0</v>
      </c>
      <c r="BK29" s="128">
        <f t="shared" si="35"/>
        <v>0</v>
      </c>
      <c r="BL29" s="128">
        <f t="shared" si="35"/>
        <v>0</v>
      </c>
      <c r="BM29" s="128">
        <f t="shared" si="35"/>
        <v>0</v>
      </c>
      <c r="BN29" s="128">
        <f t="shared" si="35"/>
        <v>0</v>
      </c>
      <c r="BO29" s="128">
        <f t="shared" si="35"/>
        <v>0</v>
      </c>
      <c r="BP29" s="128">
        <f t="shared" si="35"/>
        <v>0</v>
      </c>
      <c r="BQ29" s="127">
        <f t="shared" si="35"/>
        <v>0</v>
      </c>
      <c r="BR29" s="129">
        <f t="shared" si="35"/>
        <v>0</v>
      </c>
      <c r="BS29" s="128">
        <f t="shared" ref="BS29:CC29" si="36">SUM(BS30:BS55)</f>
        <v>0</v>
      </c>
      <c r="BT29" s="128">
        <f t="shared" si="36"/>
        <v>0</v>
      </c>
      <c r="BU29" s="128">
        <f t="shared" si="36"/>
        <v>0</v>
      </c>
      <c r="BV29" s="128">
        <f t="shared" si="36"/>
        <v>0</v>
      </c>
      <c r="BW29" s="128">
        <f t="shared" si="36"/>
        <v>0</v>
      </c>
      <c r="BX29" s="128">
        <f t="shared" si="36"/>
        <v>0</v>
      </c>
      <c r="BY29" s="128">
        <f t="shared" si="36"/>
        <v>0</v>
      </c>
      <c r="BZ29" s="128">
        <f t="shared" si="36"/>
        <v>0</v>
      </c>
      <c r="CA29" s="128">
        <f t="shared" si="36"/>
        <v>0</v>
      </c>
      <c r="CB29" s="128">
        <f t="shared" si="36"/>
        <v>0</v>
      </c>
      <c r="CC29" s="127">
        <f t="shared" si="36"/>
        <v>0</v>
      </c>
      <c r="CD29" s="40" t="s">
        <v>50</v>
      </c>
    </row>
    <row r="30" spans="1:82" ht="26" x14ac:dyDescent="0.35">
      <c r="A30" s="40"/>
      <c r="B30" s="74" t="s">
        <v>53</v>
      </c>
      <c r="C30" s="130" t="s">
        <v>54</v>
      </c>
      <c r="D30" s="131"/>
      <c r="E30" s="255"/>
      <c r="F30" s="214" t="b">
        <f>(Mariannhill!G30)=G30</f>
        <v>1</v>
      </c>
      <c r="G30" s="75">
        <f t="shared" ref="G30" si="37">+SUM(H30:CC30)</f>
        <v>0</v>
      </c>
      <c r="H30" s="76">
        <f>SUM(Mariannhill!H30)</f>
        <v>0</v>
      </c>
      <c r="I30" s="77">
        <f>SUM(Mariannhill!I30)</f>
        <v>0</v>
      </c>
      <c r="J30" s="76">
        <f>SUM(Mariannhill!J30)</f>
        <v>0</v>
      </c>
      <c r="K30" s="78">
        <f>SUM(Mariannhill!K30)</f>
        <v>0</v>
      </c>
      <c r="L30" s="78">
        <f>SUM(Mariannhill!L30)</f>
        <v>0</v>
      </c>
      <c r="M30" s="78">
        <f>SUM(Mariannhill!M30)</f>
        <v>0</v>
      </c>
      <c r="N30" s="78">
        <f>SUM(Mariannhill!N30)</f>
        <v>0</v>
      </c>
      <c r="O30" s="78">
        <f>SUM(Mariannhill!O30)</f>
        <v>0</v>
      </c>
      <c r="P30" s="78">
        <f>SUM(Mariannhill!P30)</f>
        <v>0</v>
      </c>
      <c r="Q30" s="78">
        <f>SUM(Mariannhill!Q30)</f>
        <v>0</v>
      </c>
      <c r="R30" s="78">
        <f>SUM(Mariannhill!R30)</f>
        <v>0</v>
      </c>
      <c r="S30" s="78">
        <f>SUM(Mariannhill!S30)</f>
        <v>0</v>
      </c>
      <c r="T30" s="78">
        <f>SUM(Mariannhill!T30)</f>
        <v>0</v>
      </c>
      <c r="U30" s="77">
        <f>SUM(Mariannhill!U30)</f>
        <v>0</v>
      </c>
      <c r="V30" s="76">
        <f>SUM(Mariannhill!V30)</f>
        <v>0</v>
      </c>
      <c r="W30" s="78">
        <f>SUM(Mariannhill!W30)</f>
        <v>0</v>
      </c>
      <c r="X30" s="78">
        <f>SUM(Mariannhill!X30)</f>
        <v>0</v>
      </c>
      <c r="Y30" s="78">
        <f>SUM(Mariannhill!Y30)</f>
        <v>0</v>
      </c>
      <c r="Z30" s="78">
        <f>SUM(Mariannhill!Z30)</f>
        <v>0</v>
      </c>
      <c r="AA30" s="78">
        <f>SUM(Mariannhill!AA30)</f>
        <v>0</v>
      </c>
      <c r="AB30" s="78">
        <f>SUM(Mariannhill!AB30)</f>
        <v>0</v>
      </c>
      <c r="AC30" s="78">
        <f>SUM(Mariannhill!AC30)</f>
        <v>0</v>
      </c>
      <c r="AD30" s="78">
        <f>SUM(Mariannhill!AD30)</f>
        <v>0</v>
      </c>
      <c r="AE30" s="78">
        <f>SUM(Mariannhill!AE30)</f>
        <v>0</v>
      </c>
      <c r="AF30" s="78">
        <f>SUM(Mariannhill!AF30)</f>
        <v>0</v>
      </c>
      <c r="AG30" s="77">
        <f>SUM(Mariannhill!AG30)</f>
        <v>0</v>
      </c>
      <c r="AH30" s="79">
        <f>SUM(Mariannhill!AH30)</f>
        <v>0</v>
      </c>
      <c r="AI30" s="78">
        <f>SUM(Mariannhill!AI30)</f>
        <v>0</v>
      </c>
      <c r="AJ30" s="78">
        <f>SUM(Mariannhill!AJ30)</f>
        <v>0</v>
      </c>
      <c r="AK30" s="78">
        <f>SUM(Mariannhill!AK30)</f>
        <v>0</v>
      </c>
      <c r="AL30" s="78">
        <f>SUM(Mariannhill!AL30)</f>
        <v>0</v>
      </c>
      <c r="AM30" s="78">
        <f>SUM(Mariannhill!AM30)</f>
        <v>0</v>
      </c>
      <c r="AN30" s="78">
        <f>SUM(Mariannhill!AN30)</f>
        <v>0</v>
      </c>
      <c r="AO30" s="78">
        <f>SUM(Mariannhill!AO30)</f>
        <v>0</v>
      </c>
      <c r="AP30" s="78">
        <f>SUM(Mariannhill!AP30)</f>
        <v>0</v>
      </c>
      <c r="AQ30" s="78">
        <f>SUM(Mariannhill!AQ30)</f>
        <v>0</v>
      </c>
      <c r="AR30" s="78">
        <f>SUM(Mariannhill!AR30)</f>
        <v>0</v>
      </c>
      <c r="AS30" s="77">
        <f>SUM(Mariannhill!AS30)</f>
        <v>0</v>
      </c>
      <c r="AT30" s="79">
        <f>SUM(Mariannhill!AT30)</f>
        <v>0</v>
      </c>
      <c r="AU30" s="78">
        <f>SUM(Mariannhill!AU30)</f>
        <v>0</v>
      </c>
      <c r="AV30" s="78">
        <f>SUM(Mariannhill!AV30)</f>
        <v>0</v>
      </c>
      <c r="AW30" s="78">
        <f>SUM(Mariannhill!AW30)</f>
        <v>0</v>
      </c>
      <c r="AX30" s="78">
        <f>SUM(Mariannhill!AX30)</f>
        <v>0</v>
      </c>
      <c r="AY30" s="78">
        <f>SUM(Mariannhill!AY30)</f>
        <v>0</v>
      </c>
      <c r="AZ30" s="78">
        <f>SUM(Mariannhill!AZ30)</f>
        <v>0</v>
      </c>
      <c r="BA30" s="78">
        <f>SUM(Mariannhill!BA30)</f>
        <v>0</v>
      </c>
      <c r="BB30" s="78">
        <f>SUM(Mariannhill!BB30)</f>
        <v>0</v>
      </c>
      <c r="BC30" s="78">
        <f>SUM(Mariannhill!BC30)</f>
        <v>0</v>
      </c>
      <c r="BD30" s="78">
        <f>SUM(Mariannhill!BD30)</f>
        <v>0</v>
      </c>
      <c r="BE30" s="77">
        <f>SUM(Mariannhill!BE30)</f>
        <v>0</v>
      </c>
      <c r="BF30" s="79">
        <f>SUM(Mariannhill!BF30)</f>
        <v>0</v>
      </c>
      <c r="BG30" s="78">
        <f>SUM(Mariannhill!BG30)</f>
        <v>0</v>
      </c>
      <c r="BH30" s="78">
        <f>SUM(Mariannhill!BH30)</f>
        <v>0</v>
      </c>
      <c r="BI30" s="78">
        <f>SUM(Mariannhill!BI30)</f>
        <v>0</v>
      </c>
      <c r="BJ30" s="78">
        <f>SUM(Mariannhill!BJ30)</f>
        <v>0</v>
      </c>
      <c r="BK30" s="78">
        <f>SUM(Mariannhill!BK30)</f>
        <v>0</v>
      </c>
      <c r="BL30" s="78">
        <f>SUM(Mariannhill!BL30)</f>
        <v>0</v>
      </c>
      <c r="BM30" s="78">
        <f>SUM(Mariannhill!BM30)</f>
        <v>0</v>
      </c>
      <c r="BN30" s="78">
        <f>SUM(Mariannhill!BN30)</f>
        <v>0</v>
      </c>
      <c r="BO30" s="78">
        <f>SUM(Mariannhill!BO30)</f>
        <v>0</v>
      </c>
      <c r="BP30" s="78">
        <f>SUM(Mariannhill!BP30)</f>
        <v>0</v>
      </c>
      <c r="BQ30" s="77">
        <f>SUM(Mariannhill!BQ30)</f>
        <v>0</v>
      </c>
      <c r="BR30" s="79">
        <f>SUM(Mariannhill!BR30)</f>
        <v>0</v>
      </c>
      <c r="BS30" s="78">
        <f>SUM(Mariannhill!BS30)</f>
        <v>0</v>
      </c>
      <c r="BT30" s="78">
        <f>SUM(Mariannhill!BT30)</f>
        <v>0</v>
      </c>
      <c r="BU30" s="78">
        <f>SUM(Mariannhill!BU30)</f>
        <v>0</v>
      </c>
      <c r="BV30" s="78">
        <f>SUM(Mariannhill!BV30)</f>
        <v>0</v>
      </c>
      <c r="BW30" s="78">
        <f>SUM(Mariannhill!BW30)</f>
        <v>0</v>
      </c>
      <c r="BX30" s="78">
        <f>SUM(Mariannhill!BX30)</f>
        <v>0</v>
      </c>
      <c r="BY30" s="78">
        <f>SUM(Mariannhill!BY30)</f>
        <v>0</v>
      </c>
      <c r="BZ30" s="78">
        <f>SUM(Mariannhill!BZ30)</f>
        <v>0</v>
      </c>
      <c r="CA30" s="78">
        <f>SUM(Mariannhill!CA30)</f>
        <v>0</v>
      </c>
      <c r="CB30" s="78">
        <f>SUM(Mariannhill!CB30)</f>
        <v>0</v>
      </c>
      <c r="CC30" s="77">
        <f>SUM(Mariannhill!CC30)</f>
        <v>0</v>
      </c>
      <c r="CD30" s="40" t="s">
        <v>50</v>
      </c>
    </row>
    <row r="31" spans="1:82" ht="26" x14ac:dyDescent="0.35">
      <c r="A31" s="40"/>
      <c r="B31" s="74" t="s">
        <v>55</v>
      </c>
      <c r="C31" s="130" t="s">
        <v>56</v>
      </c>
      <c r="D31" s="131" t="s">
        <v>57</v>
      </c>
      <c r="E31" s="255">
        <f>SUM(Mariannhill!E31)</f>
        <v>6</v>
      </c>
      <c r="F31" s="214" t="b">
        <f>(Mariannhill!G31)=G31</f>
        <v>1</v>
      </c>
      <c r="G31" s="75">
        <f t="shared" ref="G31:G55" si="38">+SUM(H31:CC31)</f>
        <v>0</v>
      </c>
      <c r="H31" s="76">
        <f>SUM(Mariannhill!H31)</f>
        <v>0</v>
      </c>
      <c r="I31" s="77">
        <f>SUM(Mariannhill!I31)</f>
        <v>0</v>
      </c>
      <c r="J31" s="76">
        <f>SUM(Mariannhill!J31)</f>
        <v>0</v>
      </c>
      <c r="K31" s="78">
        <f>SUM(Mariannhill!K31)</f>
        <v>0</v>
      </c>
      <c r="L31" s="78">
        <f>SUM(Mariannhill!L31)</f>
        <v>0</v>
      </c>
      <c r="M31" s="78">
        <f>SUM(Mariannhill!M31)</f>
        <v>0</v>
      </c>
      <c r="N31" s="78">
        <f>SUM(Mariannhill!N31)</f>
        <v>0</v>
      </c>
      <c r="O31" s="78">
        <f>SUM(Mariannhill!O31)</f>
        <v>0</v>
      </c>
      <c r="P31" s="78">
        <f>SUM(Mariannhill!P31)</f>
        <v>0</v>
      </c>
      <c r="Q31" s="78">
        <f>SUM(Mariannhill!Q31)</f>
        <v>0</v>
      </c>
      <c r="R31" s="78">
        <f>SUM(Mariannhill!R31)</f>
        <v>0</v>
      </c>
      <c r="S31" s="78">
        <f>SUM(Mariannhill!S31)</f>
        <v>0</v>
      </c>
      <c r="T31" s="78">
        <f>SUM(Mariannhill!T31)</f>
        <v>0</v>
      </c>
      <c r="U31" s="77">
        <f>SUM(Mariannhill!U31)</f>
        <v>0</v>
      </c>
      <c r="V31" s="76">
        <f>SUM(Mariannhill!V31)</f>
        <v>0</v>
      </c>
      <c r="W31" s="78">
        <f>SUM(Mariannhill!W31)</f>
        <v>0</v>
      </c>
      <c r="X31" s="78">
        <f>SUM(Mariannhill!X31)</f>
        <v>0</v>
      </c>
      <c r="Y31" s="78">
        <f>SUM(Mariannhill!Y31)</f>
        <v>0</v>
      </c>
      <c r="Z31" s="78">
        <f>SUM(Mariannhill!Z31)</f>
        <v>0</v>
      </c>
      <c r="AA31" s="78">
        <f>SUM(Mariannhill!AA31)</f>
        <v>0</v>
      </c>
      <c r="AB31" s="78">
        <f>SUM(Mariannhill!AB31)</f>
        <v>0</v>
      </c>
      <c r="AC31" s="78">
        <f>SUM(Mariannhill!AC31)</f>
        <v>0</v>
      </c>
      <c r="AD31" s="78">
        <f>SUM(Mariannhill!AD31)</f>
        <v>0</v>
      </c>
      <c r="AE31" s="78">
        <f>SUM(Mariannhill!AE31)</f>
        <v>0</v>
      </c>
      <c r="AF31" s="78">
        <f>SUM(Mariannhill!AF31)</f>
        <v>0</v>
      </c>
      <c r="AG31" s="77">
        <f>SUM(Mariannhill!AG31)</f>
        <v>0</v>
      </c>
      <c r="AH31" s="79">
        <f>SUM(Mariannhill!AH31)</f>
        <v>0</v>
      </c>
      <c r="AI31" s="78">
        <f>SUM(Mariannhill!AI31)</f>
        <v>0</v>
      </c>
      <c r="AJ31" s="78">
        <f>SUM(Mariannhill!AJ31)</f>
        <v>0</v>
      </c>
      <c r="AK31" s="78">
        <f>SUM(Mariannhill!AK31)</f>
        <v>0</v>
      </c>
      <c r="AL31" s="78">
        <f>SUM(Mariannhill!AL31)</f>
        <v>0</v>
      </c>
      <c r="AM31" s="78">
        <f>SUM(Mariannhill!AM31)</f>
        <v>0</v>
      </c>
      <c r="AN31" s="78">
        <f>SUM(Mariannhill!AN31)</f>
        <v>0</v>
      </c>
      <c r="AO31" s="78">
        <f>SUM(Mariannhill!AO31)</f>
        <v>0</v>
      </c>
      <c r="AP31" s="78">
        <f>SUM(Mariannhill!AP31)</f>
        <v>0</v>
      </c>
      <c r="AQ31" s="78">
        <f>SUM(Mariannhill!AQ31)</f>
        <v>0</v>
      </c>
      <c r="AR31" s="78">
        <f>SUM(Mariannhill!AR31)</f>
        <v>0</v>
      </c>
      <c r="AS31" s="77">
        <f>SUM(Mariannhill!AS31)</f>
        <v>0</v>
      </c>
      <c r="AT31" s="79">
        <f>SUM(Mariannhill!AT31)</f>
        <v>0</v>
      </c>
      <c r="AU31" s="78">
        <f>SUM(Mariannhill!AU31)</f>
        <v>0</v>
      </c>
      <c r="AV31" s="78">
        <f>SUM(Mariannhill!AV31)</f>
        <v>0</v>
      </c>
      <c r="AW31" s="78">
        <f>SUM(Mariannhill!AW31)</f>
        <v>0</v>
      </c>
      <c r="AX31" s="78">
        <f>SUM(Mariannhill!AX31)</f>
        <v>0</v>
      </c>
      <c r="AY31" s="78">
        <f>SUM(Mariannhill!AY31)</f>
        <v>0</v>
      </c>
      <c r="AZ31" s="78">
        <f>SUM(Mariannhill!AZ31)</f>
        <v>0</v>
      </c>
      <c r="BA31" s="78">
        <f>SUM(Mariannhill!BA31)</f>
        <v>0</v>
      </c>
      <c r="BB31" s="78">
        <f>SUM(Mariannhill!BB31)</f>
        <v>0</v>
      </c>
      <c r="BC31" s="78">
        <f>SUM(Mariannhill!BC31)</f>
        <v>0</v>
      </c>
      <c r="BD31" s="78">
        <f>SUM(Mariannhill!BD31)</f>
        <v>0</v>
      </c>
      <c r="BE31" s="77">
        <f>SUM(Mariannhill!BE31)</f>
        <v>0</v>
      </c>
      <c r="BF31" s="79">
        <f>SUM(Mariannhill!BF31)</f>
        <v>0</v>
      </c>
      <c r="BG31" s="78">
        <f>SUM(Mariannhill!BG31)</f>
        <v>0</v>
      </c>
      <c r="BH31" s="78">
        <f>SUM(Mariannhill!BH31)</f>
        <v>0</v>
      </c>
      <c r="BI31" s="78">
        <f>SUM(Mariannhill!BI31)</f>
        <v>0</v>
      </c>
      <c r="BJ31" s="78">
        <f>SUM(Mariannhill!BJ31)</f>
        <v>0</v>
      </c>
      <c r="BK31" s="78">
        <f>SUM(Mariannhill!BK31)</f>
        <v>0</v>
      </c>
      <c r="BL31" s="78">
        <f>SUM(Mariannhill!BL31)</f>
        <v>0</v>
      </c>
      <c r="BM31" s="78">
        <f>SUM(Mariannhill!BM31)</f>
        <v>0</v>
      </c>
      <c r="BN31" s="78">
        <f>SUM(Mariannhill!BN31)</f>
        <v>0</v>
      </c>
      <c r="BO31" s="78">
        <f>SUM(Mariannhill!BO31)</f>
        <v>0</v>
      </c>
      <c r="BP31" s="78">
        <f>SUM(Mariannhill!BP31)</f>
        <v>0</v>
      </c>
      <c r="BQ31" s="77">
        <f>SUM(Mariannhill!BQ31)</f>
        <v>0</v>
      </c>
      <c r="BR31" s="79">
        <f>SUM(Mariannhill!BR31)</f>
        <v>0</v>
      </c>
      <c r="BS31" s="78">
        <f>SUM(Mariannhill!BS31)</f>
        <v>0</v>
      </c>
      <c r="BT31" s="78">
        <f>SUM(Mariannhill!BT31)</f>
        <v>0</v>
      </c>
      <c r="BU31" s="78">
        <f>SUM(Mariannhill!BU31)</f>
        <v>0</v>
      </c>
      <c r="BV31" s="78">
        <f>SUM(Mariannhill!BV31)</f>
        <v>0</v>
      </c>
      <c r="BW31" s="78">
        <f>SUM(Mariannhill!BW31)</f>
        <v>0</v>
      </c>
      <c r="BX31" s="78">
        <f>SUM(Mariannhill!BX31)</f>
        <v>0</v>
      </c>
      <c r="BY31" s="78">
        <f>SUM(Mariannhill!BY31)</f>
        <v>0</v>
      </c>
      <c r="BZ31" s="78">
        <f>SUM(Mariannhill!BZ31)</f>
        <v>0</v>
      </c>
      <c r="CA31" s="78">
        <f>SUM(Mariannhill!CA31)</f>
        <v>0</v>
      </c>
      <c r="CB31" s="78">
        <f>SUM(Mariannhill!CB31)</f>
        <v>0</v>
      </c>
      <c r="CC31" s="77">
        <f>SUM(Mariannhill!CC31)</f>
        <v>0</v>
      </c>
      <c r="CD31" s="40" t="s">
        <v>50</v>
      </c>
    </row>
    <row r="32" spans="1:82" ht="26" x14ac:dyDescent="0.35">
      <c r="A32" s="40"/>
      <c r="B32" s="74" t="s">
        <v>58</v>
      </c>
      <c r="C32" s="130" t="s">
        <v>59</v>
      </c>
      <c r="D32" s="131" t="s">
        <v>60</v>
      </c>
      <c r="E32" s="255">
        <v>42</v>
      </c>
      <c r="F32" s="214" t="b">
        <f>(Mariannhill!G32)=G32</f>
        <v>1</v>
      </c>
      <c r="G32" s="75">
        <f t="shared" si="38"/>
        <v>0</v>
      </c>
      <c r="H32" s="76">
        <f>SUM(Mariannhill!H32)</f>
        <v>0</v>
      </c>
      <c r="I32" s="77">
        <f>SUM(Mariannhill!I32)</f>
        <v>0</v>
      </c>
      <c r="J32" s="76">
        <f>SUM(Mariannhill!J32)</f>
        <v>0</v>
      </c>
      <c r="K32" s="78">
        <f>SUM(Mariannhill!K32)</f>
        <v>0</v>
      </c>
      <c r="L32" s="78">
        <f>SUM(Mariannhill!L32)</f>
        <v>0</v>
      </c>
      <c r="M32" s="78">
        <f>SUM(Mariannhill!M32)</f>
        <v>0</v>
      </c>
      <c r="N32" s="78">
        <f>SUM(Mariannhill!N32)</f>
        <v>0</v>
      </c>
      <c r="O32" s="78">
        <f>SUM(Mariannhill!O32)</f>
        <v>0</v>
      </c>
      <c r="P32" s="78">
        <f>SUM(Mariannhill!P32)</f>
        <v>0</v>
      </c>
      <c r="Q32" s="78">
        <f>SUM(Mariannhill!Q32)</f>
        <v>0</v>
      </c>
      <c r="R32" s="78">
        <f>SUM(Mariannhill!R32)</f>
        <v>0</v>
      </c>
      <c r="S32" s="78">
        <f>SUM(Mariannhill!S32)</f>
        <v>0</v>
      </c>
      <c r="T32" s="78">
        <f>SUM(Mariannhill!T32)</f>
        <v>0</v>
      </c>
      <c r="U32" s="77">
        <f>SUM(Mariannhill!U32)</f>
        <v>0</v>
      </c>
      <c r="V32" s="76">
        <f>SUM(Mariannhill!V32)</f>
        <v>0</v>
      </c>
      <c r="W32" s="78">
        <f>SUM(Mariannhill!W32)</f>
        <v>0</v>
      </c>
      <c r="X32" s="78">
        <f>SUM(Mariannhill!X32)</f>
        <v>0</v>
      </c>
      <c r="Y32" s="78">
        <f>SUM(Mariannhill!Y32)</f>
        <v>0</v>
      </c>
      <c r="Z32" s="78">
        <f>SUM(Mariannhill!Z32)</f>
        <v>0</v>
      </c>
      <c r="AA32" s="78">
        <f>SUM(Mariannhill!AA32)</f>
        <v>0</v>
      </c>
      <c r="AB32" s="78">
        <f>SUM(Mariannhill!AB32)</f>
        <v>0</v>
      </c>
      <c r="AC32" s="78">
        <f>SUM(Mariannhill!AC32)</f>
        <v>0</v>
      </c>
      <c r="AD32" s="78">
        <f>SUM(Mariannhill!AD32)</f>
        <v>0</v>
      </c>
      <c r="AE32" s="78">
        <f>SUM(Mariannhill!AE32)</f>
        <v>0</v>
      </c>
      <c r="AF32" s="78">
        <f>SUM(Mariannhill!AF32)</f>
        <v>0</v>
      </c>
      <c r="AG32" s="77">
        <f>SUM(Mariannhill!AG32)</f>
        <v>0</v>
      </c>
      <c r="AH32" s="79">
        <f>SUM(Mariannhill!AH32)</f>
        <v>0</v>
      </c>
      <c r="AI32" s="78">
        <f>SUM(Mariannhill!AI32)</f>
        <v>0</v>
      </c>
      <c r="AJ32" s="78">
        <f>SUM(Mariannhill!AJ32)</f>
        <v>0</v>
      </c>
      <c r="AK32" s="78">
        <f>SUM(Mariannhill!AK32)</f>
        <v>0</v>
      </c>
      <c r="AL32" s="78">
        <f>SUM(Mariannhill!AL32)</f>
        <v>0</v>
      </c>
      <c r="AM32" s="78">
        <f>SUM(Mariannhill!AM32)</f>
        <v>0</v>
      </c>
      <c r="AN32" s="78">
        <f>SUM(Mariannhill!AN32)</f>
        <v>0</v>
      </c>
      <c r="AO32" s="78">
        <f>SUM(Mariannhill!AO32)</f>
        <v>0</v>
      </c>
      <c r="AP32" s="78">
        <f>SUM(Mariannhill!AP32)</f>
        <v>0</v>
      </c>
      <c r="AQ32" s="78">
        <f>SUM(Mariannhill!AQ32)</f>
        <v>0</v>
      </c>
      <c r="AR32" s="78">
        <f>SUM(Mariannhill!AR32)</f>
        <v>0</v>
      </c>
      <c r="AS32" s="77">
        <f>SUM(Mariannhill!AS32)</f>
        <v>0</v>
      </c>
      <c r="AT32" s="79">
        <f>SUM(Mariannhill!AT32)</f>
        <v>0</v>
      </c>
      <c r="AU32" s="78">
        <f>SUM(Mariannhill!AU32)</f>
        <v>0</v>
      </c>
      <c r="AV32" s="78">
        <f>SUM(Mariannhill!AV32)</f>
        <v>0</v>
      </c>
      <c r="AW32" s="78">
        <f>SUM(Mariannhill!AW32)</f>
        <v>0</v>
      </c>
      <c r="AX32" s="78">
        <f>SUM(Mariannhill!AX32)</f>
        <v>0</v>
      </c>
      <c r="AY32" s="78">
        <f>SUM(Mariannhill!AY32)</f>
        <v>0</v>
      </c>
      <c r="AZ32" s="78">
        <f>SUM(Mariannhill!AZ32)</f>
        <v>0</v>
      </c>
      <c r="BA32" s="78">
        <f>SUM(Mariannhill!BA32)</f>
        <v>0</v>
      </c>
      <c r="BB32" s="78">
        <f>SUM(Mariannhill!BB32)</f>
        <v>0</v>
      </c>
      <c r="BC32" s="78">
        <f>SUM(Mariannhill!BC32)</f>
        <v>0</v>
      </c>
      <c r="BD32" s="78">
        <f>SUM(Mariannhill!BD32)</f>
        <v>0</v>
      </c>
      <c r="BE32" s="77">
        <f>SUM(Mariannhill!BE32)</f>
        <v>0</v>
      </c>
      <c r="BF32" s="79">
        <f>SUM(Mariannhill!BF32)</f>
        <v>0</v>
      </c>
      <c r="BG32" s="78">
        <f>SUM(Mariannhill!BG32)</f>
        <v>0</v>
      </c>
      <c r="BH32" s="78">
        <f>SUM(Mariannhill!BH32)</f>
        <v>0</v>
      </c>
      <c r="BI32" s="78">
        <f>SUM(Mariannhill!BI32)</f>
        <v>0</v>
      </c>
      <c r="BJ32" s="78">
        <f>SUM(Mariannhill!BJ32)</f>
        <v>0</v>
      </c>
      <c r="BK32" s="78">
        <f>SUM(Mariannhill!BK32)</f>
        <v>0</v>
      </c>
      <c r="BL32" s="78">
        <f>SUM(Mariannhill!BL32)</f>
        <v>0</v>
      </c>
      <c r="BM32" s="78">
        <f>SUM(Mariannhill!BM32)</f>
        <v>0</v>
      </c>
      <c r="BN32" s="78">
        <f>SUM(Mariannhill!BN32)</f>
        <v>0</v>
      </c>
      <c r="BO32" s="78">
        <f>SUM(Mariannhill!BO32)</f>
        <v>0</v>
      </c>
      <c r="BP32" s="78">
        <f>SUM(Mariannhill!BP32)</f>
        <v>0</v>
      </c>
      <c r="BQ32" s="77">
        <f>SUM(Mariannhill!BQ32)</f>
        <v>0</v>
      </c>
      <c r="BR32" s="79">
        <f>SUM(Mariannhill!BR32)</f>
        <v>0</v>
      </c>
      <c r="BS32" s="78">
        <f>SUM(Mariannhill!BS32)</f>
        <v>0</v>
      </c>
      <c r="BT32" s="78">
        <f>SUM(Mariannhill!BT32)</f>
        <v>0</v>
      </c>
      <c r="BU32" s="78">
        <f>SUM(Mariannhill!BU32)</f>
        <v>0</v>
      </c>
      <c r="BV32" s="78">
        <f>SUM(Mariannhill!BV32)</f>
        <v>0</v>
      </c>
      <c r="BW32" s="78">
        <f>SUM(Mariannhill!BW32)</f>
        <v>0</v>
      </c>
      <c r="BX32" s="78">
        <f>SUM(Mariannhill!BX32)</f>
        <v>0</v>
      </c>
      <c r="BY32" s="78">
        <f>SUM(Mariannhill!BY32)</f>
        <v>0</v>
      </c>
      <c r="BZ32" s="78">
        <f>SUM(Mariannhill!BZ32)</f>
        <v>0</v>
      </c>
      <c r="CA32" s="78">
        <f>SUM(Mariannhill!CA32)</f>
        <v>0</v>
      </c>
      <c r="CB32" s="78">
        <f>SUM(Mariannhill!CB32)</f>
        <v>0</v>
      </c>
      <c r="CC32" s="77">
        <f>SUM(Mariannhill!CC32)</f>
        <v>0</v>
      </c>
      <c r="CD32" s="40" t="s">
        <v>50</v>
      </c>
    </row>
    <row r="33" spans="1:82" ht="39" x14ac:dyDescent="0.35">
      <c r="A33" s="40"/>
      <c r="B33" s="74" t="s">
        <v>61</v>
      </c>
      <c r="C33" s="130" t="s">
        <v>62</v>
      </c>
      <c r="D33" s="131" t="s">
        <v>60</v>
      </c>
      <c r="E33" s="255">
        <v>18</v>
      </c>
      <c r="F33" s="214" t="b">
        <f>(Mariannhill!G33)=G33</f>
        <v>1</v>
      </c>
      <c r="G33" s="75">
        <f t="shared" si="38"/>
        <v>0</v>
      </c>
      <c r="H33" s="76">
        <f>SUM(Mariannhill!H33)</f>
        <v>0</v>
      </c>
      <c r="I33" s="77">
        <f>SUM(Mariannhill!I33)</f>
        <v>0</v>
      </c>
      <c r="J33" s="76">
        <f>SUM(Mariannhill!J33)</f>
        <v>0</v>
      </c>
      <c r="K33" s="78">
        <f>SUM(Mariannhill!K33)</f>
        <v>0</v>
      </c>
      <c r="L33" s="78">
        <f>SUM(Mariannhill!L33)</f>
        <v>0</v>
      </c>
      <c r="M33" s="78">
        <f>SUM(Mariannhill!M33)</f>
        <v>0</v>
      </c>
      <c r="N33" s="78">
        <f>SUM(Mariannhill!N33)</f>
        <v>0</v>
      </c>
      <c r="O33" s="78">
        <f>SUM(Mariannhill!O33)</f>
        <v>0</v>
      </c>
      <c r="P33" s="78">
        <f>SUM(Mariannhill!P33)</f>
        <v>0</v>
      </c>
      <c r="Q33" s="78">
        <f>SUM(Mariannhill!Q33)</f>
        <v>0</v>
      </c>
      <c r="R33" s="78">
        <f>SUM(Mariannhill!R33)</f>
        <v>0</v>
      </c>
      <c r="S33" s="78">
        <f>SUM(Mariannhill!S33)</f>
        <v>0</v>
      </c>
      <c r="T33" s="78">
        <f>SUM(Mariannhill!T33)</f>
        <v>0</v>
      </c>
      <c r="U33" s="77">
        <f>SUM(Mariannhill!U33)</f>
        <v>0</v>
      </c>
      <c r="V33" s="76">
        <f>SUM(Mariannhill!V33)</f>
        <v>0</v>
      </c>
      <c r="W33" s="78">
        <f>SUM(Mariannhill!W33)</f>
        <v>0</v>
      </c>
      <c r="X33" s="78">
        <f>SUM(Mariannhill!X33)</f>
        <v>0</v>
      </c>
      <c r="Y33" s="78">
        <f>SUM(Mariannhill!Y33)</f>
        <v>0</v>
      </c>
      <c r="Z33" s="78">
        <f>SUM(Mariannhill!Z33)</f>
        <v>0</v>
      </c>
      <c r="AA33" s="78">
        <f>SUM(Mariannhill!AA33)</f>
        <v>0</v>
      </c>
      <c r="AB33" s="78">
        <f>SUM(Mariannhill!AB33)</f>
        <v>0</v>
      </c>
      <c r="AC33" s="78">
        <f>SUM(Mariannhill!AC33)</f>
        <v>0</v>
      </c>
      <c r="AD33" s="78">
        <f>SUM(Mariannhill!AD33)</f>
        <v>0</v>
      </c>
      <c r="AE33" s="78">
        <f>SUM(Mariannhill!AE33)</f>
        <v>0</v>
      </c>
      <c r="AF33" s="78">
        <f>SUM(Mariannhill!AF33)</f>
        <v>0</v>
      </c>
      <c r="AG33" s="77">
        <f>SUM(Mariannhill!AG33)</f>
        <v>0</v>
      </c>
      <c r="AH33" s="79">
        <f>SUM(Mariannhill!AH33)</f>
        <v>0</v>
      </c>
      <c r="AI33" s="78">
        <f>SUM(Mariannhill!AI33)</f>
        <v>0</v>
      </c>
      <c r="AJ33" s="78">
        <f>SUM(Mariannhill!AJ33)</f>
        <v>0</v>
      </c>
      <c r="AK33" s="78">
        <f>SUM(Mariannhill!AK33)</f>
        <v>0</v>
      </c>
      <c r="AL33" s="78">
        <f>SUM(Mariannhill!AL33)</f>
        <v>0</v>
      </c>
      <c r="AM33" s="78">
        <f>SUM(Mariannhill!AM33)</f>
        <v>0</v>
      </c>
      <c r="AN33" s="78">
        <f>SUM(Mariannhill!AN33)</f>
        <v>0</v>
      </c>
      <c r="AO33" s="78">
        <f>SUM(Mariannhill!AO33)</f>
        <v>0</v>
      </c>
      <c r="AP33" s="78">
        <f>SUM(Mariannhill!AP33)</f>
        <v>0</v>
      </c>
      <c r="AQ33" s="78">
        <f>SUM(Mariannhill!AQ33)</f>
        <v>0</v>
      </c>
      <c r="AR33" s="78">
        <f>SUM(Mariannhill!AR33)</f>
        <v>0</v>
      </c>
      <c r="AS33" s="77">
        <f>SUM(Mariannhill!AS33)</f>
        <v>0</v>
      </c>
      <c r="AT33" s="79">
        <f>SUM(Mariannhill!AT33)</f>
        <v>0</v>
      </c>
      <c r="AU33" s="78">
        <f>SUM(Mariannhill!AU33)</f>
        <v>0</v>
      </c>
      <c r="AV33" s="78">
        <f>SUM(Mariannhill!AV33)</f>
        <v>0</v>
      </c>
      <c r="AW33" s="78">
        <f>SUM(Mariannhill!AW33)</f>
        <v>0</v>
      </c>
      <c r="AX33" s="78">
        <f>SUM(Mariannhill!AX33)</f>
        <v>0</v>
      </c>
      <c r="AY33" s="78">
        <f>SUM(Mariannhill!AY33)</f>
        <v>0</v>
      </c>
      <c r="AZ33" s="78">
        <f>SUM(Mariannhill!AZ33)</f>
        <v>0</v>
      </c>
      <c r="BA33" s="78">
        <f>SUM(Mariannhill!BA33)</f>
        <v>0</v>
      </c>
      <c r="BB33" s="78">
        <f>SUM(Mariannhill!BB33)</f>
        <v>0</v>
      </c>
      <c r="BC33" s="78">
        <f>SUM(Mariannhill!BC33)</f>
        <v>0</v>
      </c>
      <c r="BD33" s="78">
        <f>SUM(Mariannhill!BD33)</f>
        <v>0</v>
      </c>
      <c r="BE33" s="77">
        <f>SUM(Mariannhill!BE33)</f>
        <v>0</v>
      </c>
      <c r="BF33" s="79">
        <f>SUM(Mariannhill!BF33)</f>
        <v>0</v>
      </c>
      <c r="BG33" s="78">
        <f>SUM(Mariannhill!BG33)</f>
        <v>0</v>
      </c>
      <c r="BH33" s="78">
        <f>SUM(Mariannhill!BH33)</f>
        <v>0</v>
      </c>
      <c r="BI33" s="78">
        <f>SUM(Mariannhill!BI33)</f>
        <v>0</v>
      </c>
      <c r="BJ33" s="78">
        <f>SUM(Mariannhill!BJ33)</f>
        <v>0</v>
      </c>
      <c r="BK33" s="78">
        <f>SUM(Mariannhill!BK33)</f>
        <v>0</v>
      </c>
      <c r="BL33" s="78">
        <f>SUM(Mariannhill!BL33)</f>
        <v>0</v>
      </c>
      <c r="BM33" s="78">
        <f>SUM(Mariannhill!BM33)</f>
        <v>0</v>
      </c>
      <c r="BN33" s="78">
        <f>SUM(Mariannhill!BN33)</f>
        <v>0</v>
      </c>
      <c r="BO33" s="78">
        <f>SUM(Mariannhill!BO33)</f>
        <v>0</v>
      </c>
      <c r="BP33" s="78">
        <f>SUM(Mariannhill!BP33)</f>
        <v>0</v>
      </c>
      <c r="BQ33" s="77">
        <f>SUM(Mariannhill!BQ33)</f>
        <v>0</v>
      </c>
      <c r="BR33" s="79">
        <f>SUM(Mariannhill!BR33)</f>
        <v>0</v>
      </c>
      <c r="BS33" s="78">
        <f>SUM(Mariannhill!BS33)</f>
        <v>0</v>
      </c>
      <c r="BT33" s="78">
        <f>SUM(Mariannhill!BT33)</f>
        <v>0</v>
      </c>
      <c r="BU33" s="78">
        <f>SUM(Mariannhill!BU33)</f>
        <v>0</v>
      </c>
      <c r="BV33" s="78">
        <f>SUM(Mariannhill!BV33)</f>
        <v>0</v>
      </c>
      <c r="BW33" s="78">
        <f>SUM(Mariannhill!BW33)</f>
        <v>0</v>
      </c>
      <c r="BX33" s="78">
        <f>SUM(Mariannhill!BX33)</f>
        <v>0</v>
      </c>
      <c r="BY33" s="78">
        <f>SUM(Mariannhill!BY33)</f>
        <v>0</v>
      </c>
      <c r="BZ33" s="78">
        <f>SUM(Mariannhill!BZ33)</f>
        <v>0</v>
      </c>
      <c r="CA33" s="78">
        <f>SUM(Mariannhill!CA33)</f>
        <v>0</v>
      </c>
      <c r="CB33" s="78">
        <f>SUM(Mariannhill!CB33)</f>
        <v>0</v>
      </c>
      <c r="CC33" s="77">
        <f>SUM(Mariannhill!CC33)</f>
        <v>0</v>
      </c>
      <c r="CD33" s="40" t="s">
        <v>50</v>
      </c>
    </row>
    <row r="34" spans="1:82" ht="26" x14ac:dyDescent="0.35">
      <c r="A34" s="40"/>
      <c r="B34" s="74" t="s">
        <v>63</v>
      </c>
      <c r="C34" s="130" t="s">
        <v>64</v>
      </c>
      <c r="D34" s="131" t="s">
        <v>60</v>
      </c>
      <c r="E34" s="255">
        <v>5</v>
      </c>
      <c r="F34" s="214" t="b">
        <f>(Mariannhill!G34)=G34</f>
        <v>1</v>
      </c>
      <c r="G34" s="75">
        <f t="shared" si="38"/>
        <v>0</v>
      </c>
      <c r="H34" s="76">
        <f>SUM(Mariannhill!H34)</f>
        <v>0</v>
      </c>
      <c r="I34" s="77">
        <f>SUM(Mariannhill!I34)</f>
        <v>0</v>
      </c>
      <c r="J34" s="76">
        <f>SUM(Mariannhill!J34)</f>
        <v>0</v>
      </c>
      <c r="K34" s="78">
        <f>SUM(Mariannhill!K34)</f>
        <v>0</v>
      </c>
      <c r="L34" s="78">
        <f>SUM(Mariannhill!L34)</f>
        <v>0</v>
      </c>
      <c r="M34" s="78">
        <f>SUM(Mariannhill!M34)</f>
        <v>0</v>
      </c>
      <c r="N34" s="78">
        <f>SUM(Mariannhill!N34)</f>
        <v>0</v>
      </c>
      <c r="O34" s="78">
        <f>SUM(Mariannhill!O34)</f>
        <v>0</v>
      </c>
      <c r="P34" s="78">
        <f>SUM(Mariannhill!P34)</f>
        <v>0</v>
      </c>
      <c r="Q34" s="78">
        <f>SUM(Mariannhill!Q34)</f>
        <v>0</v>
      </c>
      <c r="R34" s="78">
        <f>SUM(Mariannhill!R34)</f>
        <v>0</v>
      </c>
      <c r="S34" s="78">
        <f>SUM(Mariannhill!S34)</f>
        <v>0</v>
      </c>
      <c r="T34" s="78">
        <f>SUM(Mariannhill!T34)</f>
        <v>0</v>
      </c>
      <c r="U34" s="77">
        <f>SUM(Mariannhill!U34)</f>
        <v>0</v>
      </c>
      <c r="V34" s="76">
        <f>SUM(Mariannhill!V34)</f>
        <v>0</v>
      </c>
      <c r="W34" s="78">
        <f>SUM(Mariannhill!W34)</f>
        <v>0</v>
      </c>
      <c r="X34" s="78">
        <f>SUM(Mariannhill!X34)</f>
        <v>0</v>
      </c>
      <c r="Y34" s="78">
        <f>SUM(Mariannhill!Y34)</f>
        <v>0</v>
      </c>
      <c r="Z34" s="78">
        <f>SUM(Mariannhill!Z34)</f>
        <v>0</v>
      </c>
      <c r="AA34" s="78">
        <f>SUM(Mariannhill!AA34)</f>
        <v>0</v>
      </c>
      <c r="AB34" s="78">
        <f>SUM(Mariannhill!AB34)</f>
        <v>0</v>
      </c>
      <c r="AC34" s="78">
        <f>SUM(Mariannhill!AC34)</f>
        <v>0</v>
      </c>
      <c r="AD34" s="78">
        <f>SUM(Mariannhill!AD34)</f>
        <v>0</v>
      </c>
      <c r="AE34" s="78">
        <f>SUM(Mariannhill!AE34)</f>
        <v>0</v>
      </c>
      <c r="AF34" s="78">
        <f>SUM(Mariannhill!AF34)</f>
        <v>0</v>
      </c>
      <c r="AG34" s="77">
        <f>SUM(Mariannhill!AG34)</f>
        <v>0</v>
      </c>
      <c r="AH34" s="79">
        <f>SUM(Mariannhill!AH34)</f>
        <v>0</v>
      </c>
      <c r="AI34" s="78">
        <f>SUM(Mariannhill!AI34)</f>
        <v>0</v>
      </c>
      <c r="AJ34" s="78">
        <f>SUM(Mariannhill!AJ34)</f>
        <v>0</v>
      </c>
      <c r="AK34" s="78">
        <f>SUM(Mariannhill!AK34)</f>
        <v>0</v>
      </c>
      <c r="AL34" s="78">
        <f>SUM(Mariannhill!AL34)</f>
        <v>0</v>
      </c>
      <c r="AM34" s="78">
        <f>SUM(Mariannhill!AM34)</f>
        <v>0</v>
      </c>
      <c r="AN34" s="78">
        <f>SUM(Mariannhill!AN34)</f>
        <v>0</v>
      </c>
      <c r="AO34" s="78">
        <f>SUM(Mariannhill!AO34)</f>
        <v>0</v>
      </c>
      <c r="AP34" s="78">
        <f>SUM(Mariannhill!AP34)</f>
        <v>0</v>
      </c>
      <c r="AQ34" s="78">
        <f>SUM(Mariannhill!AQ34)</f>
        <v>0</v>
      </c>
      <c r="AR34" s="78">
        <f>SUM(Mariannhill!AR34)</f>
        <v>0</v>
      </c>
      <c r="AS34" s="77">
        <f>SUM(Mariannhill!AS34)</f>
        <v>0</v>
      </c>
      <c r="AT34" s="79">
        <f>SUM(Mariannhill!AT34)</f>
        <v>0</v>
      </c>
      <c r="AU34" s="78">
        <f>SUM(Mariannhill!AU34)</f>
        <v>0</v>
      </c>
      <c r="AV34" s="78">
        <f>SUM(Mariannhill!AV34)</f>
        <v>0</v>
      </c>
      <c r="AW34" s="78">
        <f>SUM(Mariannhill!AW34)</f>
        <v>0</v>
      </c>
      <c r="AX34" s="78">
        <f>SUM(Mariannhill!AX34)</f>
        <v>0</v>
      </c>
      <c r="AY34" s="78">
        <f>SUM(Mariannhill!AY34)</f>
        <v>0</v>
      </c>
      <c r="AZ34" s="78">
        <f>SUM(Mariannhill!AZ34)</f>
        <v>0</v>
      </c>
      <c r="BA34" s="78">
        <f>SUM(Mariannhill!BA34)</f>
        <v>0</v>
      </c>
      <c r="BB34" s="78">
        <f>SUM(Mariannhill!BB34)</f>
        <v>0</v>
      </c>
      <c r="BC34" s="78">
        <f>SUM(Mariannhill!BC34)</f>
        <v>0</v>
      </c>
      <c r="BD34" s="78">
        <f>SUM(Mariannhill!BD34)</f>
        <v>0</v>
      </c>
      <c r="BE34" s="77">
        <f>SUM(Mariannhill!BE34)</f>
        <v>0</v>
      </c>
      <c r="BF34" s="79">
        <f>SUM(Mariannhill!BF34)</f>
        <v>0</v>
      </c>
      <c r="BG34" s="78">
        <f>SUM(Mariannhill!BG34)</f>
        <v>0</v>
      </c>
      <c r="BH34" s="78">
        <f>SUM(Mariannhill!BH34)</f>
        <v>0</v>
      </c>
      <c r="BI34" s="78">
        <f>SUM(Mariannhill!BI34)</f>
        <v>0</v>
      </c>
      <c r="BJ34" s="78">
        <f>SUM(Mariannhill!BJ34)</f>
        <v>0</v>
      </c>
      <c r="BK34" s="78">
        <f>SUM(Mariannhill!BK34)</f>
        <v>0</v>
      </c>
      <c r="BL34" s="78">
        <f>SUM(Mariannhill!BL34)</f>
        <v>0</v>
      </c>
      <c r="BM34" s="78">
        <f>SUM(Mariannhill!BM34)</f>
        <v>0</v>
      </c>
      <c r="BN34" s="78">
        <f>SUM(Mariannhill!BN34)</f>
        <v>0</v>
      </c>
      <c r="BO34" s="78">
        <f>SUM(Mariannhill!BO34)</f>
        <v>0</v>
      </c>
      <c r="BP34" s="78">
        <f>SUM(Mariannhill!BP34)</f>
        <v>0</v>
      </c>
      <c r="BQ34" s="77">
        <f>SUM(Mariannhill!BQ34)</f>
        <v>0</v>
      </c>
      <c r="BR34" s="79">
        <f>SUM(Mariannhill!BR34)</f>
        <v>0</v>
      </c>
      <c r="BS34" s="78">
        <f>SUM(Mariannhill!BS34)</f>
        <v>0</v>
      </c>
      <c r="BT34" s="78">
        <f>SUM(Mariannhill!BT34)</f>
        <v>0</v>
      </c>
      <c r="BU34" s="78">
        <f>SUM(Mariannhill!BU34)</f>
        <v>0</v>
      </c>
      <c r="BV34" s="78">
        <f>SUM(Mariannhill!BV34)</f>
        <v>0</v>
      </c>
      <c r="BW34" s="78">
        <f>SUM(Mariannhill!BW34)</f>
        <v>0</v>
      </c>
      <c r="BX34" s="78">
        <f>SUM(Mariannhill!BX34)</f>
        <v>0</v>
      </c>
      <c r="BY34" s="78">
        <f>SUM(Mariannhill!BY34)</f>
        <v>0</v>
      </c>
      <c r="BZ34" s="78">
        <f>SUM(Mariannhill!BZ34)</f>
        <v>0</v>
      </c>
      <c r="CA34" s="78">
        <f>SUM(Mariannhill!CA34)</f>
        <v>0</v>
      </c>
      <c r="CB34" s="78">
        <f>SUM(Mariannhill!CB34)</f>
        <v>0</v>
      </c>
      <c r="CC34" s="77">
        <f>SUM(Mariannhill!CC34)</f>
        <v>0</v>
      </c>
      <c r="CD34" s="40" t="s">
        <v>50</v>
      </c>
    </row>
    <row r="35" spans="1:82" ht="26" x14ac:dyDescent="0.35">
      <c r="A35" s="40"/>
      <c r="B35" s="74" t="s">
        <v>65</v>
      </c>
      <c r="C35" s="130" t="s">
        <v>66</v>
      </c>
      <c r="D35" s="131" t="s">
        <v>60</v>
      </c>
      <c r="E35" s="255">
        <v>4</v>
      </c>
      <c r="F35" s="214" t="b">
        <f>(Mariannhill!G35)=G35</f>
        <v>1</v>
      </c>
      <c r="G35" s="75">
        <f t="shared" si="38"/>
        <v>0</v>
      </c>
      <c r="H35" s="76">
        <f>SUM(Mariannhill!H35)</f>
        <v>0</v>
      </c>
      <c r="I35" s="77">
        <f>SUM(Mariannhill!I35)</f>
        <v>0</v>
      </c>
      <c r="J35" s="76">
        <f>SUM(Mariannhill!J35)</f>
        <v>0</v>
      </c>
      <c r="K35" s="78">
        <f>SUM(Mariannhill!K35)</f>
        <v>0</v>
      </c>
      <c r="L35" s="78">
        <f>SUM(Mariannhill!L35)</f>
        <v>0</v>
      </c>
      <c r="M35" s="78">
        <f>SUM(Mariannhill!M35)</f>
        <v>0</v>
      </c>
      <c r="N35" s="78">
        <f>SUM(Mariannhill!N35)</f>
        <v>0</v>
      </c>
      <c r="O35" s="78">
        <f>SUM(Mariannhill!O35)</f>
        <v>0</v>
      </c>
      <c r="P35" s="78">
        <f>SUM(Mariannhill!P35)</f>
        <v>0</v>
      </c>
      <c r="Q35" s="78">
        <f>SUM(Mariannhill!Q35)</f>
        <v>0</v>
      </c>
      <c r="R35" s="78">
        <f>SUM(Mariannhill!R35)</f>
        <v>0</v>
      </c>
      <c r="S35" s="78">
        <f>SUM(Mariannhill!S35)</f>
        <v>0</v>
      </c>
      <c r="T35" s="78">
        <f>SUM(Mariannhill!T35)</f>
        <v>0</v>
      </c>
      <c r="U35" s="77">
        <f>SUM(Mariannhill!U35)</f>
        <v>0</v>
      </c>
      <c r="V35" s="76">
        <f>SUM(Mariannhill!V35)</f>
        <v>0</v>
      </c>
      <c r="W35" s="78">
        <f>SUM(Mariannhill!W35)</f>
        <v>0</v>
      </c>
      <c r="X35" s="78">
        <f>SUM(Mariannhill!X35)</f>
        <v>0</v>
      </c>
      <c r="Y35" s="78">
        <f>SUM(Mariannhill!Y35)</f>
        <v>0</v>
      </c>
      <c r="Z35" s="78">
        <f>SUM(Mariannhill!Z35)</f>
        <v>0</v>
      </c>
      <c r="AA35" s="78">
        <f>SUM(Mariannhill!AA35)</f>
        <v>0</v>
      </c>
      <c r="AB35" s="78">
        <f>SUM(Mariannhill!AB35)</f>
        <v>0</v>
      </c>
      <c r="AC35" s="78">
        <f>SUM(Mariannhill!AC35)</f>
        <v>0</v>
      </c>
      <c r="AD35" s="78">
        <f>SUM(Mariannhill!AD35)</f>
        <v>0</v>
      </c>
      <c r="AE35" s="78">
        <f>SUM(Mariannhill!AE35)</f>
        <v>0</v>
      </c>
      <c r="AF35" s="78">
        <f>SUM(Mariannhill!AF35)</f>
        <v>0</v>
      </c>
      <c r="AG35" s="77">
        <f>SUM(Mariannhill!AG35)</f>
        <v>0</v>
      </c>
      <c r="AH35" s="79">
        <f>SUM(Mariannhill!AH35)</f>
        <v>0</v>
      </c>
      <c r="AI35" s="78">
        <f>SUM(Mariannhill!AI35)</f>
        <v>0</v>
      </c>
      <c r="AJ35" s="78">
        <f>SUM(Mariannhill!AJ35)</f>
        <v>0</v>
      </c>
      <c r="AK35" s="78">
        <f>SUM(Mariannhill!AK35)</f>
        <v>0</v>
      </c>
      <c r="AL35" s="78">
        <f>SUM(Mariannhill!AL35)</f>
        <v>0</v>
      </c>
      <c r="AM35" s="78">
        <f>SUM(Mariannhill!AM35)</f>
        <v>0</v>
      </c>
      <c r="AN35" s="78">
        <f>SUM(Mariannhill!AN35)</f>
        <v>0</v>
      </c>
      <c r="AO35" s="78">
        <f>SUM(Mariannhill!AO35)</f>
        <v>0</v>
      </c>
      <c r="AP35" s="78">
        <f>SUM(Mariannhill!AP35)</f>
        <v>0</v>
      </c>
      <c r="AQ35" s="78">
        <f>SUM(Mariannhill!AQ35)</f>
        <v>0</v>
      </c>
      <c r="AR35" s="78">
        <f>SUM(Mariannhill!AR35)</f>
        <v>0</v>
      </c>
      <c r="AS35" s="77">
        <f>SUM(Mariannhill!AS35)</f>
        <v>0</v>
      </c>
      <c r="AT35" s="79">
        <f>SUM(Mariannhill!AT35)</f>
        <v>0</v>
      </c>
      <c r="AU35" s="78">
        <f>SUM(Mariannhill!AU35)</f>
        <v>0</v>
      </c>
      <c r="AV35" s="78">
        <f>SUM(Mariannhill!AV35)</f>
        <v>0</v>
      </c>
      <c r="AW35" s="78">
        <f>SUM(Mariannhill!AW35)</f>
        <v>0</v>
      </c>
      <c r="AX35" s="78">
        <f>SUM(Mariannhill!AX35)</f>
        <v>0</v>
      </c>
      <c r="AY35" s="78">
        <f>SUM(Mariannhill!AY35)</f>
        <v>0</v>
      </c>
      <c r="AZ35" s="78">
        <f>SUM(Mariannhill!AZ35)</f>
        <v>0</v>
      </c>
      <c r="BA35" s="78">
        <f>SUM(Mariannhill!BA35)</f>
        <v>0</v>
      </c>
      <c r="BB35" s="78">
        <f>SUM(Mariannhill!BB35)</f>
        <v>0</v>
      </c>
      <c r="BC35" s="78">
        <f>SUM(Mariannhill!BC35)</f>
        <v>0</v>
      </c>
      <c r="BD35" s="78">
        <f>SUM(Mariannhill!BD35)</f>
        <v>0</v>
      </c>
      <c r="BE35" s="77">
        <f>SUM(Mariannhill!BE35)</f>
        <v>0</v>
      </c>
      <c r="BF35" s="79">
        <f>SUM(Mariannhill!BF35)</f>
        <v>0</v>
      </c>
      <c r="BG35" s="78">
        <f>SUM(Mariannhill!BG35)</f>
        <v>0</v>
      </c>
      <c r="BH35" s="78">
        <f>SUM(Mariannhill!BH35)</f>
        <v>0</v>
      </c>
      <c r="BI35" s="78">
        <f>SUM(Mariannhill!BI35)</f>
        <v>0</v>
      </c>
      <c r="BJ35" s="78">
        <f>SUM(Mariannhill!BJ35)</f>
        <v>0</v>
      </c>
      <c r="BK35" s="78">
        <f>SUM(Mariannhill!BK35)</f>
        <v>0</v>
      </c>
      <c r="BL35" s="78">
        <f>SUM(Mariannhill!BL35)</f>
        <v>0</v>
      </c>
      <c r="BM35" s="78">
        <f>SUM(Mariannhill!BM35)</f>
        <v>0</v>
      </c>
      <c r="BN35" s="78">
        <f>SUM(Mariannhill!BN35)</f>
        <v>0</v>
      </c>
      <c r="BO35" s="78">
        <f>SUM(Mariannhill!BO35)</f>
        <v>0</v>
      </c>
      <c r="BP35" s="78">
        <f>SUM(Mariannhill!BP35)</f>
        <v>0</v>
      </c>
      <c r="BQ35" s="77">
        <f>SUM(Mariannhill!BQ35)</f>
        <v>0</v>
      </c>
      <c r="BR35" s="79">
        <f>SUM(Mariannhill!BR35)</f>
        <v>0</v>
      </c>
      <c r="BS35" s="78">
        <f>SUM(Mariannhill!BS35)</f>
        <v>0</v>
      </c>
      <c r="BT35" s="78">
        <f>SUM(Mariannhill!BT35)</f>
        <v>0</v>
      </c>
      <c r="BU35" s="78">
        <f>SUM(Mariannhill!BU35)</f>
        <v>0</v>
      </c>
      <c r="BV35" s="78">
        <f>SUM(Mariannhill!BV35)</f>
        <v>0</v>
      </c>
      <c r="BW35" s="78">
        <f>SUM(Mariannhill!BW35)</f>
        <v>0</v>
      </c>
      <c r="BX35" s="78">
        <f>SUM(Mariannhill!BX35)</f>
        <v>0</v>
      </c>
      <c r="BY35" s="78">
        <f>SUM(Mariannhill!BY35)</f>
        <v>0</v>
      </c>
      <c r="BZ35" s="78">
        <f>SUM(Mariannhill!BZ35)</f>
        <v>0</v>
      </c>
      <c r="CA35" s="78">
        <f>SUM(Mariannhill!CA35)</f>
        <v>0</v>
      </c>
      <c r="CB35" s="78">
        <f>SUM(Mariannhill!CB35)</f>
        <v>0</v>
      </c>
      <c r="CC35" s="77">
        <f>SUM(Mariannhill!CC35)</f>
        <v>0</v>
      </c>
      <c r="CD35" s="40" t="s">
        <v>50</v>
      </c>
    </row>
    <row r="36" spans="1:82" ht="26" x14ac:dyDescent="0.35">
      <c r="A36" s="40"/>
      <c r="B36" s="74" t="s">
        <v>67</v>
      </c>
      <c r="C36" s="130" t="s">
        <v>68</v>
      </c>
      <c r="D36" s="131" t="s">
        <v>60</v>
      </c>
      <c r="E36" s="255">
        <v>3</v>
      </c>
      <c r="F36" s="214" t="b">
        <f>(Mariannhill!G36)=G36</f>
        <v>1</v>
      </c>
      <c r="G36" s="75">
        <f t="shared" si="38"/>
        <v>0</v>
      </c>
      <c r="H36" s="76">
        <f>SUM(Mariannhill!H36)</f>
        <v>0</v>
      </c>
      <c r="I36" s="77">
        <f>SUM(Mariannhill!I36)</f>
        <v>0</v>
      </c>
      <c r="J36" s="76">
        <f>SUM(Mariannhill!J36)</f>
        <v>0</v>
      </c>
      <c r="K36" s="78">
        <f>SUM(Mariannhill!K36)</f>
        <v>0</v>
      </c>
      <c r="L36" s="78">
        <f>SUM(Mariannhill!L36)</f>
        <v>0</v>
      </c>
      <c r="M36" s="78">
        <f>SUM(Mariannhill!M36)</f>
        <v>0</v>
      </c>
      <c r="N36" s="78">
        <f>SUM(Mariannhill!N36)</f>
        <v>0</v>
      </c>
      <c r="O36" s="78">
        <f>SUM(Mariannhill!O36)</f>
        <v>0</v>
      </c>
      <c r="P36" s="78">
        <f>SUM(Mariannhill!P36)</f>
        <v>0</v>
      </c>
      <c r="Q36" s="78">
        <f>SUM(Mariannhill!Q36)</f>
        <v>0</v>
      </c>
      <c r="R36" s="78">
        <f>SUM(Mariannhill!R36)</f>
        <v>0</v>
      </c>
      <c r="S36" s="78">
        <f>SUM(Mariannhill!S36)</f>
        <v>0</v>
      </c>
      <c r="T36" s="78">
        <f>SUM(Mariannhill!T36)</f>
        <v>0</v>
      </c>
      <c r="U36" s="77">
        <f>SUM(Mariannhill!U36)</f>
        <v>0</v>
      </c>
      <c r="V36" s="76">
        <f>SUM(Mariannhill!V36)</f>
        <v>0</v>
      </c>
      <c r="W36" s="78">
        <f>SUM(Mariannhill!W36)</f>
        <v>0</v>
      </c>
      <c r="X36" s="78">
        <f>SUM(Mariannhill!X36)</f>
        <v>0</v>
      </c>
      <c r="Y36" s="78">
        <f>SUM(Mariannhill!Y36)</f>
        <v>0</v>
      </c>
      <c r="Z36" s="78">
        <f>SUM(Mariannhill!Z36)</f>
        <v>0</v>
      </c>
      <c r="AA36" s="78">
        <f>SUM(Mariannhill!AA36)</f>
        <v>0</v>
      </c>
      <c r="AB36" s="78">
        <f>SUM(Mariannhill!AB36)</f>
        <v>0</v>
      </c>
      <c r="AC36" s="78">
        <f>SUM(Mariannhill!AC36)</f>
        <v>0</v>
      </c>
      <c r="AD36" s="78">
        <f>SUM(Mariannhill!AD36)</f>
        <v>0</v>
      </c>
      <c r="AE36" s="78">
        <f>SUM(Mariannhill!AE36)</f>
        <v>0</v>
      </c>
      <c r="AF36" s="78">
        <f>SUM(Mariannhill!AF36)</f>
        <v>0</v>
      </c>
      <c r="AG36" s="77">
        <f>SUM(Mariannhill!AG36)</f>
        <v>0</v>
      </c>
      <c r="AH36" s="79">
        <f>SUM(Mariannhill!AH36)</f>
        <v>0</v>
      </c>
      <c r="AI36" s="78">
        <f>SUM(Mariannhill!AI36)</f>
        <v>0</v>
      </c>
      <c r="AJ36" s="78">
        <f>SUM(Mariannhill!AJ36)</f>
        <v>0</v>
      </c>
      <c r="AK36" s="78">
        <f>SUM(Mariannhill!AK36)</f>
        <v>0</v>
      </c>
      <c r="AL36" s="78">
        <f>SUM(Mariannhill!AL36)</f>
        <v>0</v>
      </c>
      <c r="AM36" s="78">
        <f>SUM(Mariannhill!AM36)</f>
        <v>0</v>
      </c>
      <c r="AN36" s="78">
        <f>SUM(Mariannhill!AN36)</f>
        <v>0</v>
      </c>
      <c r="AO36" s="78">
        <f>SUM(Mariannhill!AO36)</f>
        <v>0</v>
      </c>
      <c r="AP36" s="78">
        <f>SUM(Mariannhill!AP36)</f>
        <v>0</v>
      </c>
      <c r="AQ36" s="78">
        <f>SUM(Mariannhill!AQ36)</f>
        <v>0</v>
      </c>
      <c r="AR36" s="78">
        <f>SUM(Mariannhill!AR36)</f>
        <v>0</v>
      </c>
      <c r="AS36" s="77">
        <f>SUM(Mariannhill!AS36)</f>
        <v>0</v>
      </c>
      <c r="AT36" s="79">
        <f>SUM(Mariannhill!AT36)</f>
        <v>0</v>
      </c>
      <c r="AU36" s="78">
        <f>SUM(Mariannhill!AU36)</f>
        <v>0</v>
      </c>
      <c r="AV36" s="78">
        <f>SUM(Mariannhill!AV36)</f>
        <v>0</v>
      </c>
      <c r="AW36" s="78">
        <f>SUM(Mariannhill!AW36)</f>
        <v>0</v>
      </c>
      <c r="AX36" s="78">
        <f>SUM(Mariannhill!AX36)</f>
        <v>0</v>
      </c>
      <c r="AY36" s="78">
        <f>SUM(Mariannhill!AY36)</f>
        <v>0</v>
      </c>
      <c r="AZ36" s="78">
        <f>SUM(Mariannhill!AZ36)</f>
        <v>0</v>
      </c>
      <c r="BA36" s="78">
        <f>SUM(Mariannhill!BA36)</f>
        <v>0</v>
      </c>
      <c r="BB36" s="78">
        <f>SUM(Mariannhill!BB36)</f>
        <v>0</v>
      </c>
      <c r="BC36" s="78">
        <f>SUM(Mariannhill!BC36)</f>
        <v>0</v>
      </c>
      <c r="BD36" s="78">
        <f>SUM(Mariannhill!BD36)</f>
        <v>0</v>
      </c>
      <c r="BE36" s="77">
        <f>SUM(Mariannhill!BE36)</f>
        <v>0</v>
      </c>
      <c r="BF36" s="79">
        <f>SUM(Mariannhill!BF36)</f>
        <v>0</v>
      </c>
      <c r="BG36" s="78">
        <f>SUM(Mariannhill!BG36)</f>
        <v>0</v>
      </c>
      <c r="BH36" s="78">
        <f>SUM(Mariannhill!BH36)</f>
        <v>0</v>
      </c>
      <c r="BI36" s="78">
        <f>SUM(Mariannhill!BI36)</f>
        <v>0</v>
      </c>
      <c r="BJ36" s="78">
        <f>SUM(Mariannhill!BJ36)</f>
        <v>0</v>
      </c>
      <c r="BK36" s="78">
        <f>SUM(Mariannhill!BK36)</f>
        <v>0</v>
      </c>
      <c r="BL36" s="78">
        <f>SUM(Mariannhill!BL36)</f>
        <v>0</v>
      </c>
      <c r="BM36" s="78">
        <f>SUM(Mariannhill!BM36)</f>
        <v>0</v>
      </c>
      <c r="BN36" s="78">
        <f>SUM(Mariannhill!BN36)</f>
        <v>0</v>
      </c>
      <c r="BO36" s="78">
        <f>SUM(Mariannhill!BO36)</f>
        <v>0</v>
      </c>
      <c r="BP36" s="78">
        <f>SUM(Mariannhill!BP36)</f>
        <v>0</v>
      </c>
      <c r="BQ36" s="77">
        <f>SUM(Mariannhill!BQ36)</f>
        <v>0</v>
      </c>
      <c r="BR36" s="79">
        <f>SUM(Mariannhill!BR36)</f>
        <v>0</v>
      </c>
      <c r="BS36" s="78">
        <f>SUM(Mariannhill!BS36)</f>
        <v>0</v>
      </c>
      <c r="BT36" s="78">
        <f>SUM(Mariannhill!BT36)</f>
        <v>0</v>
      </c>
      <c r="BU36" s="78">
        <f>SUM(Mariannhill!BU36)</f>
        <v>0</v>
      </c>
      <c r="BV36" s="78">
        <f>SUM(Mariannhill!BV36)</f>
        <v>0</v>
      </c>
      <c r="BW36" s="78">
        <f>SUM(Mariannhill!BW36)</f>
        <v>0</v>
      </c>
      <c r="BX36" s="78">
        <f>SUM(Mariannhill!BX36)</f>
        <v>0</v>
      </c>
      <c r="BY36" s="78">
        <f>SUM(Mariannhill!BY36)</f>
        <v>0</v>
      </c>
      <c r="BZ36" s="78">
        <f>SUM(Mariannhill!BZ36)</f>
        <v>0</v>
      </c>
      <c r="CA36" s="78">
        <f>SUM(Mariannhill!CA36)</f>
        <v>0</v>
      </c>
      <c r="CB36" s="78">
        <f>SUM(Mariannhill!CB36)</f>
        <v>0</v>
      </c>
      <c r="CC36" s="77">
        <f>SUM(Mariannhill!CC36)</f>
        <v>0</v>
      </c>
      <c r="CD36" s="40" t="s">
        <v>50</v>
      </c>
    </row>
    <row r="37" spans="1:82" x14ac:dyDescent="0.35">
      <c r="A37" s="40"/>
      <c r="B37" s="74" t="s">
        <v>69</v>
      </c>
      <c r="C37" s="130" t="s">
        <v>70</v>
      </c>
      <c r="D37" s="131" t="s">
        <v>71</v>
      </c>
      <c r="E37" s="255">
        <f>SUM(Mariannhill!E37)</f>
        <v>6</v>
      </c>
      <c r="F37" s="214" t="b">
        <f>(Mariannhill!G37)=G37</f>
        <v>1</v>
      </c>
      <c r="G37" s="75">
        <f t="shared" si="38"/>
        <v>0</v>
      </c>
      <c r="H37" s="76">
        <f>SUM(Mariannhill!H37)</f>
        <v>0</v>
      </c>
      <c r="I37" s="77">
        <f>SUM(Mariannhill!I37)</f>
        <v>0</v>
      </c>
      <c r="J37" s="76">
        <f>SUM(Mariannhill!J37)</f>
        <v>0</v>
      </c>
      <c r="K37" s="78">
        <f>SUM(Mariannhill!K37)</f>
        <v>0</v>
      </c>
      <c r="L37" s="78">
        <f>SUM(Mariannhill!L37)</f>
        <v>0</v>
      </c>
      <c r="M37" s="78">
        <f>SUM(Mariannhill!M37)</f>
        <v>0</v>
      </c>
      <c r="N37" s="78">
        <f>SUM(Mariannhill!N37)</f>
        <v>0</v>
      </c>
      <c r="O37" s="78">
        <f>SUM(Mariannhill!O37)</f>
        <v>0</v>
      </c>
      <c r="P37" s="78">
        <f>SUM(Mariannhill!P37)</f>
        <v>0</v>
      </c>
      <c r="Q37" s="78">
        <f>SUM(Mariannhill!Q37)</f>
        <v>0</v>
      </c>
      <c r="R37" s="78">
        <f>SUM(Mariannhill!R37)</f>
        <v>0</v>
      </c>
      <c r="S37" s="78">
        <f>SUM(Mariannhill!S37)</f>
        <v>0</v>
      </c>
      <c r="T37" s="78">
        <f>SUM(Mariannhill!T37)</f>
        <v>0</v>
      </c>
      <c r="U37" s="77">
        <f>SUM(Mariannhill!U37)</f>
        <v>0</v>
      </c>
      <c r="V37" s="76">
        <f>SUM(Mariannhill!V37)</f>
        <v>0</v>
      </c>
      <c r="W37" s="78">
        <f>SUM(Mariannhill!W37)</f>
        <v>0</v>
      </c>
      <c r="X37" s="78">
        <f>SUM(Mariannhill!X37)</f>
        <v>0</v>
      </c>
      <c r="Y37" s="78">
        <f>SUM(Mariannhill!Y37)</f>
        <v>0</v>
      </c>
      <c r="Z37" s="78">
        <f>SUM(Mariannhill!Z37)</f>
        <v>0</v>
      </c>
      <c r="AA37" s="78">
        <f>SUM(Mariannhill!AA37)</f>
        <v>0</v>
      </c>
      <c r="AB37" s="78">
        <f>SUM(Mariannhill!AB37)</f>
        <v>0</v>
      </c>
      <c r="AC37" s="78">
        <f>SUM(Mariannhill!AC37)</f>
        <v>0</v>
      </c>
      <c r="AD37" s="78">
        <f>SUM(Mariannhill!AD37)</f>
        <v>0</v>
      </c>
      <c r="AE37" s="78">
        <f>SUM(Mariannhill!AE37)</f>
        <v>0</v>
      </c>
      <c r="AF37" s="78">
        <f>SUM(Mariannhill!AF37)</f>
        <v>0</v>
      </c>
      <c r="AG37" s="77">
        <f>SUM(Mariannhill!AG37)</f>
        <v>0</v>
      </c>
      <c r="AH37" s="79">
        <f>SUM(Mariannhill!AH37)</f>
        <v>0</v>
      </c>
      <c r="AI37" s="78">
        <f>SUM(Mariannhill!AI37)</f>
        <v>0</v>
      </c>
      <c r="AJ37" s="78">
        <f>SUM(Mariannhill!AJ37)</f>
        <v>0</v>
      </c>
      <c r="AK37" s="78">
        <f>SUM(Mariannhill!AK37)</f>
        <v>0</v>
      </c>
      <c r="AL37" s="78">
        <f>SUM(Mariannhill!AL37)</f>
        <v>0</v>
      </c>
      <c r="AM37" s="78">
        <f>SUM(Mariannhill!AM37)</f>
        <v>0</v>
      </c>
      <c r="AN37" s="78">
        <f>SUM(Mariannhill!AN37)</f>
        <v>0</v>
      </c>
      <c r="AO37" s="78">
        <f>SUM(Mariannhill!AO37)</f>
        <v>0</v>
      </c>
      <c r="AP37" s="78">
        <f>SUM(Mariannhill!AP37)</f>
        <v>0</v>
      </c>
      <c r="AQ37" s="78">
        <f>SUM(Mariannhill!AQ37)</f>
        <v>0</v>
      </c>
      <c r="AR37" s="78">
        <f>SUM(Mariannhill!AR37)</f>
        <v>0</v>
      </c>
      <c r="AS37" s="77">
        <f>SUM(Mariannhill!AS37)</f>
        <v>0</v>
      </c>
      <c r="AT37" s="79">
        <f>SUM(Mariannhill!AT37)</f>
        <v>0</v>
      </c>
      <c r="AU37" s="78">
        <f>SUM(Mariannhill!AU37)</f>
        <v>0</v>
      </c>
      <c r="AV37" s="78">
        <f>SUM(Mariannhill!AV37)</f>
        <v>0</v>
      </c>
      <c r="AW37" s="78">
        <f>SUM(Mariannhill!AW37)</f>
        <v>0</v>
      </c>
      <c r="AX37" s="78">
        <f>SUM(Mariannhill!AX37)</f>
        <v>0</v>
      </c>
      <c r="AY37" s="78">
        <f>SUM(Mariannhill!AY37)</f>
        <v>0</v>
      </c>
      <c r="AZ37" s="78">
        <f>SUM(Mariannhill!AZ37)</f>
        <v>0</v>
      </c>
      <c r="BA37" s="78">
        <f>SUM(Mariannhill!BA37)</f>
        <v>0</v>
      </c>
      <c r="BB37" s="78">
        <f>SUM(Mariannhill!BB37)</f>
        <v>0</v>
      </c>
      <c r="BC37" s="78">
        <f>SUM(Mariannhill!BC37)</f>
        <v>0</v>
      </c>
      <c r="BD37" s="78">
        <f>SUM(Mariannhill!BD37)</f>
        <v>0</v>
      </c>
      <c r="BE37" s="77">
        <f>SUM(Mariannhill!BE37)</f>
        <v>0</v>
      </c>
      <c r="BF37" s="79">
        <f>SUM(Mariannhill!BF37)</f>
        <v>0</v>
      </c>
      <c r="BG37" s="78">
        <f>SUM(Mariannhill!BG37)</f>
        <v>0</v>
      </c>
      <c r="BH37" s="78">
        <f>SUM(Mariannhill!BH37)</f>
        <v>0</v>
      </c>
      <c r="BI37" s="78">
        <f>SUM(Mariannhill!BI37)</f>
        <v>0</v>
      </c>
      <c r="BJ37" s="78">
        <f>SUM(Mariannhill!BJ37)</f>
        <v>0</v>
      </c>
      <c r="BK37" s="78">
        <f>SUM(Mariannhill!BK37)</f>
        <v>0</v>
      </c>
      <c r="BL37" s="78">
        <f>SUM(Mariannhill!BL37)</f>
        <v>0</v>
      </c>
      <c r="BM37" s="78">
        <f>SUM(Mariannhill!BM37)</f>
        <v>0</v>
      </c>
      <c r="BN37" s="78">
        <f>SUM(Mariannhill!BN37)</f>
        <v>0</v>
      </c>
      <c r="BO37" s="78">
        <f>SUM(Mariannhill!BO37)</f>
        <v>0</v>
      </c>
      <c r="BP37" s="78">
        <f>SUM(Mariannhill!BP37)</f>
        <v>0</v>
      </c>
      <c r="BQ37" s="77">
        <f>SUM(Mariannhill!BQ37)</f>
        <v>0</v>
      </c>
      <c r="BR37" s="79">
        <f>SUM(Mariannhill!BR37)</f>
        <v>0</v>
      </c>
      <c r="BS37" s="78">
        <f>SUM(Mariannhill!BS37)</f>
        <v>0</v>
      </c>
      <c r="BT37" s="78">
        <f>SUM(Mariannhill!BT37)</f>
        <v>0</v>
      </c>
      <c r="BU37" s="78">
        <f>SUM(Mariannhill!BU37)</f>
        <v>0</v>
      </c>
      <c r="BV37" s="78">
        <f>SUM(Mariannhill!BV37)</f>
        <v>0</v>
      </c>
      <c r="BW37" s="78">
        <f>SUM(Mariannhill!BW37)</f>
        <v>0</v>
      </c>
      <c r="BX37" s="78">
        <f>SUM(Mariannhill!BX37)</f>
        <v>0</v>
      </c>
      <c r="BY37" s="78">
        <f>SUM(Mariannhill!BY37)</f>
        <v>0</v>
      </c>
      <c r="BZ37" s="78">
        <f>SUM(Mariannhill!BZ37)</f>
        <v>0</v>
      </c>
      <c r="CA37" s="78">
        <f>SUM(Mariannhill!CA37)</f>
        <v>0</v>
      </c>
      <c r="CB37" s="78">
        <f>SUM(Mariannhill!CB37)</f>
        <v>0</v>
      </c>
      <c r="CC37" s="77">
        <f>SUM(Mariannhill!CC37)</f>
        <v>0</v>
      </c>
      <c r="CD37" s="40" t="s">
        <v>50</v>
      </c>
    </row>
    <row r="38" spans="1:82" x14ac:dyDescent="0.35">
      <c r="A38" s="40"/>
      <c r="B38" s="74" t="s">
        <v>72</v>
      </c>
      <c r="C38" s="130" t="s">
        <v>73</v>
      </c>
      <c r="D38" s="131" t="s">
        <v>60</v>
      </c>
      <c r="E38" s="255">
        <f>SUM(Mariannhill!E38)</f>
        <v>72</v>
      </c>
      <c r="F38" s="214" t="b">
        <f>(Mariannhill!G38)=G38</f>
        <v>1</v>
      </c>
      <c r="G38" s="75">
        <f t="shared" si="38"/>
        <v>0</v>
      </c>
      <c r="H38" s="76">
        <f>SUM(Mariannhill!H38)</f>
        <v>0</v>
      </c>
      <c r="I38" s="77">
        <f>SUM(Mariannhill!I38)</f>
        <v>0</v>
      </c>
      <c r="J38" s="76">
        <f>SUM(Mariannhill!J38)</f>
        <v>0</v>
      </c>
      <c r="K38" s="78">
        <f>SUM(Mariannhill!K38)</f>
        <v>0</v>
      </c>
      <c r="L38" s="78">
        <f>SUM(Mariannhill!L38)</f>
        <v>0</v>
      </c>
      <c r="M38" s="78">
        <f>SUM(Mariannhill!M38)</f>
        <v>0</v>
      </c>
      <c r="N38" s="78">
        <f>SUM(Mariannhill!N38)</f>
        <v>0</v>
      </c>
      <c r="O38" s="78">
        <f>SUM(Mariannhill!O38)</f>
        <v>0</v>
      </c>
      <c r="P38" s="78">
        <f>SUM(Mariannhill!P38)</f>
        <v>0</v>
      </c>
      <c r="Q38" s="78">
        <f>SUM(Mariannhill!Q38)</f>
        <v>0</v>
      </c>
      <c r="R38" s="78">
        <f>SUM(Mariannhill!R38)</f>
        <v>0</v>
      </c>
      <c r="S38" s="78">
        <f>SUM(Mariannhill!S38)</f>
        <v>0</v>
      </c>
      <c r="T38" s="78">
        <f>SUM(Mariannhill!T38)</f>
        <v>0</v>
      </c>
      <c r="U38" s="77">
        <f>SUM(Mariannhill!U38)</f>
        <v>0</v>
      </c>
      <c r="V38" s="76">
        <f>SUM(Mariannhill!V38)</f>
        <v>0</v>
      </c>
      <c r="W38" s="78">
        <f>SUM(Mariannhill!W38)</f>
        <v>0</v>
      </c>
      <c r="X38" s="78">
        <f>SUM(Mariannhill!X38)</f>
        <v>0</v>
      </c>
      <c r="Y38" s="78">
        <f>SUM(Mariannhill!Y38)</f>
        <v>0</v>
      </c>
      <c r="Z38" s="78">
        <f>SUM(Mariannhill!Z38)</f>
        <v>0</v>
      </c>
      <c r="AA38" s="78">
        <f>SUM(Mariannhill!AA38)</f>
        <v>0</v>
      </c>
      <c r="AB38" s="78">
        <f>SUM(Mariannhill!AB38)</f>
        <v>0</v>
      </c>
      <c r="AC38" s="78">
        <f>SUM(Mariannhill!AC38)</f>
        <v>0</v>
      </c>
      <c r="AD38" s="78">
        <f>SUM(Mariannhill!AD38)</f>
        <v>0</v>
      </c>
      <c r="AE38" s="78">
        <f>SUM(Mariannhill!AE38)</f>
        <v>0</v>
      </c>
      <c r="AF38" s="78">
        <f>SUM(Mariannhill!AF38)</f>
        <v>0</v>
      </c>
      <c r="AG38" s="77">
        <f>SUM(Mariannhill!AG38)</f>
        <v>0</v>
      </c>
      <c r="AH38" s="79">
        <f>SUM(Mariannhill!AH38)</f>
        <v>0</v>
      </c>
      <c r="AI38" s="78">
        <f>SUM(Mariannhill!AI38)</f>
        <v>0</v>
      </c>
      <c r="AJ38" s="78">
        <f>SUM(Mariannhill!AJ38)</f>
        <v>0</v>
      </c>
      <c r="AK38" s="78">
        <f>SUM(Mariannhill!AK38)</f>
        <v>0</v>
      </c>
      <c r="AL38" s="78">
        <f>SUM(Mariannhill!AL38)</f>
        <v>0</v>
      </c>
      <c r="AM38" s="78">
        <f>SUM(Mariannhill!AM38)</f>
        <v>0</v>
      </c>
      <c r="AN38" s="78">
        <f>SUM(Mariannhill!AN38)</f>
        <v>0</v>
      </c>
      <c r="AO38" s="78">
        <f>SUM(Mariannhill!AO38)</f>
        <v>0</v>
      </c>
      <c r="AP38" s="78">
        <f>SUM(Mariannhill!AP38)</f>
        <v>0</v>
      </c>
      <c r="AQ38" s="78">
        <f>SUM(Mariannhill!AQ38)</f>
        <v>0</v>
      </c>
      <c r="AR38" s="78">
        <f>SUM(Mariannhill!AR38)</f>
        <v>0</v>
      </c>
      <c r="AS38" s="77">
        <f>SUM(Mariannhill!AS38)</f>
        <v>0</v>
      </c>
      <c r="AT38" s="79">
        <f>SUM(Mariannhill!AT38)</f>
        <v>0</v>
      </c>
      <c r="AU38" s="78">
        <f>SUM(Mariannhill!AU38)</f>
        <v>0</v>
      </c>
      <c r="AV38" s="78">
        <f>SUM(Mariannhill!AV38)</f>
        <v>0</v>
      </c>
      <c r="AW38" s="78">
        <f>SUM(Mariannhill!AW38)</f>
        <v>0</v>
      </c>
      <c r="AX38" s="78">
        <f>SUM(Mariannhill!AX38)</f>
        <v>0</v>
      </c>
      <c r="AY38" s="78">
        <f>SUM(Mariannhill!AY38)</f>
        <v>0</v>
      </c>
      <c r="AZ38" s="78">
        <f>SUM(Mariannhill!AZ38)</f>
        <v>0</v>
      </c>
      <c r="BA38" s="78">
        <f>SUM(Mariannhill!BA38)</f>
        <v>0</v>
      </c>
      <c r="BB38" s="78">
        <f>SUM(Mariannhill!BB38)</f>
        <v>0</v>
      </c>
      <c r="BC38" s="78">
        <f>SUM(Mariannhill!BC38)</f>
        <v>0</v>
      </c>
      <c r="BD38" s="78">
        <f>SUM(Mariannhill!BD38)</f>
        <v>0</v>
      </c>
      <c r="BE38" s="77">
        <f>SUM(Mariannhill!BE38)</f>
        <v>0</v>
      </c>
      <c r="BF38" s="79">
        <f>SUM(Mariannhill!BF38)</f>
        <v>0</v>
      </c>
      <c r="BG38" s="78">
        <f>SUM(Mariannhill!BG38)</f>
        <v>0</v>
      </c>
      <c r="BH38" s="78">
        <f>SUM(Mariannhill!BH38)</f>
        <v>0</v>
      </c>
      <c r="BI38" s="78">
        <f>SUM(Mariannhill!BI38)</f>
        <v>0</v>
      </c>
      <c r="BJ38" s="78">
        <f>SUM(Mariannhill!BJ38)</f>
        <v>0</v>
      </c>
      <c r="BK38" s="78">
        <f>SUM(Mariannhill!BK38)</f>
        <v>0</v>
      </c>
      <c r="BL38" s="78">
        <f>SUM(Mariannhill!BL38)</f>
        <v>0</v>
      </c>
      <c r="BM38" s="78">
        <f>SUM(Mariannhill!BM38)</f>
        <v>0</v>
      </c>
      <c r="BN38" s="78">
        <f>SUM(Mariannhill!BN38)</f>
        <v>0</v>
      </c>
      <c r="BO38" s="78">
        <f>SUM(Mariannhill!BO38)</f>
        <v>0</v>
      </c>
      <c r="BP38" s="78">
        <f>SUM(Mariannhill!BP38)</f>
        <v>0</v>
      </c>
      <c r="BQ38" s="77">
        <f>SUM(Mariannhill!BQ38)</f>
        <v>0</v>
      </c>
      <c r="BR38" s="79">
        <f>SUM(Mariannhill!BR38)</f>
        <v>0</v>
      </c>
      <c r="BS38" s="78">
        <f>SUM(Mariannhill!BS38)</f>
        <v>0</v>
      </c>
      <c r="BT38" s="78">
        <f>SUM(Mariannhill!BT38)</f>
        <v>0</v>
      </c>
      <c r="BU38" s="78">
        <f>SUM(Mariannhill!BU38)</f>
        <v>0</v>
      </c>
      <c r="BV38" s="78">
        <f>SUM(Mariannhill!BV38)</f>
        <v>0</v>
      </c>
      <c r="BW38" s="78">
        <f>SUM(Mariannhill!BW38)</f>
        <v>0</v>
      </c>
      <c r="BX38" s="78">
        <f>SUM(Mariannhill!BX38)</f>
        <v>0</v>
      </c>
      <c r="BY38" s="78">
        <f>SUM(Mariannhill!BY38)</f>
        <v>0</v>
      </c>
      <c r="BZ38" s="78">
        <f>SUM(Mariannhill!BZ38)</f>
        <v>0</v>
      </c>
      <c r="CA38" s="78">
        <f>SUM(Mariannhill!CA38)</f>
        <v>0</v>
      </c>
      <c r="CB38" s="78">
        <f>SUM(Mariannhill!CB38)</f>
        <v>0</v>
      </c>
      <c r="CC38" s="77">
        <f>SUM(Mariannhill!CC38)</f>
        <v>0</v>
      </c>
      <c r="CD38" s="40" t="s">
        <v>50</v>
      </c>
    </row>
    <row r="39" spans="1:82" x14ac:dyDescent="0.35">
      <c r="A39" s="40"/>
      <c r="B39" s="74" t="s">
        <v>74</v>
      </c>
      <c r="C39" s="130" t="s">
        <v>75</v>
      </c>
      <c r="D39" s="131" t="s">
        <v>60</v>
      </c>
      <c r="E39" s="255">
        <f>SUM(Mariannhill!E39)</f>
        <v>72</v>
      </c>
      <c r="F39" s="214" t="b">
        <f>(Mariannhill!G39)=G39</f>
        <v>1</v>
      </c>
      <c r="G39" s="75">
        <f t="shared" si="38"/>
        <v>0</v>
      </c>
      <c r="H39" s="76">
        <f>SUM(Mariannhill!H39)</f>
        <v>0</v>
      </c>
      <c r="I39" s="77">
        <f>SUM(Mariannhill!I39)</f>
        <v>0</v>
      </c>
      <c r="J39" s="76">
        <f>SUM(Mariannhill!J39)</f>
        <v>0</v>
      </c>
      <c r="K39" s="78">
        <f>SUM(Mariannhill!K39)</f>
        <v>0</v>
      </c>
      <c r="L39" s="78">
        <f>SUM(Mariannhill!L39)</f>
        <v>0</v>
      </c>
      <c r="M39" s="78">
        <f>SUM(Mariannhill!M39)</f>
        <v>0</v>
      </c>
      <c r="N39" s="78">
        <f>SUM(Mariannhill!N39)</f>
        <v>0</v>
      </c>
      <c r="O39" s="78">
        <f>SUM(Mariannhill!O39)</f>
        <v>0</v>
      </c>
      <c r="P39" s="78">
        <f>SUM(Mariannhill!P39)</f>
        <v>0</v>
      </c>
      <c r="Q39" s="78">
        <f>SUM(Mariannhill!Q39)</f>
        <v>0</v>
      </c>
      <c r="R39" s="78">
        <f>SUM(Mariannhill!R39)</f>
        <v>0</v>
      </c>
      <c r="S39" s="78">
        <f>SUM(Mariannhill!S39)</f>
        <v>0</v>
      </c>
      <c r="T39" s="78">
        <f>SUM(Mariannhill!T39)</f>
        <v>0</v>
      </c>
      <c r="U39" s="77">
        <f>SUM(Mariannhill!U39)</f>
        <v>0</v>
      </c>
      <c r="V39" s="76">
        <f>SUM(Mariannhill!V39)</f>
        <v>0</v>
      </c>
      <c r="W39" s="78">
        <f>SUM(Mariannhill!W39)</f>
        <v>0</v>
      </c>
      <c r="X39" s="78">
        <f>SUM(Mariannhill!X39)</f>
        <v>0</v>
      </c>
      <c r="Y39" s="78">
        <f>SUM(Mariannhill!Y39)</f>
        <v>0</v>
      </c>
      <c r="Z39" s="78">
        <f>SUM(Mariannhill!Z39)</f>
        <v>0</v>
      </c>
      <c r="AA39" s="78">
        <f>SUM(Mariannhill!AA39)</f>
        <v>0</v>
      </c>
      <c r="AB39" s="78">
        <f>SUM(Mariannhill!AB39)</f>
        <v>0</v>
      </c>
      <c r="AC39" s="78">
        <f>SUM(Mariannhill!AC39)</f>
        <v>0</v>
      </c>
      <c r="AD39" s="78">
        <f>SUM(Mariannhill!AD39)</f>
        <v>0</v>
      </c>
      <c r="AE39" s="78">
        <f>SUM(Mariannhill!AE39)</f>
        <v>0</v>
      </c>
      <c r="AF39" s="78">
        <f>SUM(Mariannhill!AF39)</f>
        <v>0</v>
      </c>
      <c r="AG39" s="77">
        <f>SUM(Mariannhill!AG39)</f>
        <v>0</v>
      </c>
      <c r="AH39" s="79">
        <f>SUM(Mariannhill!AH39)</f>
        <v>0</v>
      </c>
      <c r="AI39" s="78">
        <f>SUM(Mariannhill!AI39)</f>
        <v>0</v>
      </c>
      <c r="AJ39" s="78">
        <f>SUM(Mariannhill!AJ39)</f>
        <v>0</v>
      </c>
      <c r="AK39" s="78">
        <f>SUM(Mariannhill!AK39)</f>
        <v>0</v>
      </c>
      <c r="AL39" s="78">
        <f>SUM(Mariannhill!AL39)</f>
        <v>0</v>
      </c>
      <c r="AM39" s="78">
        <f>SUM(Mariannhill!AM39)</f>
        <v>0</v>
      </c>
      <c r="AN39" s="78">
        <f>SUM(Mariannhill!AN39)</f>
        <v>0</v>
      </c>
      <c r="AO39" s="78">
        <f>SUM(Mariannhill!AO39)</f>
        <v>0</v>
      </c>
      <c r="AP39" s="78">
        <f>SUM(Mariannhill!AP39)</f>
        <v>0</v>
      </c>
      <c r="AQ39" s="78">
        <f>SUM(Mariannhill!AQ39)</f>
        <v>0</v>
      </c>
      <c r="AR39" s="78">
        <f>SUM(Mariannhill!AR39)</f>
        <v>0</v>
      </c>
      <c r="AS39" s="77">
        <f>SUM(Mariannhill!AS39)</f>
        <v>0</v>
      </c>
      <c r="AT39" s="79">
        <f>SUM(Mariannhill!AT39)</f>
        <v>0</v>
      </c>
      <c r="AU39" s="78">
        <f>SUM(Mariannhill!AU39)</f>
        <v>0</v>
      </c>
      <c r="AV39" s="78">
        <f>SUM(Mariannhill!AV39)</f>
        <v>0</v>
      </c>
      <c r="AW39" s="78">
        <f>SUM(Mariannhill!AW39)</f>
        <v>0</v>
      </c>
      <c r="AX39" s="78">
        <f>SUM(Mariannhill!AX39)</f>
        <v>0</v>
      </c>
      <c r="AY39" s="78">
        <f>SUM(Mariannhill!AY39)</f>
        <v>0</v>
      </c>
      <c r="AZ39" s="78">
        <f>SUM(Mariannhill!AZ39)</f>
        <v>0</v>
      </c>
      <c r="BA39" s="78">
        <f>SUM(Mariannhill!BA39)</f>
        <v>0</v>
      </c>
      <c r="BB39" s="78">
        <f>SUM(Mariannhill!BB39)</f>
        <v>0</v>
      </c>
      <c r="BC39" s="78">
        <f>SUM(Mariannhill!BC39)</f>
        <v>0</v>
      </c>
      <c r="BD39" s="78">
        <f>SUM(Mariannhill!BD39)</f>
        <v>0</v>
      </c>
      <c r="BE39" s="77">
        <f>SUM(Mariannhill!BE39)</f>
        <v>0</v>
      </c>
      <c r="BF39" s="79">
        <f>SUM(Mariannhill!BF39)</f>
        <v>0</v>
      </c>
      <c r="BG39" s="78">
        <f>SUM(Mariannhill!BG39)</f>
        <v>0</v>
      </c>
      <c r="BH39" s="78">
        <f>SUM(Mariannhill!BH39)</f>
        <v>0</v>
      </c>
      <c r="BI39" s="78">
        <f>SUM(Mariannhill!BI39)</f>
        <v>0</v>
      </c>
      <c r="BJ39" s="78">
        <f>SUM(Mariannhill!BJ39)</f>
        <v>0</v>
      </c>
      <c r="BK39" s="78">
        <f>SUM(Mariannhill!BK39)</f>
        <v>0</v>
      </c>
      <c r="BL39" s="78">
        <f>SUM(Mariannhill!BL39)</f>
        <v>0</v>
      </c>
      <c r="BM39" s="78">
        <f>SUM(Mariannhill!BM39)</f>
        <v>0</v>
      </c>
      <c r="BN39" s="78">
        <f>SUM(Mariannhill!BN39)</f>
        <v>0</v>
      </c>
      <c r="BO39" s="78">
        <f>SUM(Mariannhill!BO39)</f>
        <v>0</v>
      </c>
      <c r="BP39" s="78">
        <f>SUM(Mariannhill!BP39)</f>
        <v>0</v>
      </c>
      <c r="BQ39" s="77">
        <f>SUM(Mariannhill!BQ39)</f>
        <v>0</v>
      </c>
      <c r="BR39" s="79">
        <f>SUM(Mariannhill!BR39)</f>
        <v>0</v>
      </c>
      <c r="BS39" s="78">
        <f>SUM(Mariannhill!BS39)</f>
        <v>0</v>
      </c>
      <c r="BT39" s="78">
        <f>SUM(Mariannhill!BT39)</f>
        <v>0</v>
      </c>
      <c r="BU39" s="78">
        <f>SUM(Mariannhill!BU39)</f>
        <v>0</v>
      </c>
      <c r="BV39" s="78">
        <f>SUM(Mariannhill!BV39)</f>
        <v>0</v>
      </c>
      <c r="BW39" s="78">
        <f>SUM(Mariannhill!BW39)</f>
        <v>0</v>
      </c>
      <c r="BX39" s="78">
        <f>SUM(Mariannhill!BX39)</f>
        <v>0</v>
      </c>
      <c r="BY39" s="78">
        <f>SUM(Mariannhill!BY39)</f>
        <v>0</v>
      </c>
      <c r="BZ39" s="78">
        <f>SUM(Mariannhill!BZ39)</f>
        <v>0</v>
      </c>
      <c r="CA39" s="78">
        <f>SUM(Mariannhill!CA39)</f>
        <v>0</v>
      </c>
      <c r="CB39" s="78">
        <f>SUM(Mariannhill!CB39)</f>
        <v>0</v>
      </c>
      <c r="CC39" s="77">
        <f>SUM(Mariannhill!CC39)</f>
        <v>0</v>
      </c>
      <c r="CD39" s="40" t="s">
        <v>50</v>
      </c>
    </row>
    <row r="40" spans="1:82" x14ac:dyDescent="0.35">
      <c r="A40" s="40"/>
      <c r="B40" s="74" t="s">
        <v>76</v>
      </c>
      <c r="C40" s="130" t="s">
        <v>77</v>
      </c>
      <c r="D40" s="131" t="s">
        <v>60</v>
      </c>
      <c r="E40" s="255">
        <f>SUM(Mariannhill!E40)</f>
        <v>72</v>
      </c>
      <c r="F40" s="214" t="b">
        <f>(Mariannhill!G40)=G40</f>
        <v>1</v>
      </c>
      <c r="G40" s="75">
        <f t="shared" si="38"/>
        <v>0</v>
      </c>
      <c r="H40" s="76">
        <f>SUM(Mariannhill!H40)</f>
        <v>0</v>
      </c>
      <c r="I40" s="77">
        <f>SUM(Mariannhill!I40)</f>
        <v>0</v>
      </c>
      <c r="J40" s="76">
        <f>SUM(Mariannhill!J40)</f>
        <v>0</v>
      </c>
      <c r="K40" s="78">
        <f>SUM(Mariannhill!K40)</f>
        <v>0</v>
      </c>
      <c r="L40" s="78">
        <f>SUM(Mariannhill!L40)</f>
        <v>0</v>
      </c>
      <c r="M40" s="78">
        <f>SUM(Mariannhill!M40)</f>
        <v>0</v>
      </c>
      <c r="N40" s="78">
        <f>SUM(Mariannhill!N40)</f>
        <v>0</v>
      </c>
      <c r="O40" s="78">
        <f>SUM(Mariannhill!O40)</f>
        <v>0</v>
      </c>
      <c r="P40" s="78">
        <f>SUM(Mariannhill!P40)</f>
        <v>0</v>
      </c>
      <c r="Q40" s="78">
        <f>SUM(Mariannhill!Q40)</f>
        <v>0</v>
      </c>
      <c r="R40" s="78">
        <f>SUM(Mariannhill!R40)</f>
        <v>0</v>
      </c>
      <c r="S40" s="78">
        <f>SUM(Mariannhill!S40)</f>
        <v>0</v>
      </c>
      <c r="T40" s="78">
        <f>SUM(Mariannhill!T40)</f>
        <v>0</v>
      </c>
      <c r="U40" s="77">
        <f>SUM(Mariannhill!U40)</f>
        <v>0</v>
      </c>
      <c r="V40" s="76">
        <f>SUM(Mariannhill!V40)</f>
        <v>0</v>
      </c>
      <c r="W40" s="78">
        <f>SUM(Mariannhill!W40)</f>
        <v>0</v>
      </c>
      <c r="X40" s="78">
        <f>SUM(Mariannhill!X40)</f>
        <v>0</v>
      </c>
      <c r="Y40" s="78">
        <f>SUM(Mariannhill!Y40)</f>
        <v>0</v>
      </c>
      <c r="Z40" s="78">
        <f>SUM(Mariannhill!Z40)</f>
        <v>0</v>
      </c>
      <c r="AA40" s="78">
        <f>SUM(Mariannhill!AA40)</f>
        <v>0</v>
      </c>
      <c r="AB40" s="78">
        <f>SUM(Mariannhill!AB40)</f>
        <v>0</v>
      </c>
      <c r="AC40" s="78">
        <f>SUM(Mariannhill!AC40)</f>
        <v>0</v>
      </c>
      <c r="AD40" s="78">
        <f>SUM(Mariannhill!AD40)</f>
        <v>0</v>
      </c>
      <c r="AE40" s="78">
        <f>SUM(Mariannhill!AE40)</f>
        <v>0</v>
      </c>
      <c r="AF40" s="78">
        <f>SUM(Mariannhill!AF40)</f>
        <v>0</v>
      </c>
      <c r="AG40" s="77">
        <f>SUM(Mariannhill!AG40)</f>
        <v>0</v>
      </c>
      <c r="AH40" s="79">
        <f>SUM(Mariannhill!AH40)</f>
        <v>0</v>
      </c>
      <c r="AI40" s="78">
        <f>SUM(Mariannhill!AI40)</f>
        <v>0</v>
      </c>
      <c r="AJ40" s="78">
        <f>SUM(Mariannhill!AJ40)</f>
        <v>0</v>
      </c>
      <c r="AK40" s="78">
        <f>SUM(Mariannhill!AK40)</f>
        <v>0</v>
      </c>
      <c r="AL40" s="78">
        <f>SUM(Mariannhill!AL40)</f>
        <v>0</v>
      </c>
      <c r="AM40" s="78">
        <f>SUM(Mariannhill!AM40)</f>
        <v>0</v>
      </c>
      <c r="AN40" s="78">
        <f>SUM(Mariannhill!AN40)</f>
        <v>0</v>
      </c>
      <c r="AO40" s="78">
        <f>SUM(Mariannhill!AO40)</f>
        <v>0</v>
      </c>
      <c r="AP40" s="78">
        <f>SUM(Mariannhill!AP40)</f>
        <v>0</v>
      </c>
      <c r="AQ40" s="78">
        <f>SUM(Mariannhill!AQ40)</f>
        <v>0</v>
      </c>
      <c r="AR40" s="78">
        <f>SUM(Mariannhill!AR40)</f>
        <v>0</v>
      </c>
      <c r="AS40" s="77">
        <f>SUM(Mariannhill!AS40)</f>
        <v>0</v>
      </c>
      <c r="AT40" s="79">
        <f>SUM(Mariannhill!AT40)</f>
        <v>0</v>
      </c>
      <c r="AU40" s="78">
        <f>SUM(Mariannhill!AU40)</f>
        <v>0</v>
      </c>
      <c r="AV40" s="78">
        <f>SUM(Mariannhill!AV40)</f>
        <v>0</v>
      </c>
      <c r="AW40" s="78">
        <f>SUM(Mariannhill!AW40)</f>
        <v>0</v>
      </c>
      <c r="AX40" s="78">
        <f>SUM(Mariannhill!AX40)</f>
        <v>0</v>
      </c>
      <c r="AY40" s="78">
        <f>SUM(Mariannhill!AY40)</f>
        <v>0</v>
      </c>
      <c r="AZ40" s="78">
        <f>SUM(Mariannhill!AZ40)</f>
        <v>0</v>
      </c>
      <c r="BA40" s="78">
        <f>SUM(Mariannhill!BA40)</f>
        <v>0</v>
      </c>
      <c r="BB40" s="78">
        <f>SUM(Mariannhill!BB40)</f>
        <v>0</v>
      </c>
      <c r="BC40" s="78">
        <f>SUM(Mariannhill!BC40)</f>
        <v>0</v>
      </c>
      <c r="BD40" s="78">
        <f>SUM(Mariannhill!BD40)</f>
        <v>0</v>
      </c>
      <c r="BE40" s="77">
        <f>SUM(Mariannhill!BE40)</f>
        <v>0</v>
      </c>
      <c r="BF40" s="79">
        <f>SUM(Mariannhill!BF40)</f>
        <v>0</v>
      </c>
      <c r="BG40" s="78">
        <f>SUM(Mariannhill!BG40)</f>
        <v>0</v>
      </c>
      <c r="BH40" s="78">
        <f>SUM(Mariannhill!BH40)</f>
        <v>0</v>
      </c>
      <c r="BI40" s="78">
        <f>SUM(Mariannhill!BI40)</f>
        <v>0</v>
      </c>
      <c r="BJ40" s="78">
        <f>SUM(Mariannhill!BJ40)</f>
        <v>0</v>
      </c>
      <c r="BK40" s="78">
        <f>SUM(Mariannhill!BK40)</f>
        <v>0</v>
      </c>
      <c r="BL40" s="78">
        <f>SUM(Mariannhill!BL40)</f>
        <v>0</v>
      </c>
      <c r="BM40" s="78">
        <f>SUM(Mariannhill!BM40)</f>
        <v>0</v>
      </c>
      <c r="BN40" s="78">
        <f>SUM(Mariannhill!BN40)</f>
        <v>0</v>
      </c>
      <c r="BO40" s="78">
        <f>SUM(Mariannhill!BO40)</f>
        <v>0</v>
      </c>
      <c r="BP40" s="78">
        <f>SUM(Mariannhill!BP40)</f>
        <v>0</v>
      </c>
      <c r="BQ40" s="77">
        <f>SUM(Mariannhill!BQ40)</f>
        <v>0</v>
      </c>
      <c r="BR40" s="79">
        <f>SUM(Mariannhill!BR40)</f>
        <v>0</v>
      </c>
      <c r="BS40" s="78">
        <f>SUM(Mariannhill!BS40)</f>
        <v>0</v>
      </c>
      <c r="BT40" s="78">
        <f>SUM(Mariannhill!BT40)</f>
        <v>0</v>
      </c>
      <c r="BU40" s="78">
        <f>SUM(Mariannhill!BU40)</f>
        <v>0</v>
      </c>
      <c r="BV40" s="78">
        <f>SUM(Mariannhill!BV40)</f>
        <v>0</v>
      </c>
      <c r="BW40" s="78">
        <f>SUM(Mariannhill!BW40)</f>
        <v>0</v>
      </c>
      <c r="BX40" s="78">
        <f>SUM(Mariannhill!BX40)</f>
        <v>0</v>
      </c>
      <c r="BY40" s="78">
        <f>SUM(Mariannhill!BY40)</f>
        <v>0</v>
      </c>
      <c r="BZ40" s="78">
        <f>SUM(Mariannhill!BZ40)</f>
        <v>0</v>
      </c>
      <c r="CA40" s="78">
        <f>SUM(Mariannhill!CA40)</f>
        <v>0</v>
      </c>
      <c r="CB40" s="78">
        <f>SUM(Mariannhill!CB40)</f>
        <v>0</v>
      </c>
      <c r="CC40" s="77">
        <f>SUM(Mariannhill!CC40)</f>
        <v>0</v>
      </c>
      <c r="CD40" s="40" t="s">
        <v>50</v>
      </c>
    </row>
    <row r="41" spans="1:82" x14ac:dyDescent="0.35">
      <c r="A41" s="40"/>
      <c r="B41" s="74" t="s">
        <v>78</v>
      </c>
      <c r="C41" s="130" t="s">
        <v>79</v>
      </c>
      <c r="D41" s="131" t="s">
        <v>60</v>
      </c>
      <c r="E41" s="255">
        <f>SUM(Mariannhill!E41)</f>
        <v>72</v>
      </c>
      <c r="F41" s="214" t="b">
        <f>(Mariannhill!G41)=G41</f>
        <v>1</v>
      </c>
      <c r="G41" s="75">
        <f t="shared" si="38"/>
        <v>0</v>
      </c>
      <c r="H41" s="76">
        <f>SUM(Mariannhill!H41)</f>
        <v>0</v>
      </c>
      <c r="I41" s="77">
        <f>SUM(Mariannhill!I41)</f>
        <v>0</v>
      </c>
      <c r="J41" s="76">
        <f>SUM(Mariannhill!J41)</f>
        <v>0</v>
      </c>
      <c r="K41" s="78">
        <f>SUM(Mariannhill!K41)</f>
        <v>0</v>
      </c>
      <c r="L41" s="78">
        <f>SUM(Mariannhill!L41)</f>
        <v>0</v>
      </c>
      <c r="M41" s="78">
        <f>SUM(Mariannhill!M41)</f>
        <v>0</v>
      </c>
      <c r="N41" s="78">
        <f>SUM(Mariannhill!N41)</f>
        <v>0</v>
      </c>
      <c r="O41" s="78">
        <f>SUM(Mariannhill!O41)</f>
        <v>0</v>
      </c>
      <c r="P41" s="78">
        <f>SUM(Mariannhill!P41)</f>
        <v>0</v>
      </c>
      <c r="Q41" s="78">
        <f>SUM(Mariannhill!Q41)</f>
        <v>0</v>
      </c>
      <c r="R41" s="78">
        <f>SUM(Mariannhill!R41)</f>
        <v>0</v>
      </c>
      <c r="S41" s="78">
        <f>SUM(Mariannhill!S41)</f>
        <v>0</v>
      </c>
      <c r="T41" s="78">
        <f>SUM(Mariannhill!T41)</f>
        <v>0</v>
      </c>
      <c r="U41" s="77">
        <f>SUM(Mariannhill!U41)</f>
        <v>0</v>
      </c>
      <c r="V41" s="76">
        <f>SUM(Mariannhill!V41)</f>
        <v>0</v>
      </c>
      <c r="W41" s="78">
        <f>SUM(Mariannhill!W41)</f>
        <v>0</v>
      </c>
      <c r="X41" s="78">
        <f>SUM(Mariannhill!X41)</f>
        <v>0</v>
      </c>
      <c r="Y41" s="78">
        <f>SUM(Mariannhill!Y41)</f>
        <v>0</v>
      </c>
      <c r="Z41" s="78">
        <f>SUM(Mariannhill!Z41)</f>
        <v>0</v>
      </c>
      <c r="AA41" s="78">
        <f>SUM(Mariannhill!AA41)</f>
        <v>0</v>
      </c>
      <c r="AB41" s="78">
        <f>SUM(Mariannhill!AB41)</f>
        <v>0</v>
      </c>
      <c r="AC41" s="78">
        <f>SUM(Mariannhill!AC41)</f>
        <v>0</v>
      </c>
      <c r="AD41" s="78">
        <f>SUM(Mariannhill!AD41)</f>
        <v>0</v>
      </c>
      <c r="AE41" s="78">
        <f>SUM(Mariannhill!AE41)</f>
        <v>0</v>
      </c>
      <c r="AF41" s="78">
        <f>SUM(Mariannhill!AF41)</f>
        <v>0</v>
      </c>
      <c r="AG41" s="77">
        <f>SUM(Mariannhill!AG41)</f>
        <v>0</v>
      </c>
      <c r="AH41" s="79">
        <f>SUM(Mariannhill!AH41)</f>
        <v>0</v>
      </c>
      <c r="AI41" s="78">
        <f>SUM(Mariannhill!AI41)</f>
        <v>0</v>
      </c>
      <c r="AJ41" s="78">
        <f>SUM(Mariannhill!AJ41)</f>
        <v>0</v>
      </c>
      <c r="AK41" s="78">
        <f>SUM(Mariannhill!AK41)</f>
        <v>0</v>
      </c>
      <c r="AL41" s="78">
        <f>SUM(Mariannhill!AL41)</f>
        <v>0</v>
      </c>
      <c r="AM41" s="78">
        <f>SUM(Mariannhill!AM41)</f>
        <v>0</v>
      </c>
      <c r="AN41" s="78">
        <f>SUM(Mariannhill!AN41)</f>
        <v>0</v>
      </c>
      <c r="AO41" s="78">
        <f>SUM(Mariannhill!AO41)</f>
        <v>0</v>
      </c>
      <c r="AP41" s="78">
        <f>SUM(Mariannhill!AP41)</f>
        <v>0</v>
      </c>
      <c r="AQ41" s="78">
        <f>SUM(Mariannhill!AQ41)</f>
        <v>0</v>
      </c>
      <c r="AR41" s="78">
        <f>SUM(Mariannhill!AR41)</f>
        <v>0</v>
      </c>
      <c r="AS41" s="77">
        <f>SUM(Mariannhill!AS41)</f>
        <v>0</v>
      </c>
      <c r="AT41" s="79">
        <f>SUM(Mariannhill!AT41)</f>
        <v>0</v>
      </c>
      <c r="AU41" s="78">
        <f>SUM(Mariannhill!AU41)</f>
        <v>0</v>
      </c>
      <c r="AV41" s="78">
        <f>SUM(Mariannhill!AV41)</f>
        <v>0</v>
      </c>
      <c r="AW41" s="78">
        <f>SUM(Mariannhill!AW41)</f>
        <v>0</v>
      </c>
      <c r="AX41" s="78">
        <f>SUM(Mariannhill!AX41)</f>
        <v>0</v>
      </c>
      <c r="AY41" s="78">
        <f>SUM(Mariannhill!AY41)</f>
        <v>0</v>
      </c>
      <c r="AZ41" s="78">
        <f>SUM(Mariannhill!AZ41)</f>
        <v>0</v>
      </c>
      <c r="BA41" s="78">
        <f>SUM(Mariannhill!BA41)</f>
        <v>0</v>
      </c>
      <c r="BB41" s="78">
        <f>SUM(Mariannhill!BB41)</f>
        <v>0</v>
      </c>
      <c r="BC41" s="78">
        <f>SUM(Mariannhill!BC41)</f>
        <v>0</v>
      </c>
      <c r="BD41" s="78">
        <f>SUM(Mariannhill!BD41)</f>
        <v>0</v>
      </c>
      <c r="BE41" s="77">
        <f>SUM(Mariannhill!BE41)</f>
        <v>0</v>
      </c>
      <c r="BF41" s="79">
        <f>SUM(Mariannhill!BF41)</f>
        <v>0</v>
      </c>
      <c r="BG41" s="78">
        <f>SUM(Mariannhill!BG41)</f>
        <v>0</v>
      </c>
      <c r="BH41" s="78">
        <f>SUM(Mariannhill!BH41)</f>
        <v>0</v>
      </c>
      <c r="BI41" s="78">
        <f>SUM(Mariannhill!BI41)</f>
        <v>0</v>
      </c>
      <c r="BJ41" s="78">
        <f>SUM(Mariannhill!BJ41)</f>
        <v>0</v>
      </c>
      <c r="BK41" s="78">
        <f>SUM(Mariannhill!BK41)</f>
        <v>0</v>
      </c>
      <c r="BL41" s="78">
        <f>SUM(Mariannhill!BL41)</f>
        <v>0</v>
      </c>
      <c r="BM41" s="78">
        <f>SUM(Mariannhill!BM41)</f>
        <v>0</v>
      </c>
      <c r="BN41" s="78">
        <f>SUM(Mariannhill!BN41)</f>
        <v>0</v>
      </c>
      <c r="BO41" s="78">
        <f>SUM(Mariannhill!BO41)</f>
        <v>0</v>
      </c>
      <c r="BP41" s="78">
        <f>SUM(Mariannhill!BP41)</f>
        <v>0</v>
      </c>
      <c r="BQ41" s="77">
        <f>SUM(Mariannhill!BQ41)</f>
        <v>0</v>
      </c>
      <c r="BR41" s="79">
        <f>SUM(Mariannhill!BR41)</f>
        <v>0</v>
      </c>
      <c r="BS41" s="78">
        <f>SUM(Mariannhill!BS41)</f>
        <v>0</v>
      </c>
      <c r="BT41" s="78">
        <f>SUM(Mariannhill!BT41)</f>
        <v>0</v>
      </c>
      <c r="BU41" s="78">
        <f>SUM(Mariannhill!BU41)</f>
        <v>0</v>
      </c>
      <c r="BV41" s="78">
        <f>SUM(Mariannhill!BV41)</f>
        <v>0</v>
      </c>
      <c r="BW41" s="78">
        <f>SUM(Mariannhill!BW41)</f>
        <v>0</v>
      </c>
      <c r="BX41" s="78">
        <f>SUM(Mariannhill!BX41)</f>
        <v>0</v>
      </c>
      <c r="BY41" s="78">
        <f>SUM(Mariannhill!BY41)</f>
        <v>0</v>
      </c>
      <c r="BZ41" s="78">
        <f>SUM(Mariannhill!BZ41)</f>
        <v>0</v>
      </c>
      <c r="CA41" s="78">
        <f>SUM(Mariannhill!CA41)</f>
        <v>0</v>
      </c>
      <c r="CB41" s="78">
        <f>SUM(Mariannhill!CB41)</f>
        <v>0</v>
      </c>
      <c r="CC41" s="77">
        <f>SUM(Mariannhill!CC41)</f>
        <v>0</v>
      </c>
      <c r="CD41" s="40" t="s">
        <v>50</v>
      </c>
    </row>
    <row r="42" spans="1:82" x14ac:dyDescent="0.35">
      <c r="A42" s="40"/>
      <c r="B42" s="74" t="s">
        <v>80</v>
      </c>
      <c r="C42" s="130" t="s">
        <v>81</v>
      </c>
      <c r="D42" s="131" t="s">
        <v>60</v>
      </c>
      <c r="E42" s="255">
        <f>SUM(Mariannhill!E42)</f>
        <v>72</v>
      </c>
      <c r="F42" s="214" t="b">
        <f>(Mariannhill!G42)=G42</f>
        <v>1</v>
      </c>
      <c r="G42" s="75">
        <f t="shared" si="38"/>
        <v>0</v>
      </c>
      <c r="H42" s="76">
        <f>SUM(Mariannhill!H42)</f>
        <v>0</v>
      </c>
      <c r="I42" s="77">
        <f>SUM(Mariannhill!I42)</f>
        <v>0</v>
      </c>
      <c r="J42" s="76">
        <f>SUM(Mariannhill!J42)</f>
        <v>0</v>
      </c>
      <c r="K42" s="78">
        <f>SUM(Mariannhill!K42)</f>
        <v>0</v>
      </c>
      <c r="L42" s="78">
        <f>SUM(Mariannhill!L42)</f>
        <v>0</v>
      </c>
      <c r="M42" s="78">
        <f>SUM(Mariannhill!M42)</f>
        <v>0</v>
      </c>
      <c r="N42" s="78">
        <f>SUM(Mariannhill!N42)</f>
        <v>0</v>
      </c>
      <c r="O42" s="78">
        <f>SUM(Mariannhill!O42)</f>
        <v>0</v>
      </c>
      <c r="P42" s="78">
        <f>SUM(Mariannhill!P42)</f>
        <v>0</v>
      </c>
      <c r="Q42" s="78">
        <f>SUM(Mariannhill!Q42)</f>
        <v>0</v>
      </c>
      <c r="R42" s="78">
        <f>SUM(Mariannhill!R42)</f>
        <v>0</v>
      </c>
      <c r="S42" s="78">
        <f>SUM(Mariannhill!S42)</f>
        <v>0</v>
      </c>
      <c r="T42" s="78">
        <f>SUM(Mariannhill!T42)</f>
        <v>0</v>
      </c>
      <c r="U42" s="77">
        <f>SUM(Mariannhill!U42)</f>
        <v>0</v>
      </c>
      <c r="V42" s="76">
        <f>SUM(Mariannhill!V42)</f>
        <v>0</v>
      </c>
      <c r="W42" s="78">
        <f>SUM(Mariannhill!W42)</f>
        <v>0</v>
      </c>
      <c r="X42" s="78">
        <f>SUM(Mariannhill!X42)</f>
        <v>0</v>
      </c>
      <c r="Y42" s="78">
        <f>SUM(Mariannhill!Y42)</f>
        <v>0</v>
      </c>
      <c r="Z42" s="78">
        <f>SUM(Mariannhill!Z42)</f>
        <v>0</v>
      </c>
      <c r="AA42" s="78">
        <f>SUM(Mariannhill!AA42)</f>
        <v>0</v>
      </c>
      <c r="AB42" s="78">
        <f>SUM(Mariannhill!AB42)</f>
        <v>0</v>
      </c>
      <c r="AC42" s="78">
        <f>SUM(Mariannhill!AC42)</f>
        <v>0</v>
      </c>
      <c r="AD42" s="78">
        <f>SUM(Mariannhill!AD42)</f>
        <v>0</v>
      </c>
      <c r="AE42" s="78">
        <f>SUM(Mariannhill!AE42)</f>
        <v>0</v>
      </c>
      <c r="AF42" s="78">
        <f>SUM(Mariannhill!AF42)</f>
        <v>0</v>
      </c>
      <c r="AG42" s="77">
        <f>SUM(Mariannhill!AG42)</f>
        <v>0</v>
      </c>
      <c r="AH42" s="79">
        <f>SUM(Mariannhill!AH42)</f>
        <v>0</v>
      </c>
      <c r="AI42" s="78">
        <f>SUM(Mariannhill!AI42)</f>
        <v>0</v>
      </c>
      <c r="AJ42" s="78">
        <f>SUM(Mariannhill!AJ42)</f>
        <v>0</v>
      </c>
      <c r="AK42" s="78">
        <f>SUM(Mariannhill!AK42)</f>
        <v>0</v>
      </c>
      <c r="AL42" s="78">
        <f>SUM(Mariannhill!AL42)</f>
        <v>0</v>
      </c>
      <c r="AM42" s="78">
        <f>SUM(Mariannhill!AM42)</f>
        <v>0</v>
      </c>
      <c r="AN42" s="78">
        <f>SUM(Mariannhill!AN42)</f>
        <v>0</v>
      </c>
      <c r="AO42" s="78">
        <f>SUM(Mariannhill!AO42)</f>
        <v>0</v>
      </c>
      <c r="AP42" s="78">
        <f>SUM(Mariannhill!AP42)</f>
        <v>0</v>
      </c>
      <c r="AQ42" s="78">
        <f>SUM(Mariannhill!AQ42)</f>
        <v>0</v>
      </c>
      <c r="AR42" s="78">
        <f>SUM(Mariannhill!AR42)</f>
        <v>0</v>
      </c>
      <c r="AS42" s="77">
        <f>SUM(Mariannhill!AS42)</f>
        <v>0</v>
      </c>
      <c r="AT42" s="79">
        <f>SUM(Mariannhill!AT42)</f>
        <v>0</v>
      </c>
      <c r="AU42" s="78">
        <f>SUM(Mariannhill!AU42)</f>
        <v>0</v>
      </c>
      <c r="AV42" s="78">
        <f>SUM(Mariannhill!AV42)</f>
        <v>0</v>
      </c>
      <c r="AW42" s="78">
        <f>SUM(Mariannhill!AW42)</f>
        <v>0</v>
      </c>
      <c r="AX42" s="78">
        <f>SUM(Mariannhill!AX42)</f>
        <v>0</v>
      </c>
      <c r="AY42" s="78">
        <f>SUM(Mariannhill!AY42)</f>
        <v>0</v>
      </c>
      <c r="AZ42" s="78">
        <f>SUM(Mariannhill!AZ42)</f>
        <v>0</v>
      </c>
      <c r="BA42" s="78">
        <f>SUM(Mariannhill!BA42)</f>
        <v>0</v>
      </c>
      <c r="BB42" s="78">
        <f>SUM(Mariannhill!BB42)</f>
        <v>0</v>
      </c>
      <c r="BC42" s="78">
        <f>SUM(Mariannhill!BC42)</f>
        <v>0</v>
      </c>
      <c r="BD42" s="78">
        <f>SUM(Mariannhill!BD42)</f>
        <v>0</v>
      </c>
      <c r="BE42" s="77">
        <f>SUM(Mariannhill!BE42)</f>
        <v>0</v>
      </c>
      <c r="BF42" s="79">
        <f>SUM(Mariannhill!BF42)</f>
        <v>0</v>
      </c>
      <c r="BG42" s="78">
        <f>SUM(Mariannhill!BG42)</f>
        <v>0</v>
      </c>
      <c r="BH42" s="78">
        <f>SUM(Mariannhill!BH42)</f>
        <v>0</v>
      </c>
      <c r="BI42" s="78">
        <f>SUM(Mariannhill!BI42)</f>
        <v>0</v>
      </c>
      <c r="BJ42" s="78">
        <f>SUM(Mariannhill!BJ42)</f>
        <v>0</v>
      </c>
      <c r="BK42" s="78">
        <f>SUM(Mariannhill!BK42)</f>
        <v>0</v>
      </c>
      <c r="BL42" s="78">
        <f>SUM(Mariannhill!BL42)</f>
        <v>0</v>
      </c>
      <c r="BM42" s="78">
        <f>SUM(Mariannhill!BM42)</f>
        <v>0</v>
      </c>
      <c r="BN42" s="78">
        <f>SUM(Mariannhill!BN42)</f>
        <v>0</v>
      </c>
      <c r="BO42" s="78">
        <f>SUM(Mariannhill!BO42)</f>
        <v>0</v>
      </c>
      <c r="BP42" s="78">
        <f>SUM(Mariannhill!BP42)</f>
        <v>0</v>
      </c>
      <c r="BQ42" s="77">
        <f>SUM(Mariannhill!BQ42)</f>
        <v>0</v>
      </c>
      <c r="BR42" s="79">
        <f>SUM(Mariannhill!BR42)</f>
        <v>0</v>
      </c>
      <c r="BS42" s="78">
        <f>SUM(Mariannhill!BS42)</f>
        <v>0</v>
      </c>
      <c r="BT42" s="78">
        <f>SUM(Mariannhill!BT42)</f>
        <v>0</v>
      </c>
      <c r="BU42" s="78">
        <f>SUM(Mariannhill!BU42)</f>
        <v>0</v>
      </c>
      <c r="BV42" s="78">
        <f>SUM(Mariannhill!BV42)</f>
        <v>0</v>
      </c>
      <c r="BW42" s="78">
        <f>SUM(Mariannhill!BW42)</f>
        <v>0</v>
      </c>
      <c r="BX42" s="78">
        <f>SUM(Mariannhill!BX42)</f>
        <v>0</v>
      </c>
      <c r="BY42" s="78">
        <f>SUM(Mariannhill!BY42)</f>
        <v>0</v>
      </c>
      <c r="BZ42" s="78">
        <f>SUM(Mariannhill!BZ42)</f>
        <v>0</v>
      </c>
      <c r="CA42" s="78">
        <f>SUM(Mariannhill!CA42)</f>
        <v>0</v>
      </c>
      <c r="CB42" s="78">
        <f>SUM(Mariannhill!CB42)</f>
        <v>0</v>
      </c>
      <c r="CC42" s="77">
        <f>SUM(Mariannhill!CC42)</f>
        <v>0</v>
      </c>
      <c r="CD42" s="40" t="s">
        <v>50</v>
      </c>
    </row>
    <row r="43" spans="1:82" x14ac:dyDescent="0.35">
      <c r="A43" s="40"/>
      <c r="B43" s="74" t="s">
        <v>82</v>
      </c>
      <c r="C43" s="130" t="s">
        <v>83</v>
      </c>
      <c r="D43" s="131" t="s">
        <v>60</v>
      </c>
      <c r="E43" s="255">
        <f>SUM(Mariannhill!E43)</f>
        <v>72</v>
      </c>
      <c r="F43" s="214" t="b">
        <f>(Mariannhill!G43)=G43</f>
        <v>1</v>
      </c>
      <c r="G43" s="75">
        <f t="shared" si="38"/>
        <v>0</v>
      </c>
      <c r="H43" s="76">
        <f>SUM(Mariannhill!H43)</f>
        <v>0</v>
      </c>
      <c r="I43" s="77">
        <f>SUM(Mariannhill!I43)</f>
        <v>0</v>
      </c>
      <c r="J43" s="76">
        <f>SUM(Mariannhill!J43)</f>
        <v>0</v>
      </c>
      <c r="K43" s="78">
        <f>SUM(Mariannhill!K43)</f>
        <v>0</v>
      </c>
      <c r="L43" s="78">
        <f>SUM(Mariannhill!L43)</f>
        <v>0</v>
      </c>
      <c r="M43" s="78">
        <f>SUM(Mariannhill!M43)</f>
        <v>0</v>
      </c>
      <c r="N43" s="78">
        <f>SUM(Mariannhill!N43)</f>
        <v>0</v>
      </c>
      <c r="O43" s="78">
        <f>SUM(Mariannhill!O43)</f>
        <v>0</v>
      </c>
      <c r="P43" s="78">
        <f>SUM(Mariannhill!P43)</f>
        <v>0</v>
      </c>
      <c r="Q43" s="78">
        <f>SUM(Mariannhill!Q43)</f>
        <v>0</v>
      </c>
      <c r="R43" s="78">
        <f>SUM(Mariannhill!R43)</f>
        <v>0</v>
      </c>
      <c r="S43" s="78">
        <f>SUM(Mariannhill!S43)</f>
        <v>0</v>
      </c>
      <c r="T43" s="78">
        <f>SUM(Mariannhill!T43)</f>
        <v>0</v>
      </c>
      <c r="U43" s="77">
        <f>SUM(Mariannhill!U43)</f>
        <v>0</v>
      </c>
      <c r="V43" s="76">
        <f>SUM(Mariannhill!V43)</f>
        <v>0</v>
      </c>
      <c r="W43" s="78">
        <f>SUM(Mariannhill!W43)</f>
        <v>0</v>
      </c>
      <c r="X43" s="78">
        <f>SUM(Mariannhill!X43)</f>
        <v>0</v>
      </c>
      <c r="Y43" s="78">
        <f>SUM(Mariannhill!Y43)</f>
        <v>0</v>
      </c>
      <c r="Z43" s="78">
        <f>SUM(Mariannhill!Z43)</f>
        <v>0</v>
      </c>
      <c r="AA43" s="78">
        <f>SUM(Mariannhill!AA43)</f>
        <v>0</v>
      </c>
      <c r="AB43" s="78">
        <f>SUM(Mariannhill!AB43)</f>
        <v>0</v>
      </c>
      <c r="AC43" s="78">
        <f>SUM(Mariannhill!AC43)</f>
        <v>0</v>
      </c>
      <c r="AD43" s="78">
        <f>SUM(Mariannhill!AD43)</f>
        <v>0</v>
      </c>
      <c r="AE43" s="78">
        <f>SUM(Mariannhill!AE43)</f>
        <v>0</v>
      </c>
      <c r="AF43" s="78">
        <f>SUM(Mariannhill!AF43)</f>
        <v>0</v>
      </c>
      <c r="AG43" s="77">
        <f>SUM(Mariannhill!AG43)</f>
        <v>0</v>
      </c>
      <c r="AH43" s="79">
        <f>SUM(Mariannhill!AH43)</f>
        <v>0</v>
      </c>
      <c r="AI43" s="78">
        <f>SUM(Mariannhill!AI43)</f>
        <v>0</v>
      </c>
      <c r="AJ43" s="78">
        <f>SUM(Mariannhill!AJ43)</f>
        <v>0</v>
      </c>
      <c r="AK43" s="78">
        <f>SUM(Mariannhill!AK43)</f>
        <v>0</v>
      </c>
      <c r="AL43" s="78">
        <f>SUM(Mariannhill!AL43)</f>
        <v>0</v>
      </c>
      <c r="AM43" s="78">
        <f>SUM(Mariannhill!AM43)</f>
        <v>0</v>
      </c>
      <c r="AN43" s="78">
        <f>SUM(Mariannhill!AN43)</f>
        <v>0</v>
      </c>
      <c r="AO43" s="78">
        <f>SUM(Mariannhill!AO43)</f>
        <v>0</v>
      </c>
      <c r="AP43" s="78">
        <f>SUM(Mariannhill!AP43)</f>
        <v>0</v>
      </c>
      <c r="AQ43" s="78">
        <f>SUM(Mariannhill!AQ43)</f>
        <v>0</v>
      </c>
      <c r="AR43" s="78">
        <f>SUM(Mariannhill!AR43)</f>
        <v>0</v>
      </c>
      <c r="AS43" s="77">
        <f>SUM(Mariannhill!AS43)</f>
        <v>0</v>
      </c>
      <c r="AT43" s="79">
        <f>SUM(Mariannhill!AT43)</f>
        <v>0</v>
      </c>
      <c r="AU43" s="78">
        <f>SUM(Mariannhill!AU43)</f>
        <v>0</v>
      </c>
      <c r="AV43" s="78">
        <f>SUM(Mariannhill!AV43)</f>
        <v>0</v>
      </c>
      <c r="AW43" s="78">
        <f>SUM(Mariannhill!AW43)</f>
        <v>0</v>
      </c>
      <c r="AX43" s="78">
        <f>SUM(Mariannhill!AX43)</f>
        <v>0</v>
      </c>
      <c r="AY43" s="78">
        <f>SUM(Mariannhill!AY43)</f>
        <v>0</v>
      </c>
      <c r="AZ43" s="78">
        <f>SUM(Mariannhill!AZ43)</f>
        <v>0</v>
      </c>
      <c r="BA43" s="78">
        <f>SUM(Mariannhill!BA43)</f>
        <v>0</v>
      </c>
      <c r="BB43" s="78">
        <f>SUM(Mariannhill!BB43)</f>
        <v>0</v>
      </c>
      <c r="BC43" s="78">
        <f>SUM(Mariannhill!BC43)</f>
        <v>0</v>
      </c>
      <c r="BD43" s="78">
        <f>SUM(Mariannhill!BD43)</f>
        <v>0</v>
      </c>
      <c r="BE43" s="77">
        <f>SUM(Mariannhill!BE43)</f>
        <v>0</v>
      </c>
      <c r="BF43" s="79">
        <f>SUM(Mariannhill!BF43)</f>
        <v>0</v>
      </c>
      <c r="BG43" s="78">
        <f>SUM(Mariannhill!BG43)</f>
        <v>0</v>
      </c>
      <c r="BH43" s="78">
        <f>SUM(Mariannhill!BH43)</f>
        <v>0</v>
      </c>
      <c r="BI43" s="78">
        <f>SUM(Mariannhill!BI43)</f>
        <v>0</v>
      </c>
      <c r="BJ43" s="78">
        <f>SUM(Mariannhill!BJ43)</f>
        <v>0</v>
      </c>
      <c r="BK43" s="78">
        <f>SUM(Mariannhill!BK43)</f>
        <v>0</v>
      </c>
      <c r="BL43" s="78">
        <f>SUM(Mariannhill!BL43)</f>
        <v>0</v>
      </c>
      <c r="BM43" s="78">
        <f>SUM(Mariannhill!BM43)</f>
        <v>0</v>
      </c>
      <c r="BN43" s="78">
        <f>SUM(Mariannhill!BN43)</f>
        <v>0</v>
      </c>
      <c r="BO43" s="78">
        <f>SUM(Mariannhill!BO43)</f>
        <v>0</v>
      </c>
      <c r="BP43" s="78">
        <f>SUM(Mariannhill!BP43)</f>
        <v>0</v>
      </c>
      <c r="BQ43" s="77">
        <f>SUM(Mariannhill!BQ43)</f>
        <v>0</v>
      </c>
      <c r="BR43" s="79">
        <f>SUM(Mariannhill!BR43)</f>
        <v>0</v>
      </c>
      <c r="BS43" s="78">
        <f>SUM(Mariannhill!BS43)</f>
        <v>0</v>
      </c>
      <c r="BT43" s="78">
        <f>SUM(Mariannhill!BT43)</f>
        <v>0</v>
      </c>
      <c r="BU43" s="78">
        <f>SUM(Mariannhill!BU43)</f>
        <v>0</v>
      </c>
      <c r="BV43" s="78">
        <f>SUM(Mariannhill!BV43)</f>
        <v>0</v>
      </c>
      <c r="BW43" s="78">
        <f>SUM(Mariannhill!BW43)</f>
        <v>0</v>
      </c>
      <c r="BX43" s="78">
        <f>SUM(Mariannhill!BX43)</f>
        <v>0</v>
      </c>
      <c r="BY43" s="78">
        <f>SUM(Mariannhill!BY43)</f>
        <v>0</v>
      </c>
      <c r="BZ43" s="78">
        <f>SUM(Mariannhill!BZ43)</f>
        <v>0</v>
      </c>
      <c r="CA43" s="78">
        <f>SUM(Mariannhill!CA43)</f>
        <v>0</v>
      </c>
      <c r="CB43" s="78">
        <f>SUM(Mariannhill!CB43)</f>
        <v>0</v>
      </c>
      <c r="CC43" s="77">
        <f>SUM(Mariannhill!CC43)</f>
        <v>0</v>
      </c>
      <c r="CD43" s="40" t="s">
        <v>50</v>
      </c>
    </row>
    <row r="44" spans="1:82" x14ac:dyDescent="0.35">
      <c r="A44" s="40"/>
      <c r="B44" s="74" t="s">
        <v>84</v>
      </c>
      <c r="C44" s="130" t="s">
        <v>85</v>
      </c>
      <c r="D44" s="131" t="s">
        <v>60</v>
      </c>
      <c r="E44" s="255">
        <f>SUM(Mariannhill!E44)</f>
        <v>72</v>
      </c>
      <c r="F44" s="214" t="b">
        <f>(Mariannhill!G44)=G44</f>
        <v>1</v>
      </c>
      <c r="G44" s="75">
        <f t="shared" si="38"/>
        <v>0</v>
      </c>
      <c r="H44" s="76">
        <f>SUM(Mariannhill!H44)</f>
        <v>0</v>
      </c>
      <c r="I44" s="77">
        <f>SUM(Mariannhill!I44)</f>
        <v>0</v>
      </c>
      <c r="J44" s="76">
        <f>SUM(Mariannhill!J44)</f>
        <v>0</v>
      </c>
      <c r="K44" s="78">
        <f>SUM(Mariannhill!K44)</f>
        <v>0</v>
      </c>
      <c r="L44" s="78">
        <f>SUM(Mariannhill!L44)</f>
        <v>0</v>
      </c>
      <c r="M44" s="78">
        <f>SUM(Mariannhill!M44)</f>
        <v>0</v>
      </c>
      <c r="N44" s="78">
        <f>SUM(Mariannhill!N44)</f>
        <v>0</v>
      </c>
      <c r="O44" s="78">
        <f>SUM(Mariannhill!O44)</f>
        <v>0</v>
      </c>
      <c r="P44" s="78">
        <f>SUM(Mariannhill!P44)</f>
        <v>0</v>
      </c>
      <c r="Q44" s="78">
        <f>SUM(Mariannhill!Q44)</f>
        <v>0</v>
      </c>
      <c r="R44" s="78">
        <f>SUM(Mariannhill!R44)</f>
        <v>0</v>
      </c>
      <c r="S44" s="78">
        <f>SUM(Mariannhill!S44)</f>
        <v>0</v>
      </c>
      <c r="T44" s="78">
        <f>SUM(Mariannhill!T44)</f>
        <v>0</v>
      </c>
      <c r="U44" s="77">
        <f>SUM(Mariannhill!U44)</f>
        <v>0</v>
      </c>
      <c r="V44" s="76">
        <f>SUM(Mariannhill!V44)</f>
        <v>0</v>
      </c>
      <c r="W44" s="78">
        <f>SUM(Mariannhill!W44)</f>
        <v>0</v>
      </c>
      <c r="X44" s="78">
        <f>SUM(Mariannhill!X44)</f>
        <v>0</v>
      </c>
      <c r="Y44" s="78">
        <f>SUM(Mariannhill!Y44)</f>
        <v>0</v>
      </c>
      <c r="Z44" s="78">
        <f>SUM(Mariannhill!Z44)</f>
        <v>0</v>
      </c>
      <c r="AA44" s="78">
        <f>SUM(Mariannhill!AA44)</f>
        <v>0</v>
      </c>
      <c r="AB44" s="78">
        <f>SUM(Mariannhill!AB44)</f>
        <v>0</v>
      </c>
      <c r="AC44" s="78">
        <f>SUM(Mariannhill!AC44)</f>
        <v>0</v>
      </c>
      <c r="AD44" s="78">
        <f>SUM(Mariannhill!AD44)</f>
        <v>0</v>
      </c>
      <c r="AE44" s="78">
        <f>SUM(Mariannhill!AE44)</f>
        <v>0</v>
      </c>
      <c r="AF44" s="78">
        <f>SUM(Mariannhill!AF44)</f>
        <v>0</v>
      </c>
      <c r="AG44" s="77">
        <f>SUM(Mariannhill!AG44)</f>
        <v>0</v>
      </c>
      <c r="AH44" s="79">
        <f>SUM(Mariannhill!AH44)</f>
        <v>0</v>
      </c>
      <c r="AI44" s="78">
        <f>SUM(Mariannhill!AI44)</f>
        <v>0</v>
      </c>
      <c r="AJ44" s="78">
        <f>SUM(Mariannhill!AJ44)</f>
        <v>0</v>
      </c>
      <c r="AK44" s="78">
        <f>SUM(Mariannhill!AK44)</f>
        <v>0</v>
      </c>
      <c r="AL44" s="78">
        <f>SUM(Mariannhill!AL44)</f>
        <v>0</v>
      </c>
      <c r="AM44" s="78">
        <f>SUM(Mariannhill!AM44)</f>
        <v>0</v>
      </c>
      <c r="AN44" s="78">
        <f>SUM(Mariannhill!AN44)</f>
        <v>0</v>
      </c>
      <c r="AO44" s="78">
        <f>SUM(Mariannhill!AO44)</f>
        <v>0</v>
      </c>
      <c r="AP44" s="78">
        <f>SUM(Mariannhill!AP44)</f>
        <v>0</v>
      </c>
      <c r="AQ44" s="78">
        <f>SUM(Mariannhill!AQ44)</f>
        <v>0</v>
      </c>
      <c r="AR44" s="78">
        <f>SUM(Mariannhill!AR44)</f>
        <v>0</v>
      </c>
      <c r="AS44" s="77">
        <f>SUM(Mariannhill!AS44)</f>
        <v>0</v>
      </c>
      <c r="AT44" s="79">
        <f>SUM(Mariannhill!AT44)</f>
        <v>0</v>
      </c>
      <c r="AU44" s="78">
        <f>SUM(Mariannhill!AU44)</f>
        <v>0</v>
      </c>
      <c r="AV44" s="78">
        <f>SUM(Mariannhill!AV44)</f>
        <v>0</v>
      </c>
      <c r="AW44" s="78">
        <f>SUM(Mariannhill!AW44)</f>
        <v>0</v>
      </c>
      <c r="AX44" s="78">
        <f>SUM(Mariannhill!AX44)</f>
        <v>0</v>
      </c>
      <c r="AY44" s="78">
        <f>SUM(Mariannhill!AY44)</f>
        <v>0</v>
      </c>
      <c r="AZ44" s="78">
        <f>SUM(Mariannhill!AZ44)</f>
        <v>0</v>
      </c>
      <c r="BA44" s="78">
        <f>SUM(Mariannhill!BA44)</f>
        <v>0</v>
      </c>
      <c r="BB44" s="78">
        <f>SUM(Mariannhill!BB44)</f>
        <v>0</v>
      </c>
      <c r="BC44" s="78">
        <f>SUM(Mariannhill!BC44)</f>
        <v>0</v>
      </c>
      <c r="BD44" s="78">
        <f>SUM(Mariannhill!BD44)</f>
        <v>0</v>
      </c>
      <c r="BE44" s="77">
        <f>SUM(Mariannhill!BE44)</f>
        <v>0</v>
      </c>
      <c r="BF44" s="79">
        <f>SUM(Mariannhill!BF44)</f>
        <v>0</v>
      </c>
      <c r="BG44" s="78">
        <f>SUM(Mariannhill!BG44)</f>
        <v>0</v>
      </c>
      <c r="BH44" s="78">
        <f>SUM(Mariannhill!BH44)</f>
        <v>0</v>
      </c>
      <c r="BI44" s="78">
        <f>SUM(Mariannhill!BI44)</f>
        <v>0</v>
      </c>
      <c r="BJ44" s="78">
        <f>SUM(Mariannhill!BJ44)</f>
        <v>0</v>
      </c>
      <c r="BK44" s="78">
        <f>SUM(Mariannhill!BK44)</f>
        <v>0</v>
      </c>
      <c r="BL44" s="78">
        <f>SUM(Mariannhill!BL44)</f>
        <v>0</v>
      </c>
      <c r="BM44" s="78">
        <f>SUM(Mariannhill!BM44)</f>
        <v>0</v>
      </c>
      <c r="BN44" s="78">
        <f>SUM(Mariannhill!BN44)</f>
        <v>0</v>
      </c>
      <c r="BO44" s="78">
        <f>SUM(Mariannhill!BO44)</f>
        <v>0</v>
      </c>
      <c r="BP44" s="78">
        <f>SUM(Mariannhill!BP44)</f>
        <v>0</v>
      </c>
      <c r="BQ44" s="77">
        <f>SUM(Mariannhill!BQ44)</f>
        <v>0</v>
      </c>
      <c r="BR44" s="79">
        <f>SUM(Mariannhill!BR44)</f>
        <v>0</v>
      </c>
      <c r="BS44" s="78">
        <f>SUM(Mariannhill!BS44)</f>
        <v>0</v>
      </c>
      <c r="BT44" s="78">
        <f>SUM(Mariannhill!BT44)</f>
        <v>0</v>
      </c>
      <c r="BU44" s="78">
        <f>SUM(Mariannhill!BU44)</f>
        <v>0</v>
      </c>
      <c r="BV44" s="78">
        <f>SUM(Mariannhill!BV44)</f>
        <v>0</v>
      </c>
      <c r="BW44" s="78">
        <f>SUM(Mariannhill!BW44)</f>
        <v>0</v>
      </c>
      <c r="BX44" s="78">
        <f>SUM(Mariannhill!BX44)</f>
        <v>0</v>
      </c>
      <c r="BY44" s="78">
        <f>SUM(Mariannhill!BY44)</f>
        <v>0</v>
      </c>
      <c r="BZ44" s="78">
        <f>SUM(Mariannhill!BZ44)</f>
        <v>0</v>
      </c>
      <c r="CA44" s="78">
        <f>SUM(Mariannhill!CA44)</f>
        <v>0</v>
      </c>
      <c r="CB44" s="78">
        <f>SUM(Mariannhill!CB44)</f>
        <v>0</v>
      </c>
      <c r="CC44" s="77">
        <f>SUM(Mariannhill!CC44)</f>
        <v>0</v>
      </c>
      <c r="CD44" s="40" t="s">
        <v>50</v>
      </c>
    </row>
    <row r="45" spans="1:82" x14ac:dyDescent="0.35">
      <c r="A45" s="40"/>
      <c r="B45" s="74" t="s">
        <v>86</v>
      </c>
      <c r="C45" s="130" t="s">
        <v>87</v>
      </c>
      <c r="D45" s="131" t="s">
        <v>60</v>
      </c>
      <c r="E45" s="255">
        <f>SUM(Mariannhill!E45)</f>
        <v>72</v>
      </c>
      <c r="F45" s="214" t="b">
        <f>(Mariannhill!G45)=G45</f>
        <v>1</v>
      </c>
      <c r="G45" s="75">
        <f t="shared" si="38"/>
        <v>0</v>
      </c>
      <c r="H45" s="76">
        <f>SUM(Mariannhill!H45)</f>
        <v>0</v>
      </c>
      <c r="I45" s="77">
        <f>SUM(Mariannhill!I45)</f>
        <v>0</v>
      </c>
      <c r="J45" s="76">
        <f>SUM(Mariannhill!J45)</f>
        <v>0</v>
      </c>
      <c r="K45" s="78">
        <f>SUM(Mariannhill!K45)</f>
        <v>0</v>
      </c>
      <c r="L45" s="78">
        <f>SUM(Mariannhill!L45)</f>
        <v>0</v>
      </c>
      <c r="M45" s="78">
        <f>SUM(Mariannhill!M45)</f>
        <v>0</v>
      </c>
      <c r="N45" s="78">
        <f>SUM(Mariannhill!N45)</f>
        <v>0</v>
      </c>
      <c r="O45" s="78">
        <f>SUM(Mariannhill!O45)</f>
        <v>0</v>
      </c>
      <c r="P45" s="78">
        <f>SUM(Mariannhill!P45)</f>
        <v>0</v>
      </c>
      <c r="Q45" s="78">
        <f>SUM(Mariannhill!Q45)</f>
        <v>0</v>
      </c>
      <c r="R45" s="78">
        <f>SUM(Mariannhill!R45)</f>
        <v>0</v>
      </c>
      <c r="S45" s="78">
        <f>SUM(Mariannhill!S45)</f>
        <v>0</v>
      </c>
      <c r="T45" s="78">
        <f>SUM(Mariannhill!T45)</f>
        <v>0</v>
      </c>
      <c r="U45" s="77">
        <f>SUM(Mariannhill!U45)</f>
        <v>0</v>
      </c>
      <c r="V45" s="76">
        <f>SUM(Mariannhill!V45)</f>
        <v>0</v>
      </c>
      <c r="W45" s="78">
        <f>SUM(Mariannhill!W45)</f>
        <v>0</v>
      </c>
      <c r="X45" s="78">
        <f>SUM(Mariannhill!X45)</f>
        <v>0</v>
      </c>
      <c r="Y45" s="78">
        <f>SUM(Mariannhill!Y45)</f>
        <v>0</v>
      </c>
      <c r="Z45" s="78">
        <f>SUM(Mariannhill!Z45)</f>
        <v>0</v>
      </c>
      <c r="AA45" s="78">
        <f>SUM(Mariannhill!AA45)</f>
        <v>0</v>
      </c>
      <c r="AB45" s="78">
        <f>SUM(Mariannhill!AB45)</f>
        <v>0</v>
      </c>
      <c r="AC45" s="78">
        <f>SUM(Mariannhill!AC45)</f>
        <v>0</v>
      </c>
      <c r="AD45" s="78">
        <f>SUM(Mariannhill!AD45)</f>
        <v>0</v>
      </c>
      <c r="AE45" s="78">
        <f>SUM(Mariannhill!AE45)</f>
        <v>0</v>
      </c>
      <c r="AF45" s="78">
        <f>SUM(Mariannhill!AF45)</f>
        <v>0</v>
      </c>
      <c r="AG45" s="77">
        <f>SUM(Mariannhill!AG45)</f>
        <v>0</v>
      </c>
      <c r="AH45" s="79">
        <f>SUM(Mariannhill!AH45)</f>
        <v>0</v>
      </c>
      <c r="AI45" s="78">
        <f>SUM(Mariannhill!AI45)</f>
        <v>0</v>
      </c>
      <c r="AJ45" s="78">
        <f>SUM(Mariannhill!AJ45)</f>
        <v>0</v>
      </c>
      <c r="AK45" s="78">
        <f>SUM(Mariannhill!AK45)</f>
        <v>0</v>
      </c>
      <c r="AL45" s="78">
        <f>SUM(Mariannhill!AL45)</f>
        <v>0</v>
      </c>
      <c r="AM45" s="78">
        <f>SUM(Mariannhill!AM45)</f>
        <v>0</v>
      </c>
      <c r="AN45" s="78">
        <f>SUM(Mariannhill!AN45)</f>
        <v>0</v>
      </c>
      <c r="AO45" s="78">
        <f>SUM(Mariannhill!AO45)</f>
        <v>0</v>
      </c>
      <c r="AP45" s="78">
        <f>SUM(Mariannhill!AP45)</f>
        <v>0</v>
      </c>
      <c r="AQ45" s="78">
        <f>SUM(Mariannhill!AQ45)</f>
        <v>0</v>
      </c>
      <c r="AR45" s="78">
        <f>SUM(Mariannhill!AR45)</f>
        <v>0</v>
      </c>
      <c r="AS45" s="77">
        <f>SUM(Mariannhill!AS45)</f>
        <v>0</v>
      </c>
      <c r="AT45" s="79">
        <f>SUM(Mariannhill!AT45)</f>
        <v>0</v>
      </c>
      <c r="AU45" s="78">
        <f>SUM(Mariannhill!AU45)</f>
        <v>0</v>
      </c>
      <c r="AV45" s="78">
        <f>SUM(Mariannhill!AV45)</f>
        <v>0</v>
      </c>
      <c r="AW45" s="78">
        <f>SUM(Mariannhill!AW45)</f>
        <v>0</v>
      </c>
      <c r="AX45" s="78">
        <f>SUM(Mariannhill!AX45)</f>
        <v>0</v>
      </c>
      <c r="AY45" s="78">
        <f>SUM(Mariannhill!AY45)</f>
        <v>0</v>
      </c>
      <c r="AZ45" s="78">
        <f>SUM(Mariannhill!AZ45)</f>
        <v>0</v>
      </c>
      <c r="BA45" s="78">
        <f>SUM(Mariannhill!BA45)</f>
        <v>0</v>
      </c>
      <c r="BB45" s="78">
        <f>SUM(Mariannhill!BB45)</f>
        <v>0</v>
      </c>
      <c r="BC45" s="78">
        <f>SUM(Mariannhill!BC45)</f>
        <v>0</v>
      </c>
      <c r="BD45" s="78">
        <f>SUM(Mariannhill!BD45)</f>
        <v>0</v>
      </c>
      <c r="BE45" s="77">
        <f>SUM(Mariannhill!BE45)</f>
        <v>0</v>
      </c>
      <c r="BF45" s="79">
        <f>SUM(Mariannhill!BF45)</f>
        <v>0</v>
      </c>
      <c r="BG45" s="78">
        <f>SUM(Mariannhill!BG45)</f>
        <v>0</v>
      </c>
      <c r="BH45" s="78">
        <f>SUM(Mariannhill!BH45)</f>
        <v>0</v>
      </c>
      <c r="BI45" s="78">
        <f>SUM(Mariannhill!BI45)</f>
        <v>0</v>
      </c>
      <c r="BJ45" s="78">
        <f>SUM(Mariannhill!BJ45)</f>
        <v>0</v>
      </c>
      <c r="BK45" s="78">
        <f>SUM(Mariannhill!BK45)</f>
        <v>0</v>
      </c>
      <c r="BL45" s="78">
        <f>SUM(Mariannhill!BL45)</f>
        <v>0</v>
      </c>
      <c r="BM45" s="78">
        <f>SUM(Mariannhill!BM45)</f>
        <v>0</v>
      </c>
      <c r="BN45" s="78">
        <f>SUM(Mariannhill!BN45)</f>
        <v>0</v>
      </c>
      <c r="BO45" s="78">
        <f>SUM(Mariannhill!BO45)</f>
        <v>0</v>
      </c>
      <c r="BP45" s="78">
        <f>SUM(Mariannhill!BP45)</f>
        <v>0</v>
      </c>
      <c r="BQ45" s="77">
        <f>SUM(Mariannhill!BQ45)</f>
        <v>0</v>
      </c>
      <c r="BR45" s="79">
        <f>SUM(Mariannhill!BR45)</f>
        <v>0</v>
      </c>
      <c r="BS45" s="78">
        <f>SUM(Mariannhill!BS45)</f>
        <v>0</v>
      </c>
      <c r="BT45" s="78">
        <f>SUM(Mariannhill!BT45)</f>
        <v>0</v>
      </c>
      <c r="BU45" s="78">
        <f>SUM(Mariannhill!BU45)</f>
        <v>0</v>
      </c>
      <c r="BV45" s="78">
        <f>SUM(Mariannhill!BV45)</f>
        <v>0</v>
      </c>
      <c r="BW45" s="78">
        <f>SUM(Mariannhill!BW45)</f>
        <v>0</v>
      </c>
      <c r="BX45" s="78">
        <f>SUM(Mariannhill!BX45)</f>
        <v>0</v>
      </c>
      <c r="BY45" s="78">
        <f>SUM(Mariannhill!BY45)</f>
        <v>0</v>
      </c>
      <c r="BZ45" s="78">
        <f>SUM(Mariannhill!BZ45)</f>
        <v>0</v>
      </c>
      <c r="CA45" s="78">
        <f>SUM(Mariannhill!CA45)</f>
        <v>0</v>
      </c>
      <c r="CB45" s="78">
        <f>SUM(Mariannhill!CB45)</f>
        <v>0</v>
      </c>
      <c r="CC45" s="77">
        <f>SUM(Mariannhill!CC45)</f>
        <v>0</v>
      </c>
      <c r="CD45" s="40" t="s">
        <v>50</v>
      </c>
    </row>
    <row r="46" spans="1:82" x14ac:dyDescent="0.35">
      <c r="A46" s="40"/>
      <c r="B46" s="74" t="s">
        <v>88</v>
      </c>
      <c r="C46" s="130" t="s">
        <v>89</v>
      </c>
      <c r="D46" s="131" t="s">
        <v>90</v>
      </c>
      <c r="E46" s="255">
        <f>SUM(Mariannhill!E46)</f>
        <v>1</v>
      </c>
      <c r="F46" s="214" t="b">
        <f>(Mariannhill!G46)=G46</f>
        <v>1</v>
      </c>
      <c r="G46" s="75">
        <f t="shared" si="38"/>
        <v>0</v>
      </c>
      <c r="H46" s="76">
        <f>SUM(Mariannhill!H46)</f>
        <v>0</v>
      </c>
      <c r="I46" s="77">
        <f>SUM(Mariannhill!I46)</f>
        <v>0</v>
      </c>
      <c r="J46" s="76">
        <f>SUM(Mariannhill!J46)</f>
        <v>0</v>
      </c>
      <c r="K46" s="78">
        <f>SUM(Mariannhill!K46)</f>
        <v>0</v>
      </c>
      <c r="L46" s="78">
        <f>SUM(Mariannhill!L46)</f>
        <v>0</v>
      </c>
      <c r="M46" s="78">
        <f>SUM(Mariannhill!M46)</f>
        <v>0</v>
      </c>
      <c r="N46" s="78">
        <f>SUM(Mariannhill!N46)</f>
        <v>0</v>
      </c>
      <c r="O46" s="78">
        <f>SUM(Mariannhill!O46)</f>
        <v>0</v>
      </c>
      <c r="P46" s="78">
        <f>SUM(Mariannhill!P46)</f>
        <v>0</v>
      </c>
      <c r="Q46" s="78">
        <f>SUM(Mariannhill!Q46)</f>
        <v>0</v>
      </c>
      <c r="R46" s="78">
        <f>SUM(Mariannhill!R46)</f>
        <v>0</v>
      </c>
      <c r="S46" s="78">
        <f>SUM(Mariannhill!S46)</f>
        <v>0</v>
      </c>
      <c r="T46" s="78">
        <f>SUM(Mariannhill!T46)</f>
        <v>0</v>
      </c>
      <c r="U46" s="77">
        <f>SUM(Mariannhill!U46)</f>
        <v>0</v>
      </c>
      <c r="V46" s="76">
        <f>SUM(Mariannhill!V46)</f>
        <v>0</v>
      </c>
      <c r="W46" s="78">
        <f>SUM(Mariannhill!W46)</f>
        <v>0</v>
      </c>
      <c r="X46" s="78">
        <f>SUM(Mariannhill!X46)</f>
        <v>0</v>
      </c>
      <c r="Y46" s="78">
        <f>SUM(Mariannhill!Y46)</f>
        <v>0</v>
      </c>
      <c r="Z46" s="78">
        <f>SUM(Mariannhill!Z46)</f>
        <v>0</v>
      </c>
      <c r="AA46" s="78">
        <f>SUM(Mariannhill!AA46)</f>
        <v>0</v>
      </c>
      <c r="AB46" s="78">
        <f>SUM(Mariannhill!AB46)</f>
        <v>0</v>
      </c>
      <c r="AC46" s="78">
        <f>SUM(Mariannhill!AC46)</f>
        <v>0</v>
      </c>
      <c r="AD46" s="78">
        <f>SUM(Mariannhill!AD46)</f>
        <v>0</v>
      </c>
      <c r="AE46" s="78">
        <f>SUM(Mariannhill!AE46)</f>
        <v>0</v>
      </c>
      <c r="AF46" s="78">
        <f>SUM(Mariannhill!AF46)</f>
        <v>0</v>
      </c>
      <c r="AG46" s="77">
        <f>SUM(Mariannhill!AG46)</f>
        <v>0</v>
      </c>
      <c r="AH46" s="79">
        <f>SUM(Mariannhill!AH46)</f>
        <v>0</v>
      </c>
      <c r="AI46" s="78">
        <f>SUM(Mariannhill!AI46)</f>
        <v>0</v>
      </c>
      <c r="AJ46" s="78">
        <f>SUM(Mariannhill!AJ46)</f>
        <v>0</v>
      </c>
      <c r="AK46" s="78">
        <f>SUM(Mariannhill!AK46)</f>
        <v>0</v>
      </c>
      <c r="AL46" s="78">
        <f>SUM(Mariannhill!AL46)</f>
        <v>0</v>
      </c>
      <c r="AM46" s="78">
        <f>SUM(Mariannhill!AM46)</f>
        <v>0</v>
      </c>
      <c r="AN46" s="78">
        <f>SUM(Mariannhill!AN46)</f>
        <v>0</v>
      </c>
      <c r="AO46" s="78">
        <f>SUM(Mariannhill!AO46)</f>
        <v>0</v>
      </c>
      <c r="AP46" s="78">
        <f>SUM(Mariannhill!AP46)</f>
        <v>0</v>
      </c>
      <c r="AQ46" s="78">
        <f>SUM(Mariannhill!AQ46)</f>
        <v>0</v>
      </c>
      <c r="AR46" s="78">
        <f>SUM(Mariannhill!AR46)</f>
        <v>0</v>
      </c>
      <c r="AS46" s="77">
        <f>SUM(Mariannhill!AS46)</f>
        <v>0</v>
      </c>
      <c r="AT46" s="79">
        <f>SUM(Mariannhill!AT46)</f>
        <v>0</v>
      </c>
      <c r="AU46" s="78">
        <f>SUM(Mariannhill!AU46)</f>
        <v>0</v>
      </c>
      <c r="AV46" s="78">
        <f>SUM(Mariannhill!AV46)</f>
        <v>0</v>
      </c>
      <c r="AW46" s="78">
        <f>SUM(Mariannhill!AW46)</f>
        <v>0</v>
      </c>
      <c r="AX46" s="78">
        <f>SUM(Mariannhill!AX46)</f>
        <v>0</v>
      </c>
      <c r="AY46" s="78">
        <f>SUM(Mariannhill!AY46)</f>
        <v>0</v>
      </c>
      <c r="AZ46" s="78">
        <f>SUM(Mariannhill!AZ46)</f>
        <v>0</v>
      </c>
      <c r="BA46" s="78">
        <f>SUM(Mariannhill!BA46)</f>
        <v>0</v>
      </c>
      <c r="BB46" s="78">
        <f>SUM(Mariannhill!BB46)</f>
        <v>0</v>
      </c>
      <c r="BC46" s="78">
        <f>SUM(Mariannhill!BC46)</f>
        <v>0</v>
      </c>
      <c r="BD46" s="78">
        <f>SUM(Mariannhill!BD46)</f>
        <v>0</v>
      </c>
      <c r="BE46" s="77">
        <f>SUM(Mariannhill!BE46)</f>
        <v>0</v>
      </c>
      <c r="BF46" s="79">
        <f>SUM(Mariannhill!BF46)</f>
        <v>0</v>
      </c>
      <c r="BG46" s="78">
        <f>SUM(Mariannhill!BG46)</f>
        <v>0</v>
      </c>
      <c r="BH46" s="78">
        <f>SUM(Mariannhill!BH46)</f>
        <v>0</v>
      </c>
      <c r="BI46" s="78">
        <f>SUM(Mariannhill!BI46)</f>
        <v>0</v>
      </c>
      <c r="BJ46" s="78">
        <f>SUM(Mariannhill!BJ46)</f>
        <v>0</v>
      </c>
      <c r="BK46" s="78">
        <f>SUM(Mariannhill!BK46)</f>
        <v>0</v>
      </c>
      <c r="BL46" s="78">
        <f>SUM(Mariannhill!BL46)</f>
        <v>0</v>
      </c>
      <c r="BM46" s="78">
        <f>SUM(Mariannhill!BM46)</f>
        <v>0</v>
      </c>
      <c r="BN46" s="78">
        <f>SUM(Mariannhill!BN46)</f>
        <v>0</v>
      </c>
      <c r="BO46" s="78">
        <f>SUM(Mariannhill!BO46)</f>
        <v>0</v>
      </c>
      <c r="BP46" s="78">
        <f>SUM(Mariannhill!BP46)</f>
        <v>0</v>
      </c>
      <c r="BQ46" s="77">
        <f>SUM(Mariannhill!BQ46)</f>
        <v>0</v>
      </c>
      <c r="BR46" s="79">
        <f>SUM(Mariannhill!BR46)</f>
        <v>0</v>
      </c>
      <c r="BS46" s="78">
        <f>SUM(Mariannhill!BS46)</f>
        <v>0</v>
      </c>
      <c r="BT46" s="78">
        <f>SUM(Mariannhill!BT46)</f>
        <v>0</v>
      </c>
      <c r="BU46" s="78">
        <f>SUM(Mariannhill!BU46)</f>
        <v>0</v>
      </c>
      <c r="BV46" s="78">
        <f>SUM(Mariannhill!BV46)</f>
        <v>0</v>
      </c>
      <c r="BW46" s="78">
        <f>SUM(Mariannhill!BW46)</f>
        <v>0</v>
      </c>
      <c r="BX46" s="78">
        <f>SUM(Mariannhill!BX46)</f>
        <v>0</v>
      </c>
      <c r="BY46" s="78">
        <f>SUM(Mariannhill!BY46)</f>
        <v>0</v>
      </c>
      <c r="BZ46" s="78">
        <f>SUM(Mariannhill!BZ46)</f>
        <v>0</v>
      </c>
      <c r="CA46" s="78">
        <f>SUM(Mariannhill!CA46)</f>
        <v>0</v>
      </c>
      <c r="CB46" s="78">
        <f>SUM(Mariannhill!CB46)</f>
        <v>0</v>
      </c>
      <c r="CC46" s="77">
        <f>SUM(Mariannhill!CC46)</f>
        <v>0</v>
      </c>
      <c r="CD46" s="40" t="s">
        <v>50</v>
      </c>
    </row>
    <row r="47" spans="1:82" ht="26" x14ac:dyDescent="0.35">
      <c r="A47" s="40"/>
      <c r="B47" s="74" t="s">
        <v>91</v>
      </c>
      <c r="C47" s="130" t="s">
        <v>92</v>
      </c>
      <c r="D47" s="131" t="s">
        <v>90</v>
      </c>
      <c r="E47" s="255">
        <f>SUM(Mariannhill!E47)</f>
        <v>1</v>
      </c>
      <c r="F47" s="214" t="b">
        <f>(Mariannhill!G47)=G47</f>
        <v>1</v>
      </c>
      <c r="G47" s="75">
        <f t="shared" si="38"/>
        <v>0</v>
      </c>
      <c r="H47" s="76">
        <f>SUM(Mariannhill!H47)</f>
        <v>0</v>
      </c>
      <c r="I47" s="77">
        <f>SUM(Mariannhill!I47)</f>
        <v>0</v>
      </c>
      <c r="J47" s="76">
        <f>SUM(Mariannhill!J47)</f>
        <v>0</v>
      </c>
      <c r="K47" s="78">
        <f>SUM(Mariannhill!K47)</f>
        <v>0</v>
      </c>
      <c r="L47" s="78">
        <f>SUM(Mariannhill!L47)</f>
        <v>0</v>
      </c>
      <c r="M47" s="78">
        <f>SUM(Mariannhill!M47)</f>
        <v>0</v>
      </c>
      <c r="N47" s="78">
        <f>SUM(Mariannhill!N47)</f>
        <v>0</v>
      </c>
      <c r="O47" s="78">
        <f>SUM(Mariannhill!O47)</f>
        <v>0</v>
      </c>
      <c r="P47" s="78">
        <f>SUM(Mariannhill!P47)</f>
        <v>0</v>
      </c>
      <c r="Q47" s="78">
        <f>SUM(Mariannhill!Q47)</f>
        <v>0</v>
      </c>
      <c r="R47" s="78">
        <f>SUM(Mariannhill!R47)</f>
        <v>0</v>
      </c>
      <c r="S47" s="78">
        <f>SUM(Mariannhill!S47)</f>
        <v>0</v>
      </c>
      <c r="T47" s="78">
        <f>SUM(Mariannhill!T47)</f>
        <v>0</v>
      </c>
      <c r="U47" s="77">
        <f>SUM(Mariannhill!U47)</f>
        <v>0</v>
      </c>
      <c r="V47" s="76">
        <f>SUM(Mariannhill!V47)</f>
        <v>0</v>
      </c>
      <c r="W47" s="78">
        <f>SUM(Mariannhill!W47)</f>
        <v>0</v>
      </c>
      <c r="X47" s="78">
        <f>SUM(Mariannhill!X47)</f>
        <v>0</v>
      </c>
      <c r="Y47" s="78">
        <f>SUM(Mariannhill!Y47)</f>
        <v>0</v>
      </c>
      <c r="Z47" s="78">
        <f>SUM(Mariannhill!Z47)</f>
        <v>0</v>
      </c>
      <c r="AA47" s="78">
        <f>SUM(Mariannhill!AA47)</f>
        <v>0</v>
      </c>
      <c r="AB47" s="78">
        <f>SUM(Mariannhill!AB47)</f>
        <v>0</v>
      </c>
      <c r="AC47" s="78">
        <f>SUM(Mariannhill!AC47)</f>
        <v>0</v>
      </c>
      <c r="AD47" s="78">
        <f>SUM(Mariannhill!AD47)</f>
        <v>0</v>
      </c>
      <c r="AE47" s="78">
        <f>SUM(Mariannhill!AE47)</f>
        <v>0</v>
      </c>
      <c r="AF47" s="78">
        <f>SUM(Mariannhill!AF47)</f>
        <v>0</v>
      </c>
      <c r="AG47" s="77">
        <f>SUM(Mariannhill!AG47)</f>
        <v>0</v>
      </c>
      <c r="AH47" s="79">
        <f>SUM(Mariannhill!AH47)</f>
        <v>0</v>
      </c>
      <c r="AI47" s="78">
        <f>SUM(Mariannhill!AI47)</f>
        <v>0</v>
      </c>
      <c r="AJ47" s="78">
        <f>SUM(Mariannhill!AJ47)</f>
        <v>0</v>
      </c>
      <c r="AK47" s="78">
        <f>SUM(Mariannhill!AK47)</f>
        <v>0</v>
      </c>
      <c r="AL47" s="78">
        <f>SUM(Mariannhill!AL47)</f>
        <v>0</v>
      </c>
      <c r="AM47" s="78">
        <f>SUM(Mariannhill!AM47)</f>
        <v>0</v>
      </c>
      <c r="AN47" s="78">
        <f>SUM(Mariannhill!AN47)</f>
        <v>0</v>
      </c>
      <c r="AO47" s="78">
        <f>SUM(Mariannhill!AO47)</f>
        <v>0</v>
      </c>
      <c r="AP47" s="78">
        <f>SUM(Mariannhill!AP47)</f>
        <v>0</v>
      </c>
      <c r="AQ47" s="78">
        <f>SUM(Mariannhill!AQ47)</f>
        <v>0</v>
      </c>
      <c r="AR47" s="78">
        <f>SUM(Mariannhill!AR47)</f>
        <v>0</v>
      </c>
      <c r="AS47" s="77">
        <f>SUM(Mariannhill!AS47)</f>
        <v>0</v>
      </c>
      <c r="AT47" s="79">
        <f>SUM(Mariannhill!AT47)</f>
        <v>0</v>
      </c>
      <c r="AU47" s="78">
        <f>SUM(Mariannhill!AU47)</f>
        <v>0</v>
      </c>
      <c r="AV47" s="78">
        <f>SUM(Mariannhill!AV47)</f>
        <v>0</v>
      </c>
      <c r="AW47" s="78">
        <f>SUM(Mariannhill!AW47)</f>
        <v>0</v>
      </c>
      <c r="AX47" s="78">
        <f>SUM(Mariannhill!AX47)</f>
        <v>0</v>
      </c>
      <c r="AY47" s="78">
        <f>SUM(Mariannhill!AY47)</f>
        <v>0</v>
      </c>
      <c r="AZ47" s="78">
        <f>SUM(Mariannhill!AZ47)</f>
        <v>0</v>
      </c>
      <c r="BA47" s="78">
        <f>SUM(Mariannhill!BA47)</f>
        <v>0</v>
      </c>
      <c r="BB47" s="78">
        <f>SUM(Mariannhill!BB47)</f>
        <v>0</v>
      </c>
      <c r="BC47" s="78">
        <f>SUM(Mariannhill!BC47)</f>
        <v>0</v>
      </c>
      <c r="BD47" s="78">
        <f>SUM(Mariannhill!BD47)</f>
        <v>0</v>
      </c>
      <c r="BE47" s="77">
        <f>SUM(Mariannhill!BE47)</f>
        <v>0</v>
      </c>
      <c r="BF47" s="79">
        <f>SUM(Mariannhill!BF47)</f>
        <v>0</v>
      </c>
      <c r="BG47" s="78">
        <f>SUM(Mariannhill!BG47)</f>
        <v>0</v>
      </c>
      <c r="BH47" s="78">
        <f>SUM(Mariannhill!BH47)</f>
        <v>0</v>
      </c>
      <c r="BI47" s="78">
        <f>SUM(Mariannhill!BI47)</f>
        <v>0</v>
      </c>
      <c r="BJ47" s="78">
        <f>SUM(Mariannhill!BJ47)</f>
        <v>0</v>
      </c>
      <c r="BK47" s="78">
        <f>SUM(Mariannhill!BK47)</f>
        <v>0</v>
      </c>
      <c r="BL47" s="78">
        <f>SUM(Mariannhill!BL47)</f>
        <v>0</v>
      </c>
      <c r="BM47" s="78">
        <f>SUM(Mariannhill!BM47)</f>
        <v>0</v>
      </c>
      <c r="BN47" s="78">
        <f>SUM(Mariannhill!BN47)</f>
        <v>0</v>
      </c>
      <c r="BO47" s="78">
        <f>SUM(Mariannhill!BO47)</f>
        <v>0</v>
      </c>
      <c r="BP47" s="78">
        <f>SUM(Mariannhill!BP47)</f>
        <v>0</v>
      </c>
      <c r="BQ47" s="77">
        <f>SUM(Mariannhill!BQ47)</f>
        <v>0</v>
      </c>
      <c r="BR47" s="79">
        <f>SUM(Mariannhill!BR47)</f>
        <v>0</v>
      </c>
      <c r="BS47" s="78">
        <f>SUM(Mariannhill!BS47)</f>
        <v>0</v>
      </c>
      <c r="BT47" s="78">
        <f>SUM(Mariannhill!BT47)</f>
        <v>0</v>
      </c>
      <c r="BU47" s="78">
        <f>SUM(Mariannhill!BU47)</f>
        <v>0</v>
      </c>
      <c r="BV47" s="78">
        <f>SUM(Mariannhill!BV47)</f>
        <v>0</v>
      </c>
      <c r="BW47" s="78">
        <f>SUM(Mariannhill!BW47)</f>
        <v>0</v>
      </c>
      <c r="BX47" s="78">
        <f>SUM(Mariannhill!BX47)</f>
        <v>0</v>
      </c>
      <c r="BY47" s="78">
        <f>SUM(Mariannhill!BY47)</f>
        <v>0</v>
      </c>
      <c r="BZ47" s="78">
        <f>SUM(Mariannhill!BZ47)</f>
        <v>0</v>
      </c>
      <c r="CA47" s="78">
        <f>SUM(Mariannhill!CA47)</f>
        <v>0</v>
      </c>
      <c r="CB47" s="78">
        <f>SUM(Mariannhill!CB47)</f>
        <v>0</v>
      </c>
      <c r="CC47" s="77">
        <f>SUM(Mariannhill!CC47)</f>
        <v>0</v>
      </c>
      <c r="CD47" s="40" t="s">
        <v>50</v>
      </c>
    </row>
    <row r="48" spans="1:82" ht="26" x14ac:dyDescent="0.35">
      <c r="A48" s="40"/>
      <c r="B48" s="74" t="s">
        <v>93</v>
      </c>
      <c r="C48" s="130" t="s">
        <v>94</v>
      </c>
      <c r="D48" s="131" t="s">
        <v>60</v>
      </c>
      <c r="E48" s="255">
        <f>SUM(Mariannhill!E48)</f>
        <v>72</v>
      </c>
      <c r="F48" s="214" t="b">
        <f>(Mariannhill!G48)=G48</f>
        <v>1</v>
      </c>
      <c r="G48" s="75">
        <f t="shared" si="38"/>
        <v>0</v>
      </c>
      <c r="H48" s="76">
        <f>SUM(Mariannhill!H48)</f>
        <v>0</v>
      </c>
      <c r="I48" s="77">
        <f>SUM(Mariannhill!I48)</f>
        <v>0</v>
      </c>
      <c r="J48" s="76">
        <f>SUM(Mariannhill!J48)</f>
        <v>0</v>
      </c>
      <c r="K48" s="78">
        <f>SUM(Mariannhill!K48)</f>
        <v>0</v>
      </c>
      <c r="L48" s="78">
        <f>SUM(Mariannhill!L48)</f>
        <v>0</v>
      </c>
      <c r="M48" s="78">
        <f>SUM(Mariannhill!M48)</f>
        <v>0</v>
      </c>
      <c r="N48" s="78">
        <f>SUM(Mariannhill!N48)</f>
        <v>0</v>
      </c>
      <c r="O48" s="78">
        <f>SUM(Mariannhill!O48)</f>
        <v>0</v>
      </c>
      <c r="P48" s="78">
        <f>SUM(Mariannhill!P48)</f>
        <v>0</v>
      </c>
      <c r="Q48" s="78">
        <f>SUM(Mariannhill!Q48)</f>
        <v>0</v>
      </c>
      <c r="R48" s="78">
        <f>SUM(Mariannhill!R48)</f>
        <v>0</v>
      </c>
      <c r="S48" s="78">
        <f>SUM(Mariannhill!S48)</f>
        <v>0</v>
      </c>
      <c r="T48" s="78">
        <f>SUM(Mariannhill!T48)</f>
        <v>0</v>
      </c>
      <c r="U48" s="77">
        <f>SUM(Mariannhill!U48)</f>
        <v>0</v>
      </c>
      <c r="V48" s="76">
        <f>SUM(Mariannhill!V48)</f>
        <v>0</v>
      </c>
      <c r="W48" s="78">
        <f>SUM(Mariannhill!W48)</f>
        <v>0</v>
      </c>
      <c r="X48" s="78">
        <f>SUM(Mariannhill!X48)</f>
        <v>0</v>
      </c>
      <c r="Y48" s="78">
        <f>SUM(Mariannhill!Y48)</f>
        <v>0</v>
      </c>
      <c r="Z48" s="78">
        <f>SUM(Mariannhill!Z48)</f>
        <v>0</v>
      </c>
      <c r="AA48" s="78">
        <f>SUM(Mariannhill!AA48)</f>
        <v>0</v>
      </c>
      <c r="AB48" s="78">
        <f>SUM(Mariannhill!AB48)</f>
        <v>0</v>
      </c>
      <c r="AC48" s="78">
        <f>SUM(Mariannhill!AC48)</f>
        <v>0</v>
      </c>
      <c r="AD48" s="78">
        <f>SUM(Mariannhill!AD48)</f>
        <v>0</v>
      </c>
      <c r="AE48" s="78">
        <f>SUM(Mariannhill!AE48)</f>
        <v>0</v>
      </c>
      <c r="AF48" s="78">
        <f>SUM(Mariannhill!AF48)</f>
        <v>0</v>
      </c>
      <c r="AG48" s="77">
        <f>SUM(Mariannhill!AG48)</f>
        <v>0</v>
      </c>
      <c r="AH48" s="79">
        <f>SUM(Mariannhill!AH48)</f>
        <v>0</v>
      </c>
      <c r="AI48" s="78">
        <f>SUM(Mariannhill!AI48)</f>
        <v>0</v>
      </c>
      <c r="AJ48" s="78">
        <f>SUM(Mariannhill!AJ48)</f>
        <v>0</v>
      </c>
      <c r="AK48" s="78">
        <f>SUM(Mariannhill!AK48)</f>
        <v>0</v>
      </c>
      <c r="AL48" s="78">
        <f>SUM(Mariannhill!AL48)</f>
        <v>0</v>
      </c>
      <c r="AM48" s="78">
        <f>SUM(Mariannhill!AM48)</f>
        <v>0</v>
      </c>
      <c r="AN48" s="78">
        <f>SUM(Mariannhill!AN48)</f>
        <v>0</v>
      </c>
      <c r="AO48" s="78">
        <f>SUM(Mariannhill!AO48)</f>
        <v>0</v>
      </c>
      <c r="AP48" s="78">
        <f>SUM(Mariannhill!AP48)</f>
        <v>0</v>
      </c>
      <c r="AQ48" s="78">
        <f>SUM(Mariannhill!AQ48)</f>
        <v>0</v>
      </c>
      <c r="AR48" s="78">
        <f>SUM(Mariannhill!AR48)</f>
        <v>0</v>
      </c>
      <c r="AS48" s="77">
        <f>SUM(Mariannhill!AS48)</f>
        <v>0</v>
      </c>
      <c r="AT48" s="79">
        <f>SUM(Mariannhill!AT48)</f>
        <v>0</v>
      </c>
      <c r="AU48" s="78">
        <f>SUM(Mariannhill!AU48)</f>
        <v>0</v>
      </c>
      <c r="AV48" s="78">
        <f>SUM(Mariannhill!AV48)</f>
        <v>0</v>
      </c>
      <c r="AW48" s="78">
        <f>SUM(Mariannhill!AW48)</f>
        <v>0</v>
      </c>
      <c r="AX48" s="78">
        <f>SUM(Mariannhill!AX48)</f>
        <v>0</v>
      </c>
      <c r="AY48" s="78">
        <f>SUM(Mariannhill!AY48)</f>
        <v>0</v>
      </c>
      <c r="AZ48" s="78">
        <f>SUM(Mariannhill!AZ48)</f>
        <v>0</v>
      </c>
      <c r="BA48" s="78">
        <f>SUM(Mariannhill!BA48)</f>
        <v>0</v>
      </c>
      <c r="BB48" s="78">
        <f>SUM(Mariannhill!BB48)</f>
        <v>0</v>
      </c>
      <c r="BC48" s="78">
        <f>SUM(Mariannhill!BC48)</f>
        <v>0</v>
      </c>
      <c r="BD48" s="78">
        <f>SUM(Mariannhill!BD48)</f>
        <v>0</v>
      </c>
      <c r="BE48" s="77">
        <f>SUM(Mariannhill!BE48)</f>
        <v>0</v>
      </c>
      <c r="BF48" s="79">
        <f>SUM(Mariannhill!BF48)</f>
        <v>0</v>
      </c>
      <c r="BG48" s="78">
        <f>SUM(Mariannhill!BG48)</f>
        <v>0</v>
      </c>
      <c r="BH48" s="78">
        <f>SUM(Mariannhill!BH48)</f>
        <v>0</v>
      </c>
      <c r="BI48" s="78">
        <f>SUM(Mariannhill!BI48)</f>
        <v>0</v>
      </c>
      <c r="BJ48" s="78">
        <f>SUM(Mariannhill!BJ48)</f>
        <v>0</v>
      </c>
      <c r="BK48" s="78">
        <f>SUM(Mariannhill!BK48)</f>
        <v>0</v>
      </c>
      <c r="BL48" s="78">
        <f>SUM(Mariannhill!BL48)</f>
        <v>0</v>
      </c>
      <c r="BM48" s="78">
        <f>SUM(Mariannhill!BM48)</f>
        <v>0</v>
      </c>
      <c r="BN48" s="78">
        <f>SUM(Mariannhill!BN48)</f>
        <v>0</v>
      </c>
      <c r="BO48" s="78">
        <f>SUM(Mariannhill!BO48)</f>
        <v>0</v>
      </c>
      <c r="BP48" s="78">
        <f>SUM(Mariannhill!BP48)</f>
        <v>0</v>
      </c>
      <c r="BQ48" s="77">
        <f>SUM(Mariannhill!BQ48)</f>
        <v>0</v>
      </c>
      <c r="BR48" s="79">
        <f>SUM(Mariannhill!BR48)</f>
        <v>0</v>
      </c>
      <c r="BS48" s="78">
        <f>SUM(Mariannhill!BS48)</f>
        <v>0</v>
      </c>
      <c r="BT48" s="78">
        <f>SUM(Mariannhill!BT48)</f>
        <v>0</v>
      </c>
      <c r="BU48" s="78">
        <f>SUM(Mariannhill!BU48)</f>
        <v>0</v>
      </c>
      <c r="BV48" s="78">
        <f>SUM(Mariannhill!BV48)</f>
        <v>0</v>
      </c>
      <c r="BW48" s="78">
        <f>SUM(Mariannhill!BW48)</f>
        <v>0</v>
      </c>
      <c r="BX48" s="78">
        <f>SUM(Mariannhill!BX48)</f>
        <v>0</v>
      </c>
      <c r="BY48" s="78">
        <f>SUM(Mariannhill!BY48)</f>
        <v>0</v>
      </c>
      <c r="BZ48" s="78">
        <f>SUM(Mariannhill!BZ48)</f>
        <v>0</v>
      </c>
      <c r="CA48" s="78">
        <f>SUM(Mariannhill!CA48)</f>
        <v>0</v>
      </c>
      <c r="CB48" s="78">
        <f>SUM(Mariannhill!CB48)</f>
        <v>0</v>
      </c>
      <c r="CC48" s="77">
        <f>SUM(Mariannhill!CC48)</f>
        <v>0</v>
      </c>
      <c r="CD48" s="40" t="s">
        <v>50</v>
      </c>
    </row>
    <row r="49" spans="1:82" x14ac:dyDescent="0.35">
      <c r="A49" s="40"/>
      <c r="B49" s="74" t="s">
        <v>95</v>
      </c>
      <c r="C49" s="130" t="s">
        <v>96</v>
      </c>
      <c r="D49" s="131" t="s">
        <v>60</v>
      </c>
      <c r="E49" s="255">
        <f>SUM(Mariannhill!E49)</f>
        <v>72</v>
      </c>
      <c r="F49" s="214" t="b">
        <f>(Mariannhill!G49)=G49</f>
        <v>1</v>
      </c>
      <c r="G49" s="75">
        <f t="shared" si="38"/>
        <v>0</v>
      </c>
      <c r="H49" s="76">
        <f>SUM(Mariannhill!H49)</f>
        <v>0</v>
      </c>
      <c r="I49" s="77">
        <f>SUM(Mariannhill!I49)</f>
        <v>0</v>
      </c>
      <c r="J49" s="76">
        <f>SUM(Mariannhill!J49)</f>
        <v>0</v>
      </c>
      <c r="K49" s="78">
        <f>SUM(Mariannhill!K49)</f>
        <v>0</v>
      </c>
      <c r="L49" s="78">
        <f>SUM(Mariannhill!L49)</f>
        <v>0</v>
      </c>
      <c r="M49" s="78">
        <f>SUM(Mariannhill!M49)</f>
        <v>0</v>
      </c>
      <c r="N49" s="78">
        <f>SUM(Mariannhill!N49)</f>
        <v>0</v>
      </c>
      <c r="O49" s="78">
        <f>SUM(Mariannhill!O49)</f>
        <v>0</v>
      </c>
      <c r="P49" s="78">
        <f>SUM(Mariannhill!P49)</f>
        <v>0</v>
      </c>
      <c r="Q49" s="78">
        <f>SUM(Mariannhill!Q49)</f>
        <v>0</v>
      </c>
      <c r="R49" s="78">
        <f>SUM(Mariannhill!R49)</f>
        <v>0</v>
      </c>
      <c r="S49" s="78">
        <f>SUM(Mariannhill!S49)</f>
        <v>0</v>
      </c>
      <c r="T49" s="78">
        <f>SUM(Mariannhill!T49)</f>
        <v>0</v>
      </c>
      <c r="U49" s="77">
        <f>SUM(Mariannhill!U49)</f>
        <v>0</v>
      </c>
      <c r="V49" s="76">
        <f>SUM(Mariannhill!V49)</f>
        <v>0</v>
      </c>
      <c r="W49" s="78">
        <f>SUM(Mariannhill!W49)</f>
        <v>0</v>
      </c>
      <c r="X49" s="78">
        <f>SUM(Mariannhill!X49)</f>
        <v>0</v>
      </c>
      <c r="Y49" s="78">
        <f>SUM(Mariannhill!Y49)</f>
        <v>0</v>
      </c>
      <c r="Z49" s="78">
        <f>SUM(Mariannhill!Z49)</f>
        <v>0</v>
      </c>
      <c r="AA49" s="78">
        <f>SUM(Mariannhill!AA49)</f>
        <v>0</v>
      </c>
      <c r="AB49" s="78">
        <f>SUM(Mariannhill!AB49)</f>
        <v>0</v>
      </c>
      <c r="AC49" s="78">
        <f>SUM(Mariannhill!AC49)</f>
        <v>0</v>
      </c>
      <c r="AD49" s="78">
        <f>SUM(Mariannhill!AD49)</f>
        <v>0</v>
      </c>
      <c r="AE49" s="78">
        <f>SUM(Mariannhill!AE49)</f>
        <v>0</v>
      </c>
      <c r="AF49" s="78">
        <f>SUM(Mariannhill!AF49)</f>
        <v>0</v>
      </c>
      <c r="AG49" s="77">
        <f>SUM(Mariannhill!AG49)</f>
        <v>0</v>
      </c>
      <c r="AH49" s="79">
        <f>SUM(Mariannhill!AH49)</f>
        <v>0</v>
      </c>
      <c r="AI49" s="78">
        <f>SUM(Mariannhill!AI49)</f>
        <v>0</v>
      </c>
      <c r="AJ49" s="78">
        <f>SUM(Mariannhill!AJ49)</f>
        <v>0</v>
      </c>
      <c r="AK49" s="78">
        <f>SUM(Mariannhill!AK49)</f>
        <v>0</v>
      </c>
      <c r="AL49" s="78">
        <f>SUM(Mariannhill!AL49)</f>
        <v>0</v>
      </c>
      <c r="AM49" s="78">
        <f>SUM(Mariannhill!AM49)</f>
        <v>0</v>
      </c>
      <c r="AN49" s="78">
        <f>SUM(Mariannhill!AN49)</f>
        <v>0</v>
      </c>
      <c r="AO49" s="78">
        <f>SUM(Mariannhill!AO49)</f>
        <v>0</v>
      </c>
      <c r="AP49" s="78">
        <f>SUM(Mariannhill!AP49)</f>
        <v>0</v>
      </c>
      <c r="AQ49" s="78">
        <f>SUM(Mariannhill!AQ49)</f>
        <v>0</v>
      </c>
      <c r="AR49" s="78">
        <f>SUM(Mariannhill!AR49)</f>
        <v>0</v>
      </c>
      <c r="AS49" s="77">
        <f>SUM(Mariannhill!AS49)</f>
        <v>0</v>
      </c>
      <c r="AT49" s="79">
        <f>SUM(Mariannhill!AT49)</f>
        <v>0</v>
      </c>
      <c r="AU49" s="78">
        <f>SUM(Mariannhill!AU49)</f>
        <v>0</v>
      </c>
      <c r="AV49" s="78">
        <f>SUM(Mariannhill!AV49)</f>
        <v>0</v>
      </c>
      <c r="AW49" s="78">
        <f>SUM(Mariannhill!AW49)</f>
        <v>0</v>
      </c>
      <c r="AX49" s="78">
        <f>SUM(Mariannhill!AX49)</f>
        <v>0</v>
      </c>
      <c r="AY49" s="78">
        <f>SUM(Mariannhill!AY49)</f>
        <v>0</v>
      </c>
      <c r="AZ49" s="78">
        <f>SUM(Mariannhill!AZ49)</f>
        <v>0</v>
      </c>
      <c r="BA49" s="78">
        <f>SUM(Mariannhill!BA49)</f>
        <v>0</v>
      </c>
      <c r="BB49" s="78">
        <f>SUM(Mariannhill!BB49)</f>
        <v>0</v>
      </c>
      <c r="BC49" s="78">
        <f>SUM(Mariannhill!BC49)</f>
        <v>0</v>
      </c>
      <c r="BD49" s="78">
        <f>SUM(Mariannhill!BD49)</f>
        <v>0</v>
      </c>
      <c r="BE49" s="77">
        <f>SUM(Mariannhill!BE49)</f>
        <v>0</v>
      </c>
      <c r="BF49" s="79">
        <f>SUM(Mariannhill!BF49)</f>
        <v>0</v>
      </c>
      <c r="BG49" s="78">
        <f>SUM(Mariannhill!BG49)</f>
        <v>0</v>
      </c>
      <c r="BH49" s="78">
        <f>SUM(Mariannhill!BH49)</f>
        <v>0</v>
      </c>
      <c r="BI49" s="78">
        <f>SUM(Mariannhill!BI49)</f>
        <v>0</v>
      </c>
      <c r="BJ49" s="78">
        <f>SUM(Mariannhill!BJ49)</f>
        <v>0</v>
      </c>
      <c r="BK49" s="78">
        <f>SUM(Mariannhill!BK49)</f>
        <v>0</v>
      </c>
      <c r="BL49" s="78">
        <f>SUM(Mariannhill!BL49)</f>
        <v>0</v>
      </c>
      <c r="BM49" s="78">
        <f>SUM(Mariannhill!BM49)</f>
        <v>0</v>
      </c>
      <c r="BN49" s="78">
        <f>SUM(Mariannhill!BN49)</f>
        <v>0</v>
      </c>
      <c r="BO49" s="78">
        <f>SUM(Mariannhill!BO49)</f>
        <v>0</v>
      </c>
      <c r="BP49" s="78">
        <f>SUM(Mariannhill!BP49)</f>
        <v>0</v>
      </c>
      <c r="BQ49" s="77">
        <f>SUM(Mariannhill!BQ49)</f>
        <v>0</v>
      </c>
      <c r="BR49" s="79">
        <f>SUM(Mariannhill!BR49)</f>
        <v>0</v>
      </c>
      <c r="BS49" s="78">
        <f>SUM(Mariannhill!BS49)</f>
        <v>0</v>
      </c>
      <c r="BT49" s="78">
        <f>SUM(Mariannhill!BT49)</f>
        <v>0</v>
      </c>
      <c r="BU49" s="78">
        <f>SUM(Mariannhill!BU49)</f>
        <v>0</v>
      </c>
      <c r="BV49" s="78">
        <f>SUM(Mariannhill!BV49)</f>
        <v>0</v>
      </c>
      <c r="BW49" s="78">
        <f>SUM(Mariannhill!BW49)</f>
        <v>0</v>
      </c>
      <c r="BX49" s="78">
        <f>SUM(Mariannhill!BX49)</f>
        <v>0</v>
      </c>
      <c r="BY49" s="78">
        <f>SUM(Mariannhill!BY49)</f>
        <v>0</v>
      </c>
      <c r="BZ49" s="78">
        <f>SUM(Mariannhill!BZ49)</f>
        <v>0</v>
      </c>
      <c r="CA49" s="78">
        <f>SUM(Mariannhill!CA49)</f>
        <v>0</v>
      </c>
      <c r="CB49" s="78">
        <f>SUM(Mariannhill!CB49)</f>
        <v>0</v>
      </c>
      <c r="CC49" s="77">
        <f>SUM(Mariannhill!CC49)</f>
        <v>0</v>
      </c>
      <c r="CD49" s="40" t="s">
        <v>50</v>
      </c>
    </row>
    <row r="50" spans="1:82" x14ac:dyDescent="0.35">
      <c r="A50" s="40"/>
      <c r="B50" s="74" t="s">
        <v>97</v>
      </c>
      <c r="C50" s="130" t="s">
        <v>98</v>
      </c>
      <c r="D50" s="131" t="s">
        <v>60</v>
      </c>
      <c r="E50" s="255">
        <f>SUM(Mariannhill!E50)</f>
        <v>72</v>
      </c>
      <c r="F50" s="214" t="b">
        <f>(Mariannhill!G50)=G50</f>
        <v>1</v>
      </c>
      <c r="G50" s="75">
        <f t="shared" si="38"/>
        <v>0</v>
      </c>
      <c r="H50" s="76">
        <f>SUM(Mariannhill!H50)</f>
        <v>0</v>
      </c>
      <c r="I50" s="77">
        <f>SUM(Mariannhill!I50)</f>
        <v>0</v>
      </c>
      <c r="J50" s="76">
        <f>SUM(Mariannhill!J50)</f>
        <v>0</v>
      </c>
      <c r="K50" s="78">
        <f>SUM(Mariannhill!K50)</f>
        <v>0</v>
      </c>
      <c r="L50" s="78">
        <f>SUM(Mariannhill!L50)</f>
        <v>0</v>
      </c>
      <c r="M50" s="78">
        <f>SUM(Mariannhill!M50)</f>
        <v>0</v>
      </c>
      <c r="N50" s="78">
        <f>SUM(Mariannhill!N50)</f>
        <v>0</v>
      </c>
      <c r="O50" s="78">
        <f>SUM(Mariannhill!O50)</f>
        <v>0</v>
      </c>
      <c r="P50" s="78">
        <f>SUM(Mariannhill!P50)</f>
        <v>0</v>
      </c>
      <c r="Q50" s="78">
        <f>SUM(Mariannhill!Q50)</f>
        <v>0</v>
      </c>
      <c r="R50" s="78">
        <f>SUM(Mariannhill!R50)</f>
        <v>0</v>
      </c>
      <c r="S50" s="78">
        <f>SUM(Mariannhill!S50)</f>
        <v>0</v>
      </c>
      <c r="T50" s="78">
        <f>SUM(Mariannhill!T50)</f>
        <v>0</v>
      </c>
      <c r="U50" s="77">
        <f>SUM(Mariannhill!U50)</f>
        <v>0</v>
      </c>
      <c r="V50" s="76">
        <f>SUM(Mariannhill!V50)</f>
        <v>0</v>
      </c>
      <c r="W50" s="78">
        <f>SUM(Mariannhill!W50)</f>
        <v>0</v>
      </c>
      <c r="X50" s="78">
        <f>SUM(Mariannhill!X50)</f>
        <v>0</v>
      </c>
      <c r="Y50" s="78">
        <f>SUM(Mariannhill!Y50)</f>
        <v>0</v>
      </c>
      <c r="Z50" s="78">
        <f>SUM(Mariannhill!Z50)</f>
        <v>0</v>
      </c>
      <c r="AA50" s="78">
        <f>SUM(Mariannhill!AA50)</f>
        <v>0</v>
      </c>
      <c r="AB50" s="78">
        <f>SUM(Mariannhill!AB50)</f>
        <v>0</v>
      </c>
      <c r="AC50" s="78">
        <f>SUM(Mariannhill!AC50)</f>
        <v>0</v>
      </c>
      <c r="AD50" s="78">
        <f>SUM(Mariannhill!AD50)</f>
        <v>0</v>
      </c>
      <c r="AE50" s="78">
        <f>SUM(Mariannhill!AE50)</f>
        <v>0</v>
      </c>
      <c r="AF50" s="78">
        <f>SUM(Mariannhill!AF50)</f>
        <v>0</v>
      </c>
      <c r="AG50" s="77">
        <f>SUM(Mariannhill!AG50)</f>
        <v>0</v>
      </c>
      <c r="AH50" s="79">
        <f>SUM(Mariannhill!AH50)</f>
        <v>0</v>
      </c>
      <c r="AI50" s="78">
        <f>SUM(Mariannhill!AI50)</f>
        <v>0</v>
      </c>
      <c r="AJ50" s="78">
        <f>SUM(Mariannhill!AJ50)</f>
        <v>0</v>
      </c>
      <c r="AK50" s="78">
        <f>SUM(Mariannhill!AK50)</f>
        <v>0</v>
      </c>
      <c r="AL50" s="78">
        <f>SUM(Mariannhill!AL50)</f>
        <v>0</v>
      </c>
      <c r="AM50" s="78">
        <f>SUM(Mariannhill!AM50)</f>
        <v>0</v>
      </c>
      <c r="AN50" s="78">
        <f>SUM(Mariannhill!AN50)</f>
        <v>0</v>
      </c>
      <c r="AO50" s="78">
        <f>SUM(Mariannhill!AO50)</f>
        <v>0</v>
      </c>
      <c r="AP50" s="78">
        <f>SUM(Mariannhill!AP50)</f>
        <v>0</v>
      </c>
      <c r="AQ50" s="78">
        <f>SUM(Mariannhill!AQ50)</f>
        <v>0</v>
      </c>
      <c r="AR50" s="78">
        <f>SUM(Mariannhill!AR50)</f>
        <v>0</v>
      </c>
      <c r="AS50" s="77">
        <f>SUM(Mariannhill!AS50)</f>
        <v>0</v>
      </c>
      <c r="AT50" s="79">
        <f>SUM(Mariannhill!AT50)</f>
        <v>0</v>
      </c>
      <c r="AU50" s="78">
        <f>SUM(Mariannhill!AU50)</f>
        <v>0</v>
      </c>
      <c r="AV50" s="78">
        <f>SUM(Mariannhill!AV50)</f>
        <v>0</v>
      </c>
      <c r="AW50" s="78">
        <f>SUM(Mariannhill!AW50)</f>
        <v>0</v>
      </c>
      <c r="AX50" s="78">
        <f>SUM(Mariannhill!AX50)</f>
        <v>0</v>
      </c>
      <c r="AY50" s="78">
        <f>SUM(Mariannhill!AY50)</f>
        <v>0</v>
      </c>
      <c r="AZ50" s="78">
        <f>SUM(Mariannhill!AZ50)</f>
        <v>0</v>
      </c>
      <c r="BA50" s="78">
        <f>SUM(Mariannhill!BA50)</f>
        <v>0</v>
      </c>
      <c r="BB50" s="78">
        <f>SUM(Mariannhill!BB50)</f>
        <v>0</v>
      </c>
      <c r="BC50" s="78">
        <f>SUM(Mariannhill!BC50)</f>
        <v>0</v>
      </c>
      <c r="BD50" s="78">
        <f>SUM(Mariannhill!BD50)</f>
        <v>0</v>
      </c>
      <c r="BE50" s="77">
        <f>SUM(Mariannhill!BE50)</f>
        <v>0</v>
      </c>
      <c r="BF50" s="79">
        <f>SUM(Mariannhill!BF50)</f>
        <v>0</v>
      </c>
      <c r="BG50" s="78">
        <f>SUM(Mariannhill!BG50)</f>
        <v>0</v>
      </c>
      <c r="BH50" s="78">
        <f>SUM(Mariannhill!BH50)</f>
        <v>0</v>
      </c>
      <c r="BI50" s="78">
        <f>SUM(Mariannhill!BI50)</f>
        <v>0</v>
      </c>
      <c r="BJ50" s="78">
        <f>SUM(Mariannhill!BJ50)</f>
        <v>0</v>
      </c>
      <c r="BK50" s="78">
        <f>SUM(Mariannhill!BK50)</f>
        <v>0</v>
      </c>
      <c r="BL50" s="78">
        <f>SUM(Mariannhill!BL50)</f>
        <v>0</v>
      </c>
      <c r="BM50" s="78">
        <f>SUM(Mariannhill!BM50)</f>
        <v>0</v>
      </c>
      <c r="BN50" s="78">
        <f>SUM(Mariannhill!BN50)</f>
        <v>0</v>
      </c>
      <c r="BO50" s="78">
        <f>SUM(Mariannhill!BO50)</f>
        <v>0</v>
      </c>
      <c r="BP50" s="78">
        <f>SUM(Mariannhill!BP50)</f>
        <v>0</v>
      </c>
      <c r="BQ50" s="77">
        <f>SUM(Mariannhill!BQ50)</f>
        <v>0</v>
      </c>
      <c r="BR50" s="79">
        <f>SUM(Mariannhill!BR50)</f>
        <v>0</v>
      </c>
      <c r="BS50" s="78">
        <f>SUM(Mariannhill!BS50)</f>
        <v>0</v>
      </c>
      <c r="BT50" s="78">
        <f>SUM(Mariannhill!BT50)</f>
        <v>0</v>
      </c>
      <c r="BU50" s="78">
        <f>SUM(Mariannhill!BU50)</f>
        <v>0</v>
      </c>
      <c r="BV50" s="78">
        <f>SUM(Mariannhill!BV50)</f>
        <v>0</v>
      </c>
      <c r="BW50" s="78">
        <f>SUM(Mariannhill!BW50)</f>
        <v>0</v>
      </c>
      <c r="BX50" s="78">
        <f>SUM(Mariannhill!BX50)</f>
        <v>0</v>
      </c>
      <c r="BY50" s="78">
        <f>SUM(Mariannhill!BY50)</f>
        <v>0</v>
      </c>
      <c r="BZ50" s="78">
        <f>SUM(Mariannhill!BZ50)</f>
        <v>0</v>
      </c>
      <c r="CA50" s="78">
        <f>SUM(Mariannhill!CA50)</f>
        <v>0</v>
      </c>
      <c r="CB50" s="78">
        <f>SUM(Mariannhill!CB50)</f>
        <v>0</v>
      </c>
      <c r="CC50" s="77">
        <f>SUM(Mariannhill!CC50)</f>
        <v>0</v>
      </c>
      <c r="CD50" s="40" t="s">
        <v>50</v>
      </c>
    </row>
    <row r="51" spans="1:82" x14ac:dyDescent="0.35">
      <c r="A51" s="40"/>
      <c r="B51" s="308" t="s">
        <v>99</v>
      </c>
      <c r="C51" s="178" t="s">
        <v>100</v>
      </c>
      <c r="D51" s="180"/>
      <c r="E51" s="255"/>
      <c r="F51" s="214" t="b">
        <f>(Mariannhill!G51)=G51</f>
        <v>1</v>
      </c>
      <c r="G51" s="75">
        <f t="shared" si="38"/>
        <v>0</v>
      </c>
      <c r="H51" s="76">
        <f>SUM(Mariannhill!H51)</f>
        <v>0</v>
      </c>
      <c r="I51" s="77">
        <f>SUM(Mariannhill!I51)</f>
        <v>0</v>
      </c>
      <c r="J51" s="76">
        <f>SUM(Mariannhill!J51)</f>
        <v>0</v>
      </c>
      <c r="K51" s="78">
        <f>SUM(Mariannhill!K51)</f>
        <v>0</v>
      </c>
      <c r="L51" s="78">
        <f>SUM(Mariannhill!L51)</f>
        <v>0</v>
      </c>
      <c r="M51" s="78">
        <f>SUM(Mariannhill!M51)</f>
        <v>0</v>
      </c>
      <c r="N51" s="78">
        <f>SUM(Mariannhill!N51)</f>
        <v>0</v>
      </c>
      <c r="O51" s="78">
        <f>SUM(Mariannhill!O51)</f>
        <v>0</v>
      </c>
      <c r="P51" s="78">
        <f>SUM(Mariannhill!P51)</f>
        <v>0</v>
      </c>
      <c r="Q51" s="78">
        <f>SUM(Mariannhill!Q51)</f>
        <v>0</v>
      </c>
      <c r="R51" s="78">
        <f>SUM(Mariannhill!R51)</f>
        <v>0</v>
      </c>
      <c r="S51" s="78">
        <f>SUM(Mariannhill!S51)</f>
        <v>0</v>
      </c>
      <c r="T51" s="78">
        <f>SUM(Mariannhill!T51)</f>
        <v>0</v>
      </c>
      <c r="U51" s="77">
        <f>SUM(Mariannhill!U51)</f>
        <v>0</v>
      </c>
      <c r="V51" s="76">
        <f>SUM(Mariannhill!V51)</f>
        <v>0</v>
      </c>
      <c r="W51" s="78">
        <f>SUM(Mariannhill!W51)</f>
        <v>0</v>
      </c>
      <c r="X51" s="78">
        <f>SUM(Mariannhill!X51)</f>
        <v>0</v>
      </c>
      <c r="Y51" s="78">
        <f>SUM(Mariannhill!Y51)</f>
        <v>0</v>
      </c>
      <c r="Z51" s="78">
        <f>SUM(Mariannhill!Z51)</f>
        <v>0</v>
      </c>
      <c r="AA51" s="78">
        <f>SUM(Mariannhill!AA51)</f>
        <v>0</v>
      </c>
      <c r="AB51" s="78">
        <f>SUM(Mariannhill!AB51)</f>
        <v>0</v>
      </c>
      <c r="AC51" s="78">
        <f>SUM(Mariannhill!AC51)</f>
        <v>0</v>
      </c>
      <c r="AD51" s="78">
        <f>SUM(Mariannhill!AD51)</f>
        <v>0</v>
      </c>
      <c r="AE51" s="78">
        <f>SUM(Mariannhill!AE51)</f>
        <v>0</v>
      </c>
      <c r="AF51" s="78">
        <f>SUM(Mariannhill!AF51)</f>
        <v>0</v>
      </c>
      <c r="AG51" s="77">
        <f>SUM(Mariannhill!AG51)</f>
        <v>0</v>
      </c>
      <c r="AH51" s="79">
        <f>SUM(Mariannhill!AH51)</f>
        <v>0</v>
      </c>
      <c r="AI51" s="78">
        <f>SUM(Mariannhill!AI51)</f>
        <v>0</v>
      </c>
      <c r="AJ51" s="78">
        <f>SUM(Mariannhill!AJ51)</f>
        <v>0</v>
      </c>
      <c r="AK51" s="78">
        <f>SUM(Mariannhill!AK51)</f>
        <v>0</v>
      </c>
      <c r="AL51" s="78">
        <f>SUM(Mariannhill!AL51)</f>
        <v>0</v>
      </c>
      <c r="AM51" s="78">
        <f>SUM(Mariannhill!AM51)</f>
        <v>0</v>
      </c>
      <c r="AN51" s="78">
        <f>SUM(Mariannhill!AN51)</f>
        <v>0</v>
      </c>
      <c r="AO51" s="78">
        <f>SUM(Mariannhill!AO51)</f>
        <v>0</v>
      </c>
      <c r="AP51" s="78">
        <f>SUM(Mariannhill!AP51)</f>
        <v>0</v>
      </c>
      <c r="AQ51" s="78">
        <f>SUM(Mariannhill!AQ51)</f>
        <v>0</v>
      </c>
      <c r="AR51" s="78">
        <f>SUM(Mariannhill!AR51)</f>
        <v>0</v>
      </c>
      <c r="AS51" s="77">
        <f>SUM(Mariannhill!AS51)</f>
        <v>0</v>
      </c>
      <c r="AT51" s="79">
        <f>SUM(Mariannhill!AT51)</f>
        <v>0</v>
      </c>
      <c r="AU51" s="78">
        <f>SUM(Mariannhill!AU51)</f>
        <v>0</v>
      </c>
      <c r="AV51" s="78">
        <f>SUM(Mariannhill!AV51)</f>
        <v>0</v>
      </c>
      <c r="AW51" s="78">
        <f>SUM(Mariannhill!AW51)</f>
        <v>0</v>
      </c>
      <c r="AX51" s="78">
        <f>SUM(Mariannhill!AX51)</f>
        <v>0</v>
      </c>
      <c r="AY51" s="78">
        <f>SUM(Mariannhill!AY51)</f>
        <v>0</v>
      </c>
      <c r="AZ51" s="78">
        <f>SUM(Mariannhill!AZ51)</f>
        <v>0</v>
      </c>
      <c r="BA51" s="78">
        <f>SUM(Mariannhill!BA51)</f>
        <v>0</v>
      </c>
      <c r="BB51" s="78">
        <f>SUM(Mariannhill!BB51)</f>
        <v>0</v>
      </c>
      <c r="BC51" s="78">
        <f>SUM(Mariannhill!BC51)</f>
        <v>0</v>
      </c>
      <c r="BD51" s="78">
        <f>SUM(Mariannhill!BD51)</f>
        <v>0</v>
      </c>
      <c r="BE51" s="77">
        <f>SUM(Mariannhill!BE51)</f>
        <v>0</v>
      </c>
      <c r="BF51" s="79">
        <f>SUM(Mariannhill!BF51)</f>
        <v>0</v>
      </c>
      <c r="BG51" s="78">
        <f>SUM(Mariannhill!BG51)</f>
        <v>0</v>
      </c>
      <c r="BH51" s="78">
        <f>SUM(Mariannhill!BH51)</f>
        <v>0</v>
      </c>
      <c r="BI51" s="78">
        <f>SUM(Mariannhill!BI51)</f>
        <v>0</v>
      </c>
      <c r="BJ51" s="78">
        <f>SUM(Mariannhill!BJ51)</f>
        <v>0</v>
      </c>
      <c r="BK51" s="78">
        <f>SUM(Mariannhill!BK51)</f>
        <v>0</v>
      </c>
      <c r="BL51" s="78">
        <f>SUM(Mariannhill!BL51)</f>
        <v>0</v>
      </c>
      <c r="BM51" s="78">
        <f>SUM(Mariannhill!BM51)</f>
        <v>0</v>
      </c>
      <c r="BN51" s="78">
        <f>SUM(Mariannhill!BN51)</f>
        <v>0</v>
      </c>
      <c r="BO51" s="78">
        <f>SUM(Mariannhill!BO51)</f>
        <v>0</v>
      </c>
      <c r="BP51" s="78">
        <f>SUM(Mariannhill!BP51)</f>
        <v>0</v>
      </c>
      <c r="BQ51" s="77">
        <f>SUM(Mariannhill!BQ51)</f>
        <v>0</v>
      </c>
      <c r="BR51" s="79">
        <f>SUM(Mariannhill!BR51)</f>
        <v>0</v>
      </c>
      <c r="BS51" s="78">
        <f>SUM(Mariannhill!BS51)</f>
        <v>0</v>
      </c>
      <c r="BT51" s="78">
        <f>SUM(Mariannhill!BT51)</f>
        <v>0</v>
      </c>
      <c r="BU51" s="78">
        <f>SUM(Mariannhill!BU51)</f>
        <v>0</v>
      </c>
      <c r="BV51" s="78">
        <f>SUM(Mariannhill!BV51)</f>
        <v>0</v>
      </c>
      <c r="BW51" s="78">
        <f>SUM(Mariannhill!BW51)</f>
        <v>0</v>
      </c>
      <c r="BX51" s="78">
        <f>SUM(Mariannhill!BX51)</f>
        <v>0</v>
      </c>
      <c r="BY51" s="78">
        <f>SUM(Mariannhill!BY51)</f>
        <v>0</v>
      </c>
      <c r="BZ51" s="78">
        <f>SUM(Mariannhill!BZ51)</f>
        <v>0</v>
      </c>
      <c r="CA51" s="78">
        <f>SUM(Mariannhill!CA51)</f>
        <v>0</v>
      </c>
      <c r="CB51" s="78">
        <f>SUM(Mariannhill!CB51)</f>
        <v>0</v>
      </c>
      <c r="CC51" s="77">
        <f>SUM(Mariannhill!CC51)</f>
        <v>0</v>
      </c>
      <c r="CD51" s="40" t="s">
        <v>50</v>
      </c>
    </row>
    <row r="52" spans="1:82" x14ac:dyDescent="0.35">
      <c r="A52" s="40"/>
      <c r="B52" s="177" t="s">
        <v>101</v>
      </c>
      <c r="C52" s="178" t="s">
        <v>102</v>
      </c>
      <c r="D52" s="180" t="s">
        <v>60</v>
      </c>
      <c r="E52" s="255">
        <f>SUM(Mariannhill!E52)</f>
        <v>0</v>
      </c>
      <c r="F52" s="214" t="b">
        <f>(Mariannhill!G52)=G52</f>
        <v>1</v>
      </c>
      <c r="G52" s="75">
        <f t="shared" si="38"/>
        <v>0</v>
      </c>
      <c r="H52" s="76">
        <f>SUM(Mariannhill!H52)</f>
        <v>0</v>
      </c>
      <c r="I52" s="77">
        <f>SUM(Mariannhill!I52)</f>
        <v>0</v>
      </c>
      <c r="J52" s="76">
        <f>SUM(Mariannhill!J52)</f>
        <v>0</v>
      </c>
      <c r="K52" s="78">
        <f>SUM(Mariannhill!K52)</f>
        <v>0</v>
      </c>
      <c r="L52" s="78">
        <f>SUM(Mariannhill!L52)</f>
        <v>0</v>
      </c>
      <c r="M52" s="78">
        <f>SUM(Mariannhill!M52)</f>
        <v>0</v>
      </c>
      <c r="N52" s="78">
        <f>SUM(Mariannhill!N52)</f>
        <v>0</v>
      </c>
      <c r="O52" s="78">
        <f>SUM(Mariannhill!O52)</f>
        <v>0</v>
      </c>
      <c r="P52" s="78">
        <f>SUM(Mariannhill!P52)</f>
        <v>0</v>
      </c>
      <c r="Q52" s="78">
        <f>SUM(Mariannhill!Q52)</f>
        <v>0</v>
      </c>
      <c r="R52" s="78">
        <f>SUM(Mariannhill!R52)</f>
        <v>0</v>
      </c>
      <c r="S52" s="78">
        <f>SUM(Mariannhill!S52)</f>
        <v>0</v>
      </c>
      <c r="T52" s="78">
        <f>SUM(Mariannhill!T52)</f>
        <v>0</v>
      </c>
      <c r="U52" s="77">
        <f>SUM(Mariannhill!U52)</f>
        <v>0</v>
      </c>
      <c r="V52" s="76">
        <f>SUM(Mariannhill!V52)</f>
        <v>0</v>
      </c>
      <c r="W52" s="78">
        <f>SUM(Mariannhill!W52)</f>
        <v>0</v>
      </c>
      <c r="X52" s="78">
        <f>SUM(Mariannhill!X52)</f>
        <v>0</v>
      </c>
      <c r="Y52" s="78">
        <f>SUM(Mariannhill!Y52)</f>
        <v>0</v>
      </c>
      <c r="Z52" s="78">
        <f>SUM(Mariannhill!Z52)</f>
        <v>0</v>
      </c>
      <c r="AA52" s="78">
        <f>SUM(Mariannhill!AA52)</f>
        <v>0</v>
      </c>
      <c r="AB52" s="78">
        <f>SUM(Mariannhill!AB52)</f>
        <v>0</v>
      </c>
      <c r="AC52" s="78">
        <f>SUM(Mariannhill!AC52)</f>
        <v>0</v>
      </c>
      <c r="AD52" s="78">
        <f>SUM(Mariannhill!AD52)</f>
        <v>0</v>
      </c>
      <c r="AE52" s="78">
        <f>SUM(Mariannhill!AE52)</f>
        <v>0</v>
      </c>
      <c r="AF52" s="78">
        <f>SUM(Mariannhill!AF52)</f>
        <v>0</v>
      </c>
      <c r="AG52" s="77">
        <f>SUM(Mariannhill!AG52)</f>
        <v>0</v>
      </c>
      <c r="AH52" s="79">
        <f>SUM(Mariannhill!AH52)</f>
        <v>0</v>
      </c>
      <c r="AI52" s="78">
        <f>SUM(Mariannhill!AI52)</f>
        <v>0</v>
      </c>
      <c r="AJ52" s="78">
        <f>SUM(Mariannhill!AJ52)</f>
        <v>0</v>
      </c>
      <c r="AK52" s="78">
        <f>SUM(Mariannhill!AK52)</f>
        <v>0</v>
      </c>
      <c r="AL52" s="78">
        <f>SUM(Mariannhill!AL52)</f>
        <v>0</v>
      </c>
      <c r="AM52" s="78">
        <f>SUM(Mariannhill!AM52)</f>
        <v>0</v>
      </c>
      <c r="AN52" s="78">
        <f>SUM(Mariannhill!AN52)</f>
        <v>0</v>
      </c>
      <c r="AO52" s="78">
        <f>SUM(Mariannhill!AO52)</f>
        <v>0</v>
      </c>
      <c r="AP52" s="78">
        <f>SUM(Mariannhill!AP52)</f>
        <v>0</v>
      </c>
      <c r="AQ52" s="78">
        <f>SUM(Mariannhill!AQ52)</f>
        <v>0</v>
      </c>
      <c r="AR52" s="78">
        <f>SUM(Mariannhill!AR52)</f>
        <v>0</v>
      </c>
      <c r="AS52" s="77">
        <f>SUM(Mariannhill!AS52)</f>
        <v>0</v>
      </c>
      <c r="AT52" s="79">
        <f>SUM(Mariannhill!AT52)</f>
        <v>0</v>
      </c>
      <c r="AU52" s="78">
        <f>SUM(Mariannhill!AU52)</f>
        <v>0</v>
      </c>
      <c r="AV52" s="78">
        <f>SUM(Mariannhill!AV52)</f>
        <v>0</v>
      </c>
      <c r="AW52" s="78">
        <f>SUM(Mariannhill!AW52)</f>
        <v>0</v>
      </c>
      <c r="AX52" s="78">
        <f>SUM(Mariannhill!AX52)</f>
        <v>0</v>
      </c>
      <c r="AY52" s="78">
        <f>SUM(Mariannhill!AY52)</f>
        <v>0</v>
      </c>
      <c r="AZ52" s="78">
        <f>SUM(Mariannhill!AZ52)</f>
        <v>0</v>
      </c>
      <c r="BA52" s="78">
        <f>SUM(Mariannhill!BA52)</f>
        <v>0</v>
      </c>
      <c r="BB52" s="78">
        <f>SUM(Mariannhill!BB52)</f>
        <v>0</v>
      </c>
      <c r="BC52" s="78">
        <f>SUM(Mariannhill!BC52)</f>
        <v>0</v>
      </c>
      <c r="BD52" s="78">
        <f>SUM(Mariannhill!BD52)</f>
        <v>0</v>
      </c>
      <c r="BE52" s="77">
        <f>SUM(Mariannhill!BE52)</f>
        <v>0</v>
      </c>
      <c r="BF52" s="79">
        <f>SUM(Mariannhill!BF52)</f>
        <v>0</v>
      </c>
      <c r="BG52" s="78">
        <f>SUM(Mariannhill!BG52)</f>
        <v>0</v>
      </c>
      <c r="BH52" s="78">
        <f>SUM(Mariannhill!BH52)</f>
        <v>0</v>
      </c>
      <c r="BI52" s="78">
        <f>SUM(Mariannhill!BI52)</f>
        <v>0</v>
      </c>
      <c r="BJ52" s="78">
        <f>SUM(Mariannhill!BJ52)</f>
        <v>0</v>
      </c>
      <c r="BK52" s="78">
        <f>SUM(Mariannhill!BK52)</f>
        <v>0</v>
      </c>
      <c r="BL52" s="78">
        <f>SUM(Mariannhill!BL52)</f>
        <v>0</v>
      </c>
      <c r="BM52" s="78">
        <f>SUM(Mariannhill!BM52)</f>
        <v>0</v>
      </c>
      <c r="BN52" s="78">
        <f>SUM(Mariannhill!BN52)</f>
        <v>0</v>
      </c>
      <c r="BO52" s="78">
        <f>SUM(Mariannhill!BO52)</f>
        <v>0</v>
      </c>
      <c r="BP52" s="78">
        <f>SUM(Mariannhill!BP52)</f>
        <v>0</v>
      </c>
      <c r="BQ52" s="77">
        <f>SUM(Mariannhill!BQ52)</f>
        <v>0</v>
      </c>
      <c r="BR52" s="79">
        <f>SUM(Mariannhill!BR52)</f>
        <v>0</v>
      </c>
      <c r="BS52" s="78">
        <f>SUM(Mariannhill!BS52)</f>
        <v>0</v>
      </c>
      <c r="BT52" s="78">
        <f>SUM(Mariannhill!BT52)</f>
        <v>0</v>
      </c>
      <c r="BU52" s="78">
        <f>SUM(Mariannhill!BU52)</f>
        <v>0</v>
      </c>
      <c r="BV52" s="78">
        <f>SUM(Mariannhill!BV52)</f>
        <v>0</v>
      </c>
      <c r="BW52" s="78">
        <f>SUM(Mariannhill!BW52)</f>
        <v>0</v>
      </c>
      <c r="BX52" s="78">
        <f>SUM(Mariannhill!BX52)</f>
        <v>0</v>
      </c>
      <c r="BY52" s="78">
        <f>SUM(Mariannhill!BY52)</f>
        <v>0</v>
      </c>
      <c r="BZ52" s="78">
        <f>SUM(Mariannhill!BZ52)</f>
        <v>0</v>
      </c>
      <c r="CA52" s="78">
        <f>SUM(Mariannhill!CA52)</f>
        <v>0</v>
      </c>
      <c r="CB52" s="78">
        <f>SUM(Mariannhill!CB52)</f>
        <v>0</v>
      </c>
      <c r="CC52" s="77">
        <f>SUM(Mariannhill!CC52)</f>
        <v>0</v>
      </c>
      <c r="CD52" s="40" t="s">
        <v>50</v>
      </c>
    </row>
    <row r="53" spans="1:82" ht="26" x14ac:dyDescent="0.35">
      <c r="A53" s="40"/>
      <c r="B53" s="177" t="s">
        <v>103</v>
      </c>
      <c r="C53" s="178" t="s">
        <v>104</v>
      </c>
      <c r="D53" s="180" t="s">
        <v>60</v>
      </c>
      <c r="E53" s="255">
        <f>SUM(Mariannhill!E53)</f>
        <v>0</v>
      </c>
      <c r="F53" s="214" t="b">
        <f>(Mariannhill!G53)=G53</f>
        <v>1</v>
      </c>
      <c r="G53" s="75">
        <f t="shared" si="38"/>
        <v>0</v>
      </c>
      <c r="H53" s="76">
        <f>SUM(Mariannhill!H53)</f>
        <v>0</v>
      </c>
      <c r="I53" s="77">
        <f>SUM(Mariannhill!I53)</f>
        <v>0</v>
      </c>
      <c r="J53" s="76">
        <f>SUM(Mariannhill!J53)</f>
        <v>0</v>
      </c>
      <c r="K53" s="78">
        <f>SUM(Mariannhill!K53)</f>
        <v>0</v>
      </c>
      <c r="L53" s="78">
        <f>SUM(Mariannhill!L53)</f>
        <v>0</v>
      </c>
      <c r="M53" s="78">
        <f>SUM(Mariannhill!M53)</f>
        <v>0</v>
      </c>
      <c r="N53" s="78">
        <f>SUM(Mariannhill!N53)</f>
        <v>0</v>
      </c>
      <c r="O53" s="78">
        <f>SUM(Mariannhill!O53)</f>
        <v>0</v>
      </c>
      <c r="P53" s="78">
        <f>SUM(Mariannhill!P53)</f>
        <v>0</v>
      </c>
      <c r="Q53" s="78">
        <f>SUM(Mariannhill!Q53)</f>
        <v>0</v>
      </c>
      <c r="R53" s="78">
        <f>SUM(Mariannhill!R53)</f>
        <v>0</v>
      </c>
      <c r="S53" s="78">
        <f>SUM(Mariannhill!S53)</f>
        <v>0</v>
      </c>
      <c r="T53" s="78">
        <f>SUM(Mariannhill!T53)</f>
        <v>0</v>
      </c>
      <c r="U53" s="77">
        <f>SUM(Mariannhill!U53)</f>
        <v>0</v>
      </c>
      <c r="V53" s="76">
        <f>SUM(Mariannhill!V53)</f>
        <v>0</v>
      </c>
      <c r="W53" s="78">
        <f>SUM(Mariannhill!W53)</f>
        <v>0</v>
      </c>
      <c r="X53" s="78">
        <f>SUM(Mariannhill!X53)</f>
        <v>0</v>
      </c>
      <c r="Y53" s="78">
        <f>SUM(Mariannhill!Y53)</f>
        <v>0</v>
      </c>
      <c r="Z53" s="78">
        <f>SUM(Mariannhill!Z53)</f>
        <v>0</v>
      </c>
      <c r="AA53" s="78">
        <f>SUM(Mariannhill!AA53)</f>
        <v>0</v>
      </c>
      <c r="AB53" s="78">
        <f>SUM(Mariannhill!AB53)</f>
        <v>0</v>
      </c>
      <c r="AC53" s="78">
        <f>SUM(Mariannhill!AC53)</f>
        <v>0</v>
      </c>
      <c r="AD53" s="78">
        <f>SUM(Mariannhill!AD53)</f>
        <v>0</v>
      </c>
      <c r="AE53" s="78">
        <f>SUM(Mariannhill!AE53)</f>
        <v>0</v>
      </c>
      <c r="AF53" s="78">
        <f>SUM(Mariannhill!AF53)</f>
        <v>0</v>
      </c>
      <c r="AG53" s="77">
        <f>SUM(Mariannhill!AG53)</f>
        <v>0</v>
      </c>
      <c r="AH53" s="79">
        <f>SUM(Mariannhill!AH53)</f>
        <v>0</v>
      </c>
      <c r="AI53" s="78">
        <f>SUM(Mariannhill!AI53)</f>
        <v>0</v>
      </c>
      <c r="AJ53" s="78">
        <f>SUM(Mariannhill!AJ53)</f>
        <v>0</v>
      </c>
      <c r="AK53" s="78">
        <f>SUM(Mariannhill!AK53)</f>
        <v>0</v>
      </c>
      <c r="AL53" s="78">
        <f>SUM(Mariannhill!AL53)</f>
        <v>0</v>
      </c>
      <c r="AM53" s="78">
        <f>SUM(Mariannhill!AM53)</f>
        <v>0</v>
      </c>
      <c r="AN53" s="78">
        <f>SUM(Mariannhill!AN53)</f>
        <v>0</v>
      </c>
      <c r="AO53" s="78">
        <f>SUM(Mariannhill!AO53)</f>
        <v>0</v>
      </c>
      <c r="AP53" s="78">
        <f>SUM(Mariannhill!AP53)</f>
        <v>0</v>
      </c>
      <c r="AQ53" s="78">
        <f>SUM(Mariannhill!AQ53)</f>
        <v>0</v>
      </c>
      <c r="AR53" s="78">
        <f>SUM(Mariannhill!AR53)</f>
        <v>0</v>
      </c>
      <c r="AS53" s="77">
        <f>SUM(Mariannhill!AS53)</f>
        <v>0</v>
      </c>
      <c r="AT53" s="79">
        <f>SUM(Mariannhill!AT53)</f>
        <v>0</v>
      </c>
      <c r="AU53" s="78">
        <f>SUM(Mariannhill!AU53)</f>
        <v>0</v>
      </c>
      <c r="AV53" s="78">
        <f>SUM(Mariannhill!AV53)</f>
        <v>0</v>
      </c>
      <c r="AW53" s="78">
        <f>SUM(Mariannhill!AW53)</f>
        <v>0</v>
      </c>
      <c r="AX53" s="78">
        <f>SUM(Mariannhill!AX53)</f>
        <v>0</v>
      </c>
      <c r="AY53" s="78">
        <f>SUM(Mariannhill!AY53)</f>
        <v>0</v>
      </c>
      <c r="AZ53" s="78">
        <f>SUM(Mariannhill!AZ53)</f>
        <v>0</v>
      </c>
      <c r="BA53" s="78">
        <f>SUM(Mariannhill!BA53)</f>
        <v>0</v>
      </c>
      <c r="BB53" s="78">
        <f>SUM(Mariannhill!BB53)</f>
        <v>0</v>
      </c>
      <c r="BC53" s="78">
        <f>SUM(Mariannhill!BC53)</f>
        <v>0</v>
      </c>
      <c r="BD53" s="78">
        <f>SUM(Mariannhill!BD53)</f>
        <v>0</v>
      </c>
      <c r="BE53" s="77">
        <f>SUM(Mariannhill!BE53)</f>
        <v>0</v>
      </c>
      <c r="BF53" s="79">
        <f>SUM(Mariannhill!BF53)</f>
        <v>0</v>
      </c>
      <c r="BG53" s="78">
        <f>SUM(Mariannhill!BG53)</f>
        <v>0</v>
      </c>
      <c r="BH53" s="78">
        <f>SUM(Mariannhill!BH53)</f>
        <v>0</v>
      </c>
      <c r="BI53" s="78">
        <f>SUM(Mariannhill!BI53)</f>
        <v>0</v>
      </c>
      <c r="BJ53" s="78">
        <f>SUM(Mariannhill!BJ53)</f>
        <v>0</v>
      </c>
      <c r="BK53" s="78">
        <f>SUM(Mariannhill!BK53)</f>
        <v>0</v>
      </c>
      <c r="BL53" s="78">
        <f>SUM(Mariannhill!BL53)</f>
        <v>0</v>
      </c>
      <c r="BM53" s="78">
        <f>SUM(Mariannhill!BM53)</f>
        <v>0</v>
      </c>
      <c r="BN53" s="78">
        <f>SUM(Mariannhill!BN53)</f>
        <v>0</v>
      </c>
      <c r="BO53" s="78">
        <f>SUM(Mariannhill!BO53)</f>
        <v>0</v>
      </c>
      <c r="BP53" s="78">
        <f>SUM(Mariannhill!BP53)</f>
        <v>0</v>
      </c>
      <c r="BQ53" s="77">
        <f>SUM(Mariannhill!BQ53)</f>
        <v>0</v>
      </c>
      <c r="BR53" s="79">
        <f>SUM(Mariannhill!BR53)</f>
        <v>0</v>
      </c>
      <c r="BS53" s="78">
        <f>SUM(Mariannhill!BS53)</f>
        <v>0</v>
      </c>
      <c r="BT53" s="78">
        <f>SUM(Mariannhill!BT53)</f>
        <v>0</v>
      </c>
      <c r="BU53" s="78">
        <f>SUM(Mariannhill!BU53)</f>
        <v>0</v>
      </c>
      <c r="BV53" s="78">
        <f>SUM(Mariannhill!BV53)</f>
        <v>0</v>
      </c>
      <c r="BW53" s="78">
        <f>SUM(Mariannhill!BW53)</f>
        <v>0</v>
      </c>
      <c r="BX53" s="78">
        <f>SUM(Mariannhill!BX53)</f>
        <v>0</v>
      </c>
      <c r="BY53" s="78">
        <f>SUM(Mariannhill!BY53)</f>
        <v>0</v>
      </c>
      <c r="BZ53" s="78">
        <f>SUM(Mariannhill!BZ53)</f>
        <v>0</v>
      </c>
      <c r="CA53" s="78">
        <f>SUM(Mariannhill!CA53)</f>
        <v>0</v>
      </c>
      <c r="CB53" s="78">
        <f>SUM(Mariannhill!CB53)</f>
        <v>0</v>
      </c>
      <c r="CC53" s="77">
        <f>SUM(Mariannhill!CC53)</f>
        <v>0</v>
      </c>
      <c r="CD53" s="40" t="s">
        <v>50</v>
      </c>
    </row>
    <row r="54" spans="1:82" x14ac:dyDescent="0.35">
      <c r="A54" s="40"/>
      <c r="B54" s="74" t="s">
        <v>105</v>
      </c>
      <c r="C54" s="130" t="s">
        <v>753</v>
      </c>
      <c r="D54" s="131" t="s">
        <v>60</v>
      </c>
      <c r="E54" s="255">
        <f>SUM(Mariannhill!E54)</f>
        <v>54</v>
      </c>
      <c r="F54" s="214" t="b">
        <f>(Mariannhill!G53)=G54</f>
        <v>1</v>
      </c>
      <c r="G54" s="75">
        <f t="shared" ref="G54" si="39">+SUM(H54:CC54)</f>
        <v>0</v>
      </c>
      <c r="H54" s="76">
        <f>SUM(Mariannhill!H54)</f>
        <v>0</v>
      </c>
      <c r="I54" s="77">
        <f>SUM(Mariannhill!I54)</f>
        <v>0</v>
      </c>
      <c r="J54" s="76">
        <f>SUM(Mariannhill!J54)</f>
        <v>0</v>
      </c>
      <c r="K54" s="78">
        <f>SUM(Mariannhill!K54)</f>
        <v>0</v>
      </c>
      <c r="L54" s="78">
        <f>SUM(Mariannhill!L54)</f>
        <v>0</v>
      </c>
      <c r="M54" s="78">
        <f>SUM(Mariannhill!M54)</f>
        <v>0</v>
      </c>
      <c r="N54" s="78">
        <f>SUM(Mariannhill!N54)</f>
        <v>0</v>
      </c>
      <c r="O54" s="78">
        <f>SUM(Mariannhill!O54)</f>
        <v>0</v>
      </c>
      <c r="P54" s="78">
        <f>SUM(Mariannhill!P54)</f>
        <v>0</v>
      </c>
      <c r="Q54" s="78">
        <f>SUM(Mariannhill!Q54)</f>
        <v>0</v>
      </c>
      <c r="R54" s="78">
        <f>SUM(Mariannhill!R54)</f>
        <v>0</v>
      </c>
      <c r="S54" s="78">
        <f>SUM(Mariannhill!S54)</f>
        <v>0</v>
      </c>
      <c r="T54" s="78">
        <f>SUM(Mariannhill!T54)</f>
        <v>0</v>
      </c>
      <c r="U54" s="77">
        <f>SUM(Mariannhill!U54)</f>
        <v>0</v>
      </c>
      <c r="V54" s="76">
        <f>SUM(Mariannhill!V54)</f>
        <v>0</v>
      </c>
      <c r="W54" s="78">
        <f>SUM(Mariannhill!W54)</f>
        <v>0</v>
      </c>
      <c r="X54" s="78">
        <f>SUM(Mariannhill!X54)</f>
        <v>0</v>
      </c>
      <c r="Y54" s="78">
        <f>SUM(Mariannhill!Y54)</f>
        <v>0</v>
      </c>
      <c r="Z54" s="78">
        <f>SUM(Mariannhill!Z54)</f>
        <v>0</v>
      </c>
      <c r="AA54" s="78">
        <f>SUM(Mariannhill!AA54)</f>
        <v>0</v>
      </c>
      <c r="AB54" s="78">
        <f>SUM(Mariannhill!AB54)</f>
        <v>0</v>
      </c>
      <c r="AC54" s="78">
        <f>SUM(Mariannhill!AC54)</f>
        <v>0</v>
      </c>
      <c r="AD54" s="78">
        <f>SUM(Mariannhill!AD54)</f>
        <v>0</v>
      </c>
      <c r="AE54" s="78">
        <f>SUM(Mariannhill!AE54)</f>
        <v>0</v>
      </c>
      <c r="AF54" s="78">
        <f>SUM(Mariannhill!AF54)</f>
        <v>0</v>
      </c>
      <c r="AG54" s="77">
        <f>SUM(Mariannhill!AG54)</f>
        <v>0</v>
      </c>
      <c r="AH54" s="79">
        <f>SUM(Mariannhill!AH54)</f>
        <v>0</v>
      </c>
      <c r="AI54" s="78">
        <f>SUM(Mariannhill!AI54)</f>
        <v>0</v>
      </c>
      <c r="AJ54" s="78">
        <f>SUM(Mariannhill!AJ54)</f>
        <v>0</v>
      </c>
      <c r="AK54" s="78">
        <f>SUM(Mariannhill!AK54)</f>
        <v>0</v>
      </c>
      <c r="AL54" s="78">
        <f>SUM(Mariannhill!AL54)</f>
        <v>0</v>
      </c>
      <c r="AM54" s="78">
        <f>SUM(Mariannhill!AM54)</f>
        <v>0</v>
      </c>
      <c r="AN54" s="78">
        <f>SUM(Mariannhill!AN54)</f>
        <v>0</v>
      </c>
      <c r="AO54" s="78">
        <f>SUM(Mariannhill!AO54)</f>
        <v>0</v>
      </c>
      <c r="AP54" s="78">
        <f>SUM(Mariannhill!AP54)</f>
        <v>0</v>
      </c>
      <c r="AQ54" s="78">
        <f>SUM(Mariannhill!AQ54)</f>
        <v>0</v>
      </c>
      <c r="AR54" s="78">
        <f>SUM(Mariannhill!AR54)</f>
        <v>0</v>
      </c>
      <c r="AS54" s="77">
        <f>SUM(Mariannhill!AS54)</f>
        <v>0</v>
      </c>
      <c r="AT54" s="79">
        <f>SUM(Mariannhill!AT54)</f>
        <v>0</v>
      </c>
      <c r="AU54" s="78">
        <f>SUM(Mariannhill!AU54)</f>
        <v>0</v>
      </c>
      <c r="AV54" s="78">
        <f>SUM(Mariannhill!AV54)</f>
        <v>0</v>
      </c>
      <c r="AW54" s="78">
        <f>SUM(Mariannhill!AW54)</f>
        <v>0</v>
      </c>
      <c r="AX54" s="78">
        <f>SUM(Mariannhill!AX54)</f>
        <v>0</v>
      </c>
      <c r="AY54" s="78">
        <f>SUM(Mariannhill!AY54)</f>
        <v>0</v>
      </c>
      <c r="AZ54" s="78">
        <f>SUM(Mariannhill!AZ54)</f>
        <v>0</v>
      </c>
      <c r="BA54" s="78">
        <f>SUM(Mariannhill!BA54)</f>
        <v>0</v>
      </c>
      <c r="BB54" s="78">
        <f>SUM(Mariannhill!BB54)</f>
        <v>0</v>
      </c>
      <c r="BC54" s="78">
        <f>SUM(Mariannhill!BC54)</f>
        <v>0</v>
      </c>
      <c r="BD54" s="78">
        <f>SUM(Mariannhill!BD54)</f>
        <v>0</v>
      </c>
      <c r="BE54" s="77">
        <f>SUM(Mariannhill!BE54)</f>
        <v>0</v>
      </c>
      <c r="BF54" s="79">
        <f>SUM(Mariannhill!BF54)</f>
        <v>0</v>
      </c>
      <c r="BG54" s="78">
        <f>SUM(Mariannhill!BG54)</f>
        <v>0</v>
      </c>
      <c r="BH54" s="78">
        <f>SUM(Mariannhill!BH54)</f>
        <v>0</v>
      </c>
      <c r="BI54" s="78">
        <f>SUM(Mariannhill!BI54)</f>
        <v>0</v>
      </c>
      <c r="BJ54" s="78">
        <f>SUM(Mariannhill!BJ54)</f>
        <v>0</v>
      </c>
      <c r="BK54" s="78">
        <f>SUM(Mariannhill!BK54)</f>
        <v>0</v>
      </c>
      <c r="BL54" s="78">
        <f>SUM(Mariannhill!BL54)</f>
        <v>0</v>
      </c>
      <c r="BM54" s="78">
        <f>SUM(Mariannhill!BM54)</f>
        <v>0</v>
      </c>
      <c r="BN54" s="78">
        <f>SUM(Mariannhill!BN54)</f>
        <v>0</v>
      </c>
      <c r="BO54" s="78">
        <f>SUM(Mariannhill!BO54)</f>
        <v>0</v>
      </c>
      <c r="BP54" s="78">
        <f>SUM(Mariannhill!BP54)</f>
        <v>0</v>
      </c>
      <c r="BQ54" s="77">
        <f>SUM(Mariannhill!BQ54)</f>
        <v>0</v>
      </c>
      <c r="BR54" s="79">
        <f>SUM(Mariannhill!BR54)</f>
        <v>0</v>
      </c>
      <c r="BS54" s="78">
        <f>SUM(Mariannhill!BS54)</f>
        <v>0</v>
      </c>
      <c r="BT54" s="78">
        <f>SUM(Mariannhill!BT54)</f>
        <v>0</v>
      </c>
      <c r="BU54" s="78">
        <f>SUM(Mariannhill!BU54)</f>
        <v>0</v>
      </c>
      <c r="BV54" s="78">
        <f>SUM(Mariannhill!BV54)</f>
        <v>0</v>
      </c>
      <c r="BW54" s="78">
        <f>SUM(Mariannhill!BW54)</f>
        <v>0</v>
      </c>
      <c r="BX54" s="78">
        <f>SUM(Mariannhill!BX54)</f>
        <v>0</v>
      </c>
      <c r="BY54" s="78">
        <f>SUM(Mariannhill!BY54)</f>
        <v>0</v>
      </c>
      <c r="BZ54" s="78">
        <f>SUM(Mariannhill!BZ54)</f>
        <v>0</v>
      </c>
      <c r="CA54" s="78">
        <f>SUM(Mariannhill!CA54)</f>
        <v>0</v>
      </c>
      <c r="CB54" s="78">
        <f>SUM(Mariannhill!CB54)</f>
        <v>0</v>
      </c>
      <c r="CC54" s="77">
        <f>SUM(Mariannhill!CC54)</f>
        <v>0</v>
      </c>
      <c r="CD54" s="40" t="s">
        <v>50</v>
      </c>
    </row>
    <row r="55" spans="1:82" x14ac:dyDescent="0.35">
      <c r="A55" s="40"/>
      <c r="B55" s="74" t="s">
        <v>751</v>
      </c>
      <c r="C55" s="130" t="s">
        <v>752</v>
      </c>
      <c r="D55" s="131" t="s">
        <v>60</v>
      </c>
      <c r="E55" s="255">
        <f>SUM(Mariannhill!E55)</f>
        <v>18</v>
      </c>
      <c r="F55" s="214" t="b">
        <f>(Mariannhill!G55)=G55</f>
        <v>1</v>
      </c>
      <c r="G55" s="75">
        <f t="shared" si="38"/>
        <v>0</v>
      </c>
      <c r="H55" s="76">
        <f>SUM(Mariannhill!H55)</f>
        <v>0</v>
      </c>
      <c r="I55" s="77">
        <f>SUM(Mariannhill!I55)</f>
        <v>0</v>
      </c>
      <c r="J55" s="76">
        <f>SUM(Mariannhill!J55)</f>
        <v>0</v>
      </c>
      <c r="K55" s="78">
        <f>SUM(Mariannhill!K55)</f>
        <v>0</v>
      </c>
      <c r="L55" s="78">
        <f>SUM(Mariannhill!L55)</f>
        <v>0</v>
      </c>
      <c r="M55" s="78">
        <f>SUM(Mariannhill!M55)</f>
        <v>0</v>
      </c>
      <c r="N55" s="78">
        <f>SUM(Mariannhill!N55)</f>
        <v>0</v>
      </c>
      <c r="O55" s="78">
        <f>SUM(Mariannhill!O55)</f>
        <v>0</v>
      </c>
      <c r="P55" s="78">
        <f>SUM(Mariannhill!P55)</f>
        <v>0</v>
      </c>
      <c r="Q55" s="78">
        <f>SUM(Mariannhill!Q55)</f>
        <v>0</v>
      </c>
      <c r="R55" s="78">
        <f>SUM(Mariannhill!R55)</f>
        <v>0</v>
      </c>
      <c r="S55" s="78">
        <f>SUM(Mariannhill!S55)</f>
        <v>0</v>
      </c>
      <c r="T55" s="78">
        <f>SUM(Mariannhill!T55)</f>
        <v>0</v>
      </c>
      <c r="U55" s="77">
        <f>SUM(Mariannhill!U55)</f>
        <v>0</v>
      </c>
      <c r="V55" s="76">
        <f>SUM(Mariannhill!V55)</f>
        <v>0</v>
      </c>
      <c r="W55" s="78">
        <f>SUM(Mariannhill!W55)</f>
        <v>0</v>
      </c>
      <c r="X55" s="78">
        <f>SUM(Mariannhill!X55)</f>
        <v>0</v>
      </c>
      <c r="Y55" s="78">
        <f>SUM(Mariannhill!Y55)</f>
        <v>0</v>
      </c>
      <c r="Z55" s="78">
        <f>SUM(Mariannhill!Z55)</f>
        <v>0</v>
      </c>
      <c r="AA55" s="78">
        <f>SUM(Mariannhill!AA55)</f>
        <v>0</v>
      </c>
      <c r="AB55" s="78">
        <f>SUM(Mariannhill!AB55)</f>
        <v>0</v>
      </c>
      <c r="AC55" s="78">
        <f>SUM(Mariannhill!AC55)</f>
        <v>0</v>
      </c>
      <c r="AD55" s="78">
        <f>SUM(Mariannhill!AD55)</f>
        <v>0</v>
      </c>
      <c r="AE55" s="78">
        <f>SUM(Mariannhill!AE55)</f>
        <v>0</v>
      </c>
      <c r="AF55" s="78">
        <f>SUM(Mariannhill!AF55)</f>
        <v>0</v>
      </c>
      <c r="AG55" s="77">
        <f>SUM(Mariannhill!AG55)</f>
        <v>0</v>
      </c>
      <c r="AH55" s="79">
        <f>SUM(Mariannhill!AH55)</f>
        <v>0</v>
      </c>
      <c r="AI55" s="78">
        <f>SUM(Mariannhill!AI55)</f>
        <v>0</v>
      </c>
      <c r="AJ55" s="78">
        <f>SUM(Mariannhill!AJ55)</f>
        <v>0</v>
      </c>
      <c r="AK55" s="78">
        <f>SUM(Mariannhill!AK55)</f>
        <v>0</v>
      </c>
      <c r="AL55" s="78">
        <f>SUM(Mariannhill!AL55)</f>
        <v>0</v>
      </c>
      <c r="AM55" s="78">
        <f>SUM(Mariannhill!AM55)</f>
        <v>0</v>
      </c>
      <c r="AN55" s="78">
        <f>SUM(Mariannhill!AN55)</f>
        <v>0</v>
      </c>
      <c r="AO55" s="78">
        <f>SUM(Mariannhill!AO55)</f>
        <v>0</v>
      </c>
      <c r="AP55" s="78">
        <f>SUM(Mariannhill!AP55)</f>
        <v>0</v>
      </c>
      <c r="AQ55" s="78">
        <f>SUM(Mariannhill!AQ55)</f>
        <v>0</v>
      </c>
      <c r="AR55" s="78">
        <f>SUM(Mariannhill!AR55)</f>
        <v>0</v>
      </c>
      <c r="AS55" s="77">
        <f>SUM(Mariannhill!AS55)</f>
        <v>0</v>
      </c>
      <c r="AT55" s="79">
        <f>SUM(Mariannhill!AT55)</f>
        <v>0</v>
      </c>
      <c r="AU55" s="78">
        <f>SUM(Mariannhill!AU55)</f>
        <v>0</v>
      </c>
      <c r="AV55" s="78">
        <f>SUM(Mariannhill!AV55)</f>
        <v>0</v>
      </c>
      <c r="AW55" s="78">
        <f>SUM(Mariannhill!AW55)</f>
        <v>0</v>
      </c>
      <c r="AX55" s="78">
        <f>SUM(Mariannhill!AX55)</f>
        <v>0</v>
      </c>
      <c r="AY55" s="78">
        <f>SUM(Mariannhill!AY55)</f>
        <v>0</v>
      </c>
      <c r="AZ55" s="78">
        <f>SUM(Mariannhill!AZ55)</f>
        <v>0</v>
      </c>
      <c r="BA55" s="78">
        <f>SUM(Mariannhill!BA55)</f>
        <v>0</v>
      </c>
      <c r="BB55" s="78">
        <f>SUM(Mariannhill!BB55)</f>
        <v>0</v>
      </c>
      <c r="BC55" s="78">
        <f>SUM(Mariannhill!BC55)</f>
        <v>0</v>
      </c>
      <c r="BD55" s="78">
        <f>SUM(Mariannhill!BD55)</f>
        <v>0</v>
      </c>
      <c r="BE55" s="77">
        <f>SUM(Mariannhill!BE55)</f>
        <v>0</v>
      </c>
      <c r="BF55" s="79">
        <f>SUM(Mariannhill!BF55)</f>
        <v>0</v>
      </c>
      <c r="BG55" s="78">
        <f>SUM(Mariannhill!BG55)</f>
        <v>0</v>
      </c>
      <c r="BH55" s="78">
        <f>SUM(Mariannhill!BH55)</f>
        <v>0</v>
      </c>
      <c r="BI55" s="78">
        <f>SUM(Mariannhill!BI55)</f>
        <v>0</v>
      </c>
      <c r="BJ55" s="78">
        <f>SUM(Mariannhill!BJ55)</f>
        <v>0</v>
      </c>
      <c r="BK55" s="78">
        <f>SUM(Mariannhill!BK55)</f>
        <v>0</v>
      </c>
      <c r="BL55" s="78">
        <f>SUM(Mariannhill!BL55)</f>
        <v>0</v>
      </c>
      <c r="BM55" s="78">
        <f>SUM(Mariannhill!BM55)</f>
        <v>0</v>
      </c>
      <c r="BN55" s="78">
        <f>SUM(Mariannhill!BN55)</f>
        <v>0</v>
      </c>
      <c r="BO55" s="78">
        <f>SUM(Mariannhill!BO55)</f>
        <v>0</v>
      </c>
      <c r="BP55" s="78">
        <f>SUM(Mariannhill!BP55)</f>
        <v>0</v>
      </c>
      <c r="BQ55" s="77">
        <f>SUM(Mariannhill!BQ55)</f>
        <v>0</v>
      </c>
      <c r="BR55" s="79">
        <f>SUM(Mariannhill!BR55)</f>
        <v>0</v>
      </c>
      <c r="BS55" s="78">
        <f>SUM(Mariannhill!BS55)</f>
        <v>0</v>
      </c>
      <c r="BT55" s="78">
        <f>SUM(Mariannhill!BT55)</f>
        <v>0</v>
      </c>
      <c r="BU55" s="78">
        <f>SUM(Mariannhill!BU55)</f>
        <v>0</v>
      </c>
      <c r="BV55" s="78">
        <f>SUM(Mariannhill!BV55)</f>
        <v>0</v>
      </c>
      <c r="BW55" s="78">
        <f>SUM(Mariannhill!BW55)</f>
        <v>0</v>
      </c>
      <c r="BX55" s="78">
        <f>SUM(Mariannhill!BX55)</f>
        <v>0</v>
      </c>
      <c r="BY55" s="78">
        <f>SUM(Mariannhill!BY55)</f>
        <v>0</v>
      </c>
      <c r="BZ55" s="78">
        <f>SUM(Mariannhill!BZ55)</f>
        <v>0</v>
      </c>
      <c r="CA55" s="78">
        <f>SUM(Mariannhill!CA55)</f>
        <v>0</v>
      </c>
      <c r="CB55" s="78">
        <f>SUM(Mariannhill!CB55)</f>
        <v>0</v>
      </c>
      <c r="CC55" s="77">
        <f>SUM(Mariannhill!CC55)</f>
        <v>0</v>
      </c>
      <c r="CD55" s="40" t="s">
        <v>50</v>
      </c>
    </row>
    <row r="56" spans="1:82" x14ac:dyDescent="0.35">
      <c r="A56" s="40"/>
      <c r="B56" s="122" t="s">
        <v>106</v>
      </c>
      <c r="C56" s="123" t="s">
        <v>107</v>
      </c>
      <c r="D56" s="124"/>
      <c r="E56" s="282"/>
      <c r="F56" s="214" t="b">
        <f>(Mariannhill!G56)=G56</f>
        <v>1</v>
      </c>
      <c r="G56" s="125">
        <f>SUM(G57:G96)</f>
        <v>0</v>
      </c>
      <c r="H56" s="126">
        <f>SUM(H57:H96)</f>
        <v>0</v>
      </c>
      <c r="I56" s="127">
        <f t="shared" ref="I56:BT56" si="40">SUM(I57:I96)</f>
        <v>0</v>
      </c>
      <c r="J56" s="126">
        <f t="shared" si="40"/>
        <v>0</v>
      </c>
      <c r="K56" s="128">
        <f t="shared" si="40"/>
        <v>0</v>
      </c>
      <c r="L56" s="128">
        <f t="shared" si="40"/>
        <v>0</v>
      </c>
      <c r="M56" s="128">
        <f t="shared" si="40"/>
        <v>0</v>
      </c>
      <c r="N56" s="128">
        <f t="shared" si="40"/>
        <v>0</v>
      </c>
      <c r="O56" s="128">
        <f t="shared" si="40"/>
        <v>0</v>
      </c>
      <c r="P56" s="128">
        <f t="shared" si="40"/>
        <v>0</v>
      </c>
      <c r="Q56" s="128">
        <f t="shared" si="40"/>
        <v>0</v>
      </c>
      <c r="R56" s="128">
        <f t="shared" si="40"/>
        <v>0</v>
      </c>
      <c r="S56" s="128">
        <f t="shared" si="40"/>
        <v>0</v>
      </c>
      <c r="T56" s="128">
        <f t="shared" si="40"/>
        <v>0</v>
      </c>
      <c r="U56" s="127">
        <f t="shared" si="40"/>
        <v>0</v>
      </c>
      <c r="V56" s="126">
        <f t="shared" si="40"/>
        <v>0</v>
      </c>
      <c r="W56" s="128">
        <f t="shared" si="40"/>
        <v>0</v>
      </c>
      <c r="X56" s="128">
        <f t="shared" si="40"/>
        <v>0</v>
      </c>
      <c r="Y56" s="128">
        <f t="shared" si="40"/>
        <v>0</v>
      </c>
      <c r="Z56" s="128">
        <f t="shared" si="40"/>
        <v>0</v>
      </c>
      <c r="AA56" s="128">
        <f t="shared" si="40"/>
        <v>0</v>
      </c>
      <c r="AB56" s="128">
        <f t="shared" si="40"/>
        <v>0</v>
      </c>
      <c r="AC56" s="128">
        <f t="shared" si="40"/>
        <v>0</v>
      </c>
      <c r="AD56" s="128">
        <f t="shared" si="40"/>
        <v>0</v>
      </c>
      <c r="AE56" s="128">
        <f t="shared" si="40"/>
        <v>0</v>
      </c>
      <c r="AF56" s="128">
        <f t="shared" si="40"/>
        <v>0</v>
      </c>
      <c r="AG56" s="127">
        <f t="shared" si="40"/>
        <v>0</v>
      </c>
      <c r="AH56" s="129">
        <f t="shared" si="40"/>
        <v>0</v>
      </c>
      <c r="AI56" s="128">
        <f t="shared" si="40"/>
        <v>0</v>
      </c>
      <c r="AJ56" s="128">
        <f t="shared" si="40"/>
        <v>0</v>
      </c>
      <c r="AK56" s="128">
        <f t="shared" si="40"/>
        <v>0</v>
      </c>
      <c r="AL56" s="128">
        <f t="shared" si="40"/>
        <v>0</v>
      </c>
      <c r="AM56" s="128">
        <f t="shared" si="40"/>
        <v>0</v>
      </c>
      <c r="AN56" s="128">
        <f t="shared" si="40"/>
        <v>0</v>
      </c>
      <c r="AO56" s="128">
        <f t="shared" si="40"/>
        <v>0</v>
      </c>
      <c r="AP56" s="128">
        <f t="shared" si="40"/>
        <v>0</v>
      </c>
      <c r="AQ56" s="128">
        <f t="shared" si="40"/>
        <v>0</v>
      </c>
      <c r="AR56" s="128">
        <f t="shared" si="40"/>
        <v>0</v>
      </c>
      <c r="AS56" s="127">
        <f t="shared" si="40"/>
        <v>0</v>
      </c>
      <c r="AT56" s="129">
        <f t="shared" si="40"/>
        <v>0</v>
      </c>
      <c r="AU56" s="128">
        <f t="shared" si="40"/>
        <v>0</v>
      </c>
      <c r="AV56" s="128">
        <f t="shared" si="40"/>
        <v>0</v>
      </c>
      <c r="AW56" s="128">
        <f t="shared" si="40"/>
        <v>0</v>
      </c>
      <c r="AX56" s="128">
        <f t="shared" si="40"/>
        <v>0</v>
      </c>
      <c r="AY56" s="128">
        <f t="shared" si="40"/>
        <v>0</v>
      </c>
      <c r="AZ56" s="128">
        <f t="shared" si="40"/>
        <v>0</v>
      </c>
      <c r="BA56" s="128">
        <f t="shared" si="40"/>
        <v>0</v>
      </c>
      <c r="BB56" s="128">
        <f t="shared" si="40"/>
        <v>0</v>
      </c>
      <c r="BC56" s="128">
        <f t="shared" si="40"/>
        <v>0</v>
      </c>
      <c r="BD56" s="128">
        <f t="shared" si="40"/>
        <v>0</v>
      </c>
      <c r="BE56" s="127">
        <f t="shared" si="40"/>
        <v>0</v>
      </c>
      <c r="BF56" s="129">
        <f t="shared" si="40"/>
        <v>0</v>
      </c>
      <c r="BG56" s="128">
        <f t="shared" si="40"/>
        <v>0</v>
      </c>
      <c r="BH56" s="128">
        <f t="shared" si="40"/>
        <v>0</v>
      </c>
      <c r="BI56" s="128">
        <f t="shared" si="40"/>
        <v>0</v>
      </c>
      <c r="BJ56" s="128">
        <f t="shared" si="40"/>
        <v>0</v>
      </c>
      <c r="BK56" s="128">
        <f t="shared" si="40"/>
        <v>0</v>
      </c>
      <c r="BL56" s="128">
        <f t="shared" si="40"/>
        <v>0</v>
      </c>
      <c r="BM56" s="128">
        <f t="shared" si="40"/>
        <v>0</v>
      </c>
      <c r="BN56" s="128">
        <f t="shared" si="40"/>
        <v>0</v>
      </c>
      <c r="BO56" s="128">
        <f t="shared" si="40"/>
        <v>0</v>
      </c>
      <c r="BP56" s="128">
        <f t="shared" si="40"/>
        <v>0</v>
      </c>
      <c r="BQ56" s="127">
        <f t="shared" si="40"/>
        <v>0</v>
      </c>
      <c r="BR56" s="129">
        <f t="shared" si="40"/>
        <v>0</v>
      </c>
      <c r="BS56" s="128">
        <f t="shared" si="40"/>
        <v>0</v>
      </c>
      <c r="BT56" s="128">
        <f t="shared" si="40"/>
        <v>0</v>
      </c>
      <c r="BU56" s="128">
        <f t="shared" ref="BU56:CC56" si="41">SUM(BU57:BU96)</f>
        <v>0</v>
      </c>
      <c r="BV56" s="128">
        <f t="shared" si="41"/>
        <v>0</v>
      </c>
      <c r="BW56" s="128">
        <f t="shared" si="41"/>
        <v>0</v>
      </c>
      <c r="BX56" s="128">
        <f t="shared" si="41"/>
        <v>0</v>
      </c>
      <c r="BY56" s="128">
        <f t="shared" si="41"/>
        <v>0</v>
      </c>
      <c r="BZ56" s="128">
        <f t="shared" si="41"/>
        <v>0</v>
      </c>
      <c r="CA56" s="128">
        <f t="shared" si="41"/>
        <v>0</v>
      </c>
      <c r="CB56" s="128">
        <f t="shared" si="41"/>
        <v>0</v>
      </c>
      <c r="CC56" s="127">
        <f t="shared" si="41"/>
        <v>0</v>
      </c>
      <c r="CD56" s="40" t="s">
        <v>50</v>
      </c>
    </row>
    <row r="57" spans="1:82" x14ac:dyDescent="0.35">
      <c r="A57" s="40"/>
      <c r="B57" s="74" t="s">
        <v>108</v>
      </c>
      <c r="C57" s="130" t="s">
        <v>109</v>
      </c>
      <c r="D57" s="131" t="s">
        <v>60</v>
      </c>
      <c r="E57" s="255">
        <f>SUM(Mariannhill!E57)</f>
        <v>72</v>
      </c>
      <c r="F57" s="214" t="b">
        <f>(Mariannhill!G57)=G57</f>
        <v>1</v>
      </c>
      <c r="G57" s="75">
        <f t="shared" ref="G57:G96" si="42">+SUM(H57:CC57)</f>
        <v>0</v>
      </c>
      <c r="H57" s="76">
        <f>SUM(Mariannhill!H57)</f>
        <v>0</v>
      </c>
      <c r="I57" s="77">
        <f>SUM(Mariannhill!I57)</f>
        <v>0</v>
      </c>
      <c r="J57" s="76">
        <f>SUM(Mariannhill!J57)</f>
        <v>0</v>
      </c>
      <c r="K57" s="78">
        <f>SUM(Mariannhill!K57)</f>
        <v>0</v>
      </c>
      <c r="L57" s="78">
        <f>SUM(Mariannhill!L57)</f>
        <v>0</v>
      </c>
      <c r="M57" s="78">
        <f>SUM(Mariannhill!M57)</f>
        <v>0</v>
      </c>
      <c r="N57" s="78">
        <f>SUM(Mariannhill!N57)</f>
        <v>0</v>
      </c>
      <c r="O57" s="78">
        <f>SUM(Mariannhill!O57)</f>
        <v>0</v>
      </c>
      <c r="P57" s="78">
        <f>SUM(Mariannhill!P57)</f>
        <v>0</v>
      </c>
      <c r="Q57" s="78">
        <f>SUM(Mariannhill!Q57)</f>
        <v>0</v>
      </c>
      <c r="R57" s="78">
        <f>SUM(Mariannhill!R57)</f>
        <v>0</v>
      </c>
      <c r="S57" s="78">
        <f>SUM(Mariannhill!S57)</f>
        <v>0</v>
      </c>
      <c r="T57" s="78">
        <f>SUM(Mariannhill!T57)</f>
        <v>0</v>
      </c>
      <c r="U57" s="77">
        <f>SUM(Mariannhill!U57)</f>
        <v>0</v>
      </c>
      <c r="V57" s="76">
        <f>SUM(Mariannhill!V57)</f>
        <v>0</v>
      </c>
      <c r="W57" s="78">
        <f>SUM(Mariannhill!W57)</f>
        <v>0</v>
      </c>
      <c r="X57" s="78">
        <f>SUM(Mariannhill!X57)</f>
        <v>0</v>
      </c>
      <c r="Y57" s="78">
        <f>SUM(Mariannhill!Y57)</f>
        <v>0</v>
      </c>
      <c r="Z57" s="78">
        <f>SUM(Mariannhill!Z57)</f>
        <v>0</v>
      </c>
      <c r="AA57" s="78">
        <f>SUM(Mariannhill!AA57)</f>
        <v>0</v>
      </c>
      <c r="AB57" s="78">
        <f>SUM(Mariannhill!AB57)</f>
        <v>0</v>
      </c>
      <c r="AC57" s="78">
        <f>SUM(Mariannhill!AC57)</f>
        <v>0</v>
      </c>
      <c r="AD57" s="78">
        <f>SUM(Mariannhill!AD57)</f>
        <v>0</v>
      </c>
      <c r="AE57" s="78">
        <f>SUM(Mariannhill!AE57)</f>
        <v>0</v>
      </c>
      <c r="AF57" s="78">
        <f>SUM(Mariannhill!AF57)</f>
        <v>0</v>
      </c>
      <c r="AG57" s="77">
        <f>SUM(Mariannhill!AG57)</f>
        <v>0</v>
      </c>
      <c r="AH57" s="79">
        <f>SUM(Mariannhill!AH57)</f>
        <v>0</v>
      </c>
      <c r="AI57" s="78">
        <f>SUM(Mariannhill!AI57)</f>
        <v>0</v>
      </c>
      <c r="AJ57" s="78">
        <f>SUM(Mariannhill!AJ57)</f>
        <v>0</v>
      </c>
      <c r="AK57" s="78">
        <f>SUM(Mariannhill!AK57)</f>
        <v>0</v>
      </c>
      <c r="AL57" s="78">
        <f>SUM(Mariannhill!AL57)</f>
        <v>0</v>
      </c>
      <c r="AM57" s="78">
        <f>SUM(Mariannhill!AM57)</f>
        <v>0</v>
      </c>
      <c r="AN57" s="78">
        <f>SUM(Mariannhill!AN57)</f>
        <v>0</v>
      </c>
      <c r="AO57" s="78">
        <f>SUM(Mariannhill!AO57)</f>
        <v>0</v>
      </c>
      <c r="AP57" s="78">
        <f>SUM(Mariannhill!AP57)</f>
        <v>0</v>
      </c>
      <c r="AQ57" s="78">
        <f>SUM(Mariannhill!AQ57)</f>
        <v>0</v>
      </c>
      <c r="AR57" s="78">
        <f>SUM(Mariannhill!AR57)</f>
        <v>0</v>
      </c>
      <c r="AS57" s="77">
        <f>SUM(Mariannhill!AS57)</f>
        <v>0</v>
      </c>
      <c r="AT57" s="79">
        <f>SUM(Mariannhill!AT57)</f>
        <v>0</v>
      </c>
      <c r="AU57" s="78">
        <f>SUM(Mariannhill!AU57)</f>
        <v>0</v>
      </c>
      <c r="AV57" s="78">
        <f>SUM(Mariannhill!AV57)</f>
        <v>0</v>
      </c>
      <c r="AW57" s="78">
        <f>SUM(Mariannhill!AW57)</f>
        <v>0</v>
      </c>
      <c r="AX57" s="78">
        <f>SUM(Mariannhill!AX57)</f>
        <v>0</v>
      </c>
      <c r="AY57" s="78">
        <f>SUM(Mariannhill!AY57)</f>
        <v>0</v>
      </c>
      <c r="AZ57" s="78">
        <f>SUM(Mariannhill!AZ57)</f>
        <v>0</v>
      </c>
      <c r="BA57" s="78">
        <f>SUM(Mariannhill!BA57)</f>
        <v>0</v>
      </c>
      <c r="BB57" s="78">
        <f>SUM(Mariannhill!BB57)</f>
        <v>0</v>
      </c>
      <c r="BC57" s="78">
        <f>SUM(Mariannhill!BC57)</f>
        <v>0</v>
      </c>
      <c r="BD57" s="78">
        <f>SUM(Mariannhill!BD57)</f>
        <v>0</v>
      </c>
      <c r="BE57" s="77">
        <f>SUM(Mariannhill!BE57)</f>
        <v>0</v>
      </c>
      <c r="BF57" s="79">
        <f>SUM(Mariannhill!BF57)</f>
        <v>0</v>
      </c>
      <c r="BG57" s="78">
        <f>SUM(Mariannhill!BG57)</f>
        <v>0</v>
      </c>
      <c r="BH57" s="78">
        <f>SUM(Mariannhill!BH57)</f>
        <v>0</v>
      </c>
      <c r="BI57" s="78">
        <f>SUM(Mariannhill!BI57)</f>
        <v>0</v>
      </c>
      <c r="BJ57" s="78">
        <f>SUM(Mariannhill!BJ57)</f>
        <v>0</v>
      </c>
      <c r="BK57" s="78">
        <f>SUM(Mariannhill!BK57)</f>
        <v>0</v>
      </c>
      <c r="BL57" s="78">
        <f>SUM(Mariannhill!BL57)</f>
        <v>0</v>
      </c>
      <c r="BM57" s="78">
        <f>SUM(Mariannhill!BM57)</f>
        <v>0</v>
      </c>
      <c r="BN57" s="78">
        <f>SUM(Mariannhill!BN57)</f>
        <v>0</v>
      </c>
      <c r="BO57" s="78">
        <f>SUM(Mariannhill!BO57)</f>
        <v>0</v>
      </c>
      <c r="BP57" s="78">
        <f>SUM(Mariannhill!BP57)</f>
        <v>0</v>
      </c>
      <c r="BQ57" s="77">
        <f>SUM(Mariannhill!BQ57)</f>
        <v>0</v>
      </c>
      <c r="BR57" s="79">
        <f>SUM(Mariannhill!BR57)</f>
        <v>0</v>
      </c>
      <c r="BS57" s="78">
        <f>SUM(Mariannhill!BS57)</f>
        <v>0</v>
      </c>
      <c r="BT57" s="78">
        <f>SUM(Mariannhill!BT57)</f>
        <v>0</v>
      </c>
      <c r="BU57" s="78">
        <f>SUM(Mariannhill!BU57)</f>
        <v>0</v>
      </c>
      <c r="BV57" s="78">
        <f>SUM(Mariannhill!BV57)</f>
        <v>0</v>
      </c>
      <c r="BW57" s="78">
        <f>SUM(Mariannhill!BW57)</f>
        <v>0</v>
      </c>
      <c r="BX57" s="78">
        <f>SUM(Mariannhill!BX57)</f>
        <v>0</v>
      </c>
      <c r="BY57" s="78">
        <f>SUM(Mariannhill!BY57)</f>
        <v>0</v>
      </c>
      <c r="BZ57" s="78">
        <f>SUM(Mariannhill!BZ57)</f>
        <v>0</v>
      </c>
      <c r="CA57" s="78">
        <f>SUM(Mariannhill!CA57)</f>
        <v>0</v>
      </c>
      <c r="CB57" s="78">
        <f>SUM(Mariannhill!CB57)</f>
        <v>0</v>
      </c>
      <c r="CC57" s="77">
        <f>SUM(Mariannhill!CC57)</f>
        <v>0</v>
      </c>
      <c r="CD57" s="40" t="s">
        <v>50</v>
      </c>
    </row>
    <row r="58" spans="1:82" x14ac:dyDescent="0.35">
      <c r="A58" s="40"/>
      <c r="B58" s="74" t="s">
        <v>110</v>
      </c>
      <c r="C58" s="130" t="s">
        <v>111</v>
      </c>
      <c r="D58" s="131" t="s">
        <v>60</v>
      </c>
      <c r="E58" s="255">
        <f>SUM(Mariannhill!E58)</f>
        <v>72</v>
      </c>
      <c r="F58" s="214" t="b">
        <f>(Mariannhill!G58)=G58</f>
        <v>1</v>
      </c>
      <c r="G58" s="75">
        <f t="shared" si="42"/>
        <v>0</v>
      </c>
      <c r="H58" s="76">
        <f>SUM(Mariannhill!H58)</f>
        <v>0</v>
      </c>
      <c r="I58" s="77">
        <f>SUM(Mariannhill!I58)</f>
        <v>0</v>
      </c>
      <c r="J58" s="76">
        <f>SUM(Mariannhill!J58)</f>
        <v>0</v>
      </c>
      <c r="K58" s="78">
        <f>SUM(Mariannhill!K58)</f>
        <v>0</v>
      </c>
      <c r="L58" s="78">
        <f>SUM(Mariannhill!L58)</f>
        <v>0</v>
      </c>
      <c r="M58" s="78">
        <f>SUM(Mariannhill!M58)</f>
        <v>0</v>
      </c>
      <c r="N58" s="78">
        <f>SUM(Mariannhill!N58)</f>
        <v>0</v>
      </c>
      <c r="O58" s="78">
        <f>SUM(Mariannhill!O58)</f>
        <v>0</v>
      </c>
      <c r="P58" s="78">
        <f>SUM(Mariannhill!P58)</f>
        <v>0</v>
      </c>
      <c r="Q58" s="78">
        <f>SUM(Mariannhill!Q58)</f>
        <v>0</v>
      </c>
      <c r="R58" s="78">
        <f>SUM(Mariannhill!R58)</f>
        <v>0</v>
      </c>
      <c r="S58" s="78">
        <f>SUM(Mariannhill!S58)</f>
        <v>0</v>
      </c>
      <c r="T58" s="78">
        <f>SUM(Mariannhill!T58)</f>
        <v>0</v>
      </c>
      <c r="U58" s="77">
        <f>SUM(Mariannhill!U58)</f>
        <v>0</v>
      </c>
      <c r="V58" s="76">
        <f>SUM(Mariannhill!V58)</f>
        <v>0</v>
      </c>
      <c r="W58" s="78">
        <f>SUM(Mariannhill!W58)</f>
        <v>0</v>
      </c>
      <c r="X58" s="78">
        <f>SUM(Mariannhill!X58)</f>
        <v>0</v>
      </c>
      <c r="Y58" s="78">
        <f>SUM(Mariannhill!Y58)</f>
        <v>0</v>
      </c>
      <c r="Z58" s="78">
        <f>SUM(Mariannhill!Z58)</f>
        <v>0</v>
      </c>
      <c r="AA58" s="78">
        <f>SUM(Mariannhill!AA58)</f>
        <v>0</v>
      </c>
      <c r="AB58" s="78">
        <f>SUM(Mariannhill!AB58)</f>
        <v>0</v>
      </c>
      <c r="AC58" s="78">
        <f>SUM(Mariannhill!AC58)</f>
        <v>0</v>
      </c>
      <c r="AD58" s="78">
        <f>SUM(Mariannhill!AD58)</f>
        <v>0</v>
      </c>
      <c r="AE58" s="78">
        <f>SUM(Mariannhill!AE58)</f>
        <v>0</v>
      </c>
      <c r="AF58" s="78">
        <f>SUM(Mariannhill!AF58)</f>
        <v>0</v>
      </c>
      <c r="AG58" s="77">
        <f>SUM(Mariannhill!AG58)</f>
        <v>0</v>
      </c>
      <c r="AH58" s="79">
        <f>SUM(Mariannhill!AH58)</f>
        <v>0</v>
      </c>
      <c r="AI58" s="78">
        <f>SUM(Mariannhill!AI58)</f>
        <v>0</v>
      </c>
      <c r="AJ58" s="78">
        <f>SUM(Mariannhill!AJ58)</f>
        <v>0</v>
      </c>
      <c r="AK58" s="78">
        <f>SUM(Mariannhill!AK58)</f>
        <v>0</v>
      </c>
      <c r="AL58" s="78">
        <f>SUM(Mariannhill!AL58)</f>
        <v>0</v>
      </c>
      <c r="AM58" s="78">
        <f>SUM(Mariannhill!AM58)</f>
        <v>0</v>
      </c>
      <c r="AN58" s="78">
        <f>SUM(Mariannhill!AN58)</f>
        <v>0</v>
      </c>
      <c r="AO58" s="78">
        <f>SUM(Mariannhill!AO58)</f>
        <v>0</v>
      </c>
      <c r="AP58" s="78">
        <f>SUM(Mariannhill!AP58)</f>
        <v>0</v>
      </c>
      <c r="AQ58" s="78">
        <f>SUM(Mariannhill!AQ58)</f>
        <v>0</v>
      </c>
      <c r="AR58" s="78">
        <f>SUM(Mariannhill!AR58)</f>
        <v>0</v>
      </c>
      <c r="AS58" s="77">
        <f>SUM(Mariannhill!AS58)</f>
        <v>0</v>
      </c>
      <c r="AT58" s="79">
        <f>SUM(Mariannhill!AT58)</f>
        <v>0</v>
      </c>
      <c r="AU58" s="78">
        <f>SUM(Mariannhill!AU58)</f>
        <v>0</v>
      </c>
      <c r="AV58" s="78">
        <f>SUM(Mariannhill!AV58)</f>
        <v>0</v>
      </c>
      <c r="AW58" s="78">
        <f>SUM(Mariannhill!AW58)</f>
        <v>0</v>
      </c>
      <c r="AX58" s="78">
        <f>SUM(Mariannhill!AX58)</f>
        <v>0</v>
      </c>
      <c r="AY58" s="78">
        <f>SUM(Mariannhill!AY58)</f>
        <v>0</v>
      </c>
      <c r="AZ58" s="78">
        <f>SUM(Mariannhill!AZ58)</f>
        <v>0</v>
      </c>
      <c r="BA58" s="78">
        <f>SUM(Mariannhill!BA58)</f>
        <v>0</v>
      </c>
      <c r="BB58" s="78">
        <f>SUM(Mariannhill!BB58)</f>
        <v>0</v>
      </c>
      <c r="BC58" s="78">
        <f>SUM(Mariannhill!BC58)</f>
        <v>0</v>
      </c>
      <c r="BD58" s="78">
        <f>SUM(Mariannhill!BD58)</f>
        <v>0</v>
      </c>
      <c r="BE58" s="77">
        <f>SUM(Mariannhill!BE58)</f>
        <v>0</v>
      </c>
      <c r="BF58" s="79">
        <f>SUM(Mariannhill!BF58)</f>
        <v>0</v>
      </c>
      <c r="BG58" s="78">
        <f>SUM(Mariannhill!BG58)</f>
        <v>0</v>
      </c>
      <c r="BH58" s="78">
        <f>SUM(Mariannhill!BH58)</f>
        <v>0</v>
      </c>
      <c r="BI58" s="78">
        <f>SUM(Mariannhill!BI58)</f>
        <v>0</v>
      </c>
      <c r="BJ58" s="78">
        <f>SUM(Mariannhill!BJ58)</f>
        <v>0</v>
      </c>
      <c r="BK58" s="78">
        <f>SUM(Mariannhill!BK58)</f>
        <v>0</v>
      </c>
      <c r="BL58" s="78">
        <f>SUM(Mariannhill!BL58)</f>
        <v>0</v>
      </c>
      <c r="BM58" s="78">
        <f>SUM(Mariannhill!BM58)</f>
        <v>0</v>
      </c>
      <c r="BN58" s="78">
        <f>SUM(Mariannhill!BN58)</f>
        <v>0</v>
      </c>
      <c r="BO58" s="78">
        <f>SUM(Mariannhill!BO58)</f>
        <v>0</v>
      </c>
      <c r="BP58" s="78">
        <f>SUM(Mariannhill!BP58)</f>
        <v>0</v>
      </c>
      <c r="BQ58" s="77">
        <f>SUM(Mariannhill!BQ58)</f>
        <v>0</v>
      </c>
      <c r="BR58" s="79">
        <f>SUM(Mariannhill!BR58)</f>
        <v>0</v>
      </c>
      <c r="BS58" s="78">
        <f>SUM(Mariannhill!BS58)</f>
        <v>0</v>
      </c>
      <c r="BT58" s="78">
        <f>SUM(Mariannhill!BT58)</f>
        <v>0</v>
      </c>
      <c r="BU58" s="78">
        <f>SUM(Mariannhill!BU58)</f>
        <v>0</v>
      </c>
      <c r="BV58" s="78">
        <f>SUM(Mariannhill!BV58)</f>
        <v>0</v>
      </c>
      <c r="BW58" s="78">
        <f>SUM(Mariannhill!BW58)</f>
        <v>0</v>
      </c>
      <c r="BX58" s="78">
        <f>SUM(Mariannhill!BX58)</f>
        <v>0</v>
      </c>
      <c r="BY58" s="78">
        <f>SUM(Mariannhill!BY58)</f>
        <v>0</v>
      </c>
      <c r="BZ58" s="78">
        <f>SUM(Mariannhill!BZ58)</f>
        <v>0</v>
      </c>
      <c r="CA58" s="78">
        <f>SUM(Mariannhill!CA58)</f>
        <v>0</v>
      </c>
      <c r="CB58" s="78">
        <f>SUM(Mariannhill!CB58)</f>
        <v>0</v>
      </c>
      <c r="CC58" s="77">
        <f>SUM(Mariannhill!CC58)</f>
        <v>0</v>
      </c>
      <c r="CD58" s="40" t="s">
        <v>50</v>
      </c>
    </row>
    <row r="59" spans="1:82" x14ac:dyDescent="0.35">
      <c r="A59" s="40"/>
      <c r="B59" s="74" t="s">
        <v>112</v>
      </c>
      <c r="C59" s="130" t="s">
        <v>113</v>
      </c>
      <c r="D59" s="131" t="s">
        <v>60</v>
      </c>
      <c r="E59" s="255">
        <f>SUM(Mariannhill!E59)</f>
        <v>72</v>
      </c>
      <c r="F59" s="214" t="b">
        <f>(Mariannhill!G59)=G59</f>
        <v>1</v>
      </c>
      <c r="G59" s="75">
        <f t="shared" si="42"/>
        <v>0</v>
      </c>
      <c r="H59" s="76">
        <f>SUM(Mariannhill!H59)</f>
        <v>0</v>
      </c>
      <c r="I59" s="77">
        <f>SUM(Mariannhill!I59)</f>
        <v>0</v>
      </c>
      <c r="J59" s="76">
        <f>SUM(Mariannhill!J59)</f>
        <v>0</v>
      </c>
      <c r="K59" s="78">
        <f>SUM(Mariannhill!K59)</f>
        <v>0</v>
      </c>
      <c r="L59" s="78">
        <f>SUM(Mariannhill!L59)</f>
        <v>0</v>
      </c>
      <c r="M59" s="78">
        <f>SUM(Mariannhill!M59)</f>
        <v>0</v>
      </c>
      <c r="N59" s="78">
        <f>SUM(Mariannhill!N59)</f>
        <v>0</v>
      </c>
      <c r="O59" s="78">
        <f>SUM(Mariannhill!O59)</f>
        <v>0</v>
      </c>
      <c r="P59" s="78">
        <f>SUM(Mariannhill!P59)</f>
        <v>0</v>
      </c>
      <c r="Q59" s="78">
        <f>SUM(Mariannhill!Q59)</f>
        <v>0</v>
      </c>
      <c r="R59" s="78">
        <f>SUM(Mariannhill!R59)</f>
        <v>0</v>
      </c>
      <c r="S59" s="78">
        <f>SUM(Mariannhill!S59)</f>
        <v>0</v>
      </c>
      <c r="T59" s="78">
        <f>SUM(Mariannhill!T59)</f>
        <v>0</v>
      </c>
      <c r="U59" s="77">
        <f>SUM(Mariannhill!U59)</f>
        <v>0</v>
      </c>
      <c r="V59" s="76">
        <f>SUM(Mariannhill!V59)</f>
        <v>0</v>
      </c>
      <c r="W59" s="78">
        <f>SUM(Mariannhill!W59)</f>
        <v>0</v>
      </c>
      <c r="X59" s="78">
        <f>SUM(Mariannhill!X59)</f>
        <v>0</v>
      </c>
      <c r="Y59" s="78">
        <f>SUM(Mariannhill!Y59)</f>
        <v>0</v>
      </c>
      <c r="Z59" s="78">
        <f>SUM(Mariannhill!Z59)</f>
        <v>0</v>
      </c>
      <c r="AA59" s="78">
        <f>SUM(Mariannhill!AA59)</f>
        <v>0</v>
      </c>
      <c r="AB59" s="78">
        <f>SUM(Mariannhill!AB59)</f>
        <v>0</v>
      </c>
      <c r="AC59" s="78">
        <f>SUM(Mariannhill!AC59)</f>
        <v>0</v>
      </c>
      <c r="AD59" s="78">
        <f>SUM(Mariannhill!AD59)</f>
        <v>0</v>
      </c>
      <c r="AE59" s="78">
        <f>SUM(Mariannhill!AE59)</f>
        <v>0</v>
      </c>
      <c r="AF59" s="78">
        <f>SUM(Mariannhill!AF59)</f>
        <v>0</v>
      </c>
      <c r="AG59" s="77">
        <f>SUM(Mariannhill!AG59)</f>
        <v>0</v>
      </c>
      <c r="AH59" s="79">
        <f>SUM(Mariannhill!AH59)</f>
        <v>0</v>
      </c>
      <c r="AI59" s="78">
        <f>SUM(Mariannhill!AI59)</f>
        <v>0</v>
      </c>
      <c r="AJ59" s="78">
        <f>SUM(Mariannhill!AJ59)</f>
        <v>0</v>
      </c>
      <c r="AK59" s="78">
        <f>SUM(Mariannhill!AK59)</f>
        <v>0</v>
      </c>
      <c r="AL59" s="78">
        <f>SUM(Mariannhill!AL59)</f>
        <v>0</v>
      </c>
      <c r="AM59" s="78">
        <f>SUM(Mariannhill!AM59)</f>
        <v>0</v>
      </c>
      <c r="AN59" s="78">
        <f>SUM(Mariannhill!AN59)</f>
        <v>0</v>
      </c>
      <c r="AO59" s="78">
        <f>SUM(Mariannhill!AO59)</f>
        <v>0</v>
      </c>
      <c r="AP59" s="78">
        <f>SUM(Mariannhill!AP59)</f>
        <v>0</v>
      </c>
      <c r="AQ59" s="78">
        <f>SUM(Mariannhill!AQ59)</f>
        <v>0</v>
      </c>
      <c r="AR59" s="78">
        <f>SUM(Mariannhill!AR59)</f>
        <v>0</v>
      </c>
      <c r="AS59" s="77">
        <f>SUM(Mariannhill!AS59)</f>
        <v>0</v>
      </c>
      <c r="AT59" s="79">
        <f>SUM(Mariannhill!AT59)</f>
        <v>0</v>
      </c>
      <c r="AU59" s="78">
        <f>SUM(Mariannhill!AU59)</f>
        <v>0</v>
      </c>
      <c r="AV59" s="78">
        <f>SUM(Mariannhill!AV59)</f>
        <v>0</v>
      </c>
      <c r="AW59" s="78">
        <f>SUM(Mariannhill!AW59)</f>
        <v>0</v>
      </c>
      <c r="AX59" s="78">
        <f>SUM(Mariannhill!AX59)</f>
        <v>0</v>
      </c>
      <c r="AY59" s="78">
        <f>SUM(Mariannhill!AY59)</f>
        <v>0</v>
      </c>
      <c r="AZ59" s="78">
        <f>SUM(Mariannhill!AZ59)</f>
        <v>0</v>
      </c>
      <c r="BA59" s="78">
        <f>SUM(Mariannhill!BA59)</f>
        <v>0</v>
      </c>
      <c r="BB59" s="78">
        <f>SUM(Mariannhill!BB59)</f>
        <v>0</v>
      </c>
      <c r="BC59" s="78">
        <f>SUM(Mariannhill!BC59)</f>
        <v>0</v>
      </c>
      <c r="BD59" s="78">
        <f>SUM(Mariannhill!BD59)</f>
        <v>0</v>
      </c>
      <c r="BE59" s="77">
        <f>SUM(Mariannhill!BE59)</f>
        <v>0</v>
      </c>
      <c r="BF59" s="79">
        <f>SUM(Mariannhill!BF59)</f>
        <v>0</v>
      </c>
      <c r="BG59" s="78">
        <f>SUM(Mariannhill!BG59)</f>
        <v>0</v>
      </c>
      <c r="BH59" s="78">
        <f>SUM(Mariannhill!BH59)</f>
        <v>0</v>
      </c>
      <c r="BI59" s="78">
        <f>SUM(Mariannhill!BI59)</f>
        <v>0</v>
      </c>
      <c r="BJ59" s="78">
        <f>SUM(Mariannhill!BJ59)</f>
        <v>0</v>
      </c>
      <c r="BK59" s="78">
        <f>SUM(Mariannhill!BK59)</f>
        <v>0</v>
      </c>
      <c r="BL59" s="78">
        <f>SUM(Mariannhill!BL59)</f>
        <v>0</v>
      </c>
      <c r="BM59" s="78">
        <f>SUM(Mariannhill!BM59)</f>
        <v>0</v>
      </c>
      <c r="BN59" s="78">
        <f>SUM(Mariannhill!BN59)</f>
        <v>0</v>
      </c>
      <c r="BO59" s="78">
        <f>SUM(Mariannhill!BO59)</f>
        <v>0</v>
      </c>
      <c r="BP59" s="78">
        <f>SUM(Mariannhill!BP59)</f>
        <v>0</v>
      </c>
      <c r="BQ59" s="77">
        <f>SUM(Mariannhill!BQ59)</f>
        <v>0</v>
      </c>
      <c r="BR59" s="79">
        <f>SUM(Mariannhill!BR59)</f>
        <v>0</v>
      </c>
      <c r="BS59" s="78">
        <f>SUM(Mariannhill!BS59)</f>
        <v>0</v>
      </c>
      <c r="BT59" s="78">
        <f>SUM(Mariannhill!BT59)</f>
        <v>0</v>
      </c>
      <c r="BU59" s="78">
        <f>SUM(Mariannhill!BU59)</f>
        <v>0</v>
      </c>
      <c r="BV59" s="78">
        <f>SUM(Mariannhill!BV59)</f>
        <v>0</v>
      </c>
      <c r="BW59" s="78">
        <f>SUM(Mariannhill!BW59)</f>
        <v>0</v>
      </c>
      <c r="BX59" s="78">
        <f>SUM(Mariannhill!BX59)</f>
        <v>0</v>
      </c>
      <c r="BY59" s="78">
        <f>SUM(Mariannhill!BY59)</f>
        <v>0</v>
      </c>
      <c r="BZ59" s="78">
        <f>SUM(Mariannhill!BZ59)</f>
        <v>0</v>
      </c>
      <c r="CA59" s="78">
        <f>SUM(Mariannhill!CA59)</f>
        <v>0</v>
      </c>
      <c r="CB59" s="78">
        <f>SUM(Mariannhill!CB59)</f>
        <v>0</v>
      </c>
      <c r="CC59" s="77">
        <f>SUM(Mariannhill!CC59)</f>
        <v>0</v>
      </c>
      <c r="CD59" s="40" t="s">
        <v>50</v>
      </c>
    </row>
    <row r="60" spans="1:82" x14ac:dyDescent="0.35">
      <c r="A60" s="40"/>
      <c r="B60" s="74" t="s">
        <v>114</v>
      </c>
      <c r="C60" s="130" t="s">
        <v>115</v>
      </c>
      <c r="D60" s="131" t="s">
        <v>60</v>
      </c>
      <c r="E60" s="255">
        <f>SUM(Mariannhill!E60)</f>
        <v>72</v>
      </c>
      <c r="F60" s="214" t="b">
        <f>(Mariannhill!G60)=G60</f>
        <v>1</v>
      </c>
      <c r="G60" s="75">
        <f t="shared" si="42"/>
        <v>0</v>
      </c>
      <c r="H60" s="76">
        <f>SUM(Mariannhill!H60)</f>
        <v>0</v>
      </c>
      <c r="I60" s="77">
        <f>SUM(Mariannhill!I60)</f>
        <v>0</v>
      </c>
      <c r="J60" s="76">
        <f>SUM(Mariannhill!J60)</f>
        <v>0</v>
      </c>
      <c r="K60" s="78">
        <f>SUM(Mariannhill!K60)</f>
        <v>0</v>
      </c>
      <c r="L60" s="78">
        <f>SUM(Mariannhill!L60)</f>
        <v>0</v>
      </c>
      <c r="M60" s="78">
        <f>SUM(Mariannhill!M60)</f>
        <v>0</v>
      </c>
      <c r="N60" s="78">
        <f>SUM(Mariannhill!N60)</f>
        <v>0</v>
      </c>
      <c r="O60" s="78">
        <f>SUM(Mariannhill!O60)</f>
        <v>0</v>
      </c>
      <c r="P60" s="78">
        <f>SUM(Mariannhill!P60)</f>
        <v>0</v>
      </c>
      <c r="Q60" s="78">
        <f>SUM(Mariannhill!Q60)</f>
        <v>0</v>
      </c>
      <c r="R60" s="78">
        <f>SUM(Mariannhill!R60)</f>
        <v>0</v>
      </c>
      <c r="S60" s="78">
        <f>SUM(Mariannhill!S60)</f>
        <v>0</v>
      </c>
      <c r="T60" s="78">
        <f>SUM(Mariannhill!T60)</f>
        <v>0</v>
      </c>
      <c r="U60" s="77">
        <f>SUM(Mariannhill!U60)</f>
        <v>0</v>
      </c>
      <c r="V60" s="76">
        <f>SUM(Mariannhill!V60)</f>
        <v>0</v>
      </c>
      <c r="W60" s="78">
        <f>SUM(Mariannhill!W60)</f>
        <v>0</v>
      </c>
      <c r="X60" s="78">
        <f>SUM(Mariannhill!X60)</f>
        <v>0</v>
      </c>
      <c r="Y60" s="78">
        <f>SUM(Mariannhill!Y60)</f>
        <v>0</v>
      </c>
      <c r="Z60" s="78">
        <f>SUM(Mariannhill!Z60)</f>
        <v>0</v>
      </c>
      <c r="AA60" s="78">
        <f>SUM(Mariannhill!AA60)</f>
        <v>0</v>
      </c>
      <c r="AB60" s="78">
        <f>SUM(Mariannhill!AB60)</f>
        <v>0</v>
      </c>
      <c r="AC60" s="78">
        <f>SUM(Mariannhill!AC60)</f>
        <v>0</v>
      </c>
      <c r="AD60" s="78">
        <f>SUM(Mariannhill!AD60)</f>
        <v>0</v>
      </c>
      <c r="AE60" s="78">
        <f>SUM(Mariannhill!AE60)</f>
        <v>0</v>
      </c>
      <c r="AF60" s="78">
        <f>SUM(Mariannhill!AF60)</f>
        <v>0</v>
      </c>
      <c r="AG60" s="77">
        <f>SUM(Mariannhill!AG60)</f>
        <v>0</v>
      </c>
      <c r="AH60" s="79">
        <f>SUM(Mariannhill!AH60)</f>
        <v>0</v>
      </c>
      <c r="AI60" s="78">
        <f>SUM(Mariannhill!AI60)</f>
        <v>0</v>
      </c>
      <c r="AJ60" s="78">
        <f>SUM(Mariannhill!AJ60)</f>
        <v>0</v>
      </c>
      <c r="AK60" s="78">
        <f>SUM(Mariannhill!AK60)</f>
        <v>0</v>
      </c>
      <c r="AL60" s="78">
        <f>SUM(Mariannhill!AL60)</f>
        <v>0</v>
      </c>
      <c r="AM60" s="78">
        <f>SUM(Mariannhill!AM60)</f>
        <v>0</v>
      </c>
      <c r="AN60" s="78">
        <f>SUM(Mariannhill!AN60)</f>
        <v>0</v>
      </c>
      <c r="AO60" s="78">
        <f>SUM(Mariannhill!AO60)</f>
        <v>0</v>
      </c>
      <c r="AP60" s="78">
        <f>SUM(Mariannhill!AP60)</f>
        <v>0</v>
      </c>
      <c r="AQ60" s="78">
        <f>SUM(Mariannhill!AQ60)</f>
        <v>0</v>
      </c>
      <c r="AR60" s="78">
        <f>SUM(Mariannhill!AR60)</f>
        <v>0</v>
      </c>
      <c r="AS60" s="77">
        <f>SUM(Mariannhill!AS60)</f>
        <v>0</v>
      </c>
      <c r="AT60" s="79">
        <f>SUM(Mariannhill!AT60)</f>
        <v>0</v>
      </c>
      <c r="AU60" s="78">
        <f>SUM(Mariannhill!AU60)</f>
        <v>0</v>
      </c>
      <c r="AV60" s="78">
        <f>SUM(Mariannhill!AV60)</f>
        <v>0</v>
      </c>
      <c r="AW60" s="78">
        <f>SUM(Mariannhill!AW60)</f>
        <v>0</v>
      </c>
      <c r="AX60" s="78">
        <f>SUM(Mariannhill!AX60)</f>
        <v>0</v>
      </c>
      <c r="AY60" s="78">
        <f>SUM(Mariannhill!AY60)</f>
        <v>0</v>
      </c>
      <c r="AZ60" s="78">
        <f>SUM(Mariannhill!AZ60)</f>
        <v>0</v>
      </c>
      <c r="BA60" s="78">
        <f>SUM(Mariannhill!BA60)</f>
        <v>0</v>
      </c>
      <c r="BB60" s="78">
        <f>SUM(Mariannhill!BB60)</f>
        <v>0</v>
      </c>
      <c r="BC60" s="78">
        <f>SUM(Mariannhill!BC60)</f>
        <v>0</v>
      </c>
      <c r="BD60" s="78">
        <f>SUM(Mariannhill!BD60)</f>
        <v>0</v>
      </c>
      <c r="BE60" s="77">
        <f>SUM(Mariannhill!BE60)</f>
        <v>0</v>
      </c>
      <c r="BF60" s="79">
        <f>SUM(Mariannhill!BF60)</f>
        <v>0</v>
      </c>
      <c r="BG60" s="78">
        <f>SUM(Mariannhill!BG60)</f>
        <v>0</v>
      </c>
      <c r="BH60" s="78">
        <f>SUM(Mariannhill!BH60)</f>
        <v>0</v>
      </c>
      <c r="BI60" s="78">
        <f>SUM(Mariannhill!BI60)</f>
        <v>0</v>
      </c>
      <c r="BJ60" s="78">
        <f>SUM(Mariannhill!BJ60)</f>
        <v>0</v>
      </c>
      <c r="BK60" s="78">
        <f>SUM(Mariannhill!BK60)</f>
        <v>0</v>
      </c>
      <c r="BL60" s="78">
        <f>SUM(Mariannhill!BL60)</f>
        <v>0</v>
      </c>
      <c r="BM60" s="78">
        <f>SUM(Mariannhill!BM60)</f>
        <v>0</v>
      </c>
      <c r="BN60" s="78">
        <f>SUM(Mariannhill!BN60)</f>
        <v>0</v>
      </c>
      <c r="BO60" s="78">
        <f>SUM(Mariannhill!BO60)</f>
        <v>0</v>
      </c>
      <c r="BP60" s="78">
        <f>SUM(Mariannhill!BP60)</f>
        <v>0</v>
      </c>
      <c r="BQ60" s="77">
        <f>SUM(Mariannhill!BQ60)</f>
        <v>0</v>
      </c>
      <c r="BR60" s="79">
        <f>SUM(Mariannhill!BR60)</f>
        <v>0</v>
      </c>
      <c r="BS60" s="78">
        <f>SUM(Mariannhill!BS60)</f>
        <v>0</v>
      </c>
      <c r="BT60" s="78">
        <f>SUM(Mariannhill!BT60)</f>
        <v>0</v>
      </c>
      <c r="BU60" s="78">
        <f>SUM(Mariannhill!BU60)</f>
        <v>0</v>
      </c>
      <c r="BV60" s="78">
        <f>SUM(Mariannhill!BV60)</f>
        <v>0</v>
      </c>
      <c r="BW60" s="78">
        <f>SUM(Mariannhill!BW60)</f>
        <v>0</v>
      </c>
      <c r="BX60" s="78">
        <f>SUM(Mariannhill!BX60)</f>
        <v>0</v>
      </c>
      <c r="BY60" s="78">
        <f>SUM(Mariannhill!BY60)</f>
        <v>0</v>
      </c>
      <c r="BZ60" s="78">
        <f>SUM(Mariannhill!BZ60)</f>
        <v>0</v>
      </c>
      <c r="CA60" s="78">
        <f>SUM(Mariannhill!CA60)</f>
        <v>0</v>
      </c>
      <c r="CB60" s="78">
        <f>SUM(Mariannhill!CB60)</f>
        <v>0</v>
      </c>
      <c r="CC60" s="77">
        <f>SUM(Mariannhill!CC60)</f>
        <v>0</v>
      </c>
      <c r="CD60" s="40" t="s">
        <v>50</v>
      </c>
    </row>
    <row r="61" spans="1:82" x14ac:dyDescent="0.35">
      <c r="A61" s="40"/>
      <c r="B61" s="74" t="s">
        <v>116</v>
      </c>
      <c r="C61" s="130" t="s">
        <v>117</v>
      </c>
      <c r="D61" s="131" t="s">
        <v>60</v>
      </c>
      <c r="E61" s="255">
        <f>SUM(Mariannhill!E61)</f>
        <v>72</v>
      </c>
      <c r="F61" s="214" t="b">
        <f>(Mariannhill!G61)=G61</f>
        <v>1</v>
      </c>
      <c r="G61" s="75">
        <f t="shared" si="42"/>
        <v>0</v>
      </c>
      <c r="H61" s="76">
        <f>SUM(Mariannhill!H61)</f>
        <v>0</v>
      </c>
      <c r="I61" s="77">
        <f>SUM(Mariannhill!I61)</f>
        <v>0</v>
      </c>
      <c r="J61" s="76">
        <f>SUM(Mariannhill!J61)</f>
        <v>0</v>
      </c>
      <c r="K61" s="78">
        <f>SUM(Mariannhill!K61)</f>
        <v>0</v>
      </c>
      <c r="L61" s="78">
        <f>SUM(Mariannhill!L61)</f>
        <v>0</v>
      </c>
      <c r="M61" s="78">
        <f>SUM(Mariannhill!M61)</f>
        <v>0</v>
      </c>
      <c r="N61" s="78">
        <f>SUM(Mariannhill!N61)</f>
        <v>0</v>
      </c>
      <c r="O61" s="78">
        <f>SUM(Mariannhill!O61)</f>
        <v>0</v>
      </c>
      <c r="P61" s="78">
        <f>SUM(Mariannhill!P61)</f>
        <v>0</v>
      </c>
      <c r="Q61" s="78">
        <f>SUM(Mariannhill!Q61)</f>
        <v>0</v>
      </c>
      <c r="R61" s="78">
        <f>SUM(Mariannhill!R61)</f>
        <v>0</v>
      </c>
      <c r="S61" s="78">
        <f>SUM(Mariannhill!S61)</f>
        <v>0</v>
      </c>
      <c r="T61" s="78">
        <f>SUM(Mariannhill!T61)</f>
        <v>0</v>
      </c>
      <c r="U61" s="77">
        <f>SUM(Mariannhill!U61)</f>
        <v>0</v>
      </c>
      <c r="V61" s="76">
        <f>SUM(Mariannhill!V61)</f>
        <v>0</v>
      </c>
      <c r="W61" s="78">
        <f>SUM(Mariannhill!W61)</f>
        <v>0</v>
      </c>
      <c r="X61" s="78">
        <f>SUM(Mariannhill!X61)</f>
        <v>0</v>
      </c>
      <c r="Y61" s="78">
        <f>SUM(Mariannhill!Y61)</f>
        <v>0</v>
      </c>
      <c r="Z61" s="78">
        <f>SUM(Mariannhill!Z61)</f>
        <v>0</v>
      </c>
      <c r="AA61" s="78">
        <f>SUM(Mariannhill!AA61)</f>
        <v>0</v>
      </c>
      <c r="AB61" s="78">
        <f>SUM(Mariannhill!AB61)</f>
        <v>0</v>
      </c>
      <c r="AC61" s="78">
        <f>SUM(Mariannhill!AC61)</f>
        <v>0</v>
      </c>
      <c r="AD61" s="78">
        <f>SUM(Mariannhill!AD61)</f>
        <v>0</v>
      </c>
      <c r="AE61" s="78">
        <f>SUM(Mariannhill!AE61)</f>
        <v>0</v>
      </c>
      <c r="AF61" s="78">
        <f>SUM(Mariannhill!AF61)</f>
        <v>0</v>
      </c>
      <c r="AG61" s="77">
        <f>SUM(Mariannhill!AG61)</f>
        <v>0</v>
      </c>
      <c r="AH61" s="79">
        <f>SUM(Mariannhill!AH61)</f>
        <v>0</v>
      </c>
      <c r="AI61" s="78">
        <f>SUM(Mariannhill!AI61)</f>
        <v>0</v>
      </c>
      <c r="AJ61" s="78">
        <f>SUM(Mariannhill!AJ61)</f>
        <v>0</v>
      </c>
      <c r="AK61" s="78">
        <f>SUM(Mariannhill!AK61)</f>
        <v>0</v>
      </c>
      <c r="AL61" s="78">
        <f>SUM(Mariannhill!AL61)</f>
        <v>0</v>
      </c>
      <c r="AM61" s="78">
        <f>SUM(Mariannhill!AM61)</f>
        <v>0</v>
      </c>
      <c r="AN61" s="78">
        <f>SUM(Mariannhill!AN61)</f>
        <v>0</v>
      </c>
      <c r="AO61" s="78">
        <f>SUM(Mariannhill!AO61)</f>
        <v>0</v>
      </c>
      <c r="AP61" s="78">
        <f>SUM(Mariannhill!AP61)</f>
        <v>0</v>
      </c>
      <c r="AQ61" s="78">
        <f>SUM(Mariannhill!AQ61)</f>
        <v>0</v>
      </c>
      <c r="AR61" s="78">
        <f>SUM(Mariannhill!AR61)</f>
        <v>0</v>
      </c>
      <c r="AS61" s="77">
        <f>SUM(Mariannhill!AS61)</f>
        <v>0</v>
      </c>
      <c r="AT61" s="79">
        <f>SUM(Mariannhill!AT61)</f>
        <v>0</v>
      </c>
      <c r="AU61" s="78">
        <f>SUM(Mariannhill!AU61)</f>
        <v>0</v>
      </c>
      <c r="AV61" s="78">
        <f>SUM(Mariannhill!AV61)</f>
        <v>0</v>
      </c>
      <c r="AW61" s="78">
        <f>SUM(Mariannhill!AW61)</f>
        <v>0</v>
      </c>
      <c r="AX61" s="78">
        <f>SUM(Mariannhill!AX61)</f>
        <v>0</v>
      </c>
      <c r="AY61" s="78">
        <f>SUM(Mariannhill!AY61)</f>
        <v>0</v>
      </c>
      <c r="AZ61" s="78">
        <f>SUM(Mariannhill!AZ61)</f>
        <v>0</v>
      </c>
      <c r="BA61" s="78">
        <f>SUM(Mariannhill!BA61)</f>
        <v>0</v>
      </c>
      <c r="BB61" s="78">
        <f>SUM(Mariannhill!BB61)</f>
        <v>0</v>
      </c>
      <c r="BC61" s="78">
        <f>SUM(Mariannhill!BC61)</f>
        <v>0</v>
      </c>
      <c r="BD61" s="78">
        <f>SUM(Mariannhill!BD61)</f>
        <v>0</v>
      </c>
      <c r="BE61" s="77">
        <f>SUM(Mariannhill!BE61)</f>
        <v>0</v>
      </c>
      <c r="BF61" s="79">
        <f>SUM(Mariannhill!BF61)</f>
        <v>0</v>
      </c>
      <c r="BG61" s="78">
        <f>SUM(Mariannhill!BG61)</f>
        <v>0</v>
      </c>
      <c r="BH61" s="78">
        <f>SUM(Mariannhill!BH61)</f>
        <v>0</v>
      </c>
      <c r="BI61" s="78">
        <f>SUM(Mariannhill!BI61)</f>
        <v>0</v>
      </c>
      <c r="BJ61" s="78">
        <f>SUM(Mariannhill!BJ61)</f>
        <v>0</v>
      </c>
      <c r="BK61" s="78">
        <f>SUM(Mariannhill!BK61)</f>
        <v>0</v>
      </c>
      <c r="BL61" s="78">
        <f>SUM(Mariannhill!BL61)</f>
        <v>0</v>
      </c>
      <c r="BM61" s="78">
        <f>SUM(Mariannhill!BM61)</f>
        <v>0</v>
      </c>
      <c r="BN61" s="78">
        <f>SUM(Mariannhill!BN61)</f>
        <v>0</v>
      </c>
      <c r="BO61" s="78">
        <f>SUM(Mariannhill!BO61)</f>
        <v>0</v>
      </c>
      <c r="BP61" s="78">
        <f>SUM(Mariannhill!BP61)</f>
        <v>0</v>
      </c>
      <c r="BQ61" s="77">
        <f>SUM(Mariannhill!BQ61)</f>
        <v>0</v>
      </c>
      <c r="BR61" s="79">
        <f>SUM(Mariannhill!BR61)</f>
        <v>0</v>
      </c>
      <c r="BS61" s="78">
        <f>SUM(Mariannhill!BS61)</f>
        <v>0</v>
      </c>
      <c r="BT61" s="78">
        <f>SUM(Mariannhill!BT61)</f>
        <v>0</v>
      </c>
      <c r="BU61" s="78">
        <f>SUM(Mariannhill!BU61)</f>
        <v>0</v>
      </c>
      <c r="BV61" s="78">
        <f>SUM(Mariannhill!BV61)</f>
        <v>0</v>
      </c>
      <c r="BW61" s="78">
        <f>SUM(Mariannhill!BW61)</f>
        <v>0</v>
      </c>
      <c r="BX61" s="78">
        <f>SUM(Mariannhill!BX61)</f>
        <v>0</v>
      </c>
      <c r="BY61" s="78">
        <f>SUM(Mariannhill!BY61)</f>
        <v>0</v>
      </c>
      <c r="BZ61" s="78">
        <f>SUM(Mariannhill!BZ61)</f>
        <v>0</v>
      </c>
      <c r="CA61" s="78">
        <f>SUM(Mariannhill!CA61)</f>
        <v>0</v>
      </c>
      <c r="CB61" s="78">
        <f>SUM(Mariannhill!CB61)</f>
        <v>0</v>
      </c>
      <c r="CC61" s="77">
        <f>SUM(Mariannhill!CC61)</f>
        <v>0</v>
      </c>
      <c r="CD61" s="40" t="s">
        <v>50</v>
      </c>
    </row>
    <row r="62" spans="1:82" x14ac:dyDescent="0.35">
      <c r="A62" s="40"/>
      <c r="B62" s="74" t="s">
        <v>118</v>
      </c>
      <c r="C62" s="130" t="s">
        <v>119</v>
      </c>
      <c r="D62" s="131" t="s">
        <v>60</v>
      </c>
      <c r="E62" s="255">
        <f>SUM(Mariannhill!E62)</f>
        <v>72</v>
      </c>
      <c r="F62" s="214" t="b">
        <f>(Mariannhill!G62)=G62</f>
        <v>1</v>
      </c>
      <c r="G62" s="75">
        <f t="shared" si="42"/>
        <v>0</v>
      </c>
      <c r="H62" s="76">
        <f>SUM(Mariannhill!H62)</f>
        <v>0</v>
      </c>
      <c r="I62" s="77">
        <f>SUM(Mariannhill!I62)</f>
        <v>0</v>
      </c>
      <c r="J62" s="76">
        <f>SUM(Mariannhill!J62)</f>
        <v>0</v>
      </c>
      <c r="K62" s="78">
        <f>SUM(Mariannhill!K62)</f>
        <v>0</v>
      </c>
      <c r="L62" s="78">
        <f>SUM(Mariannhill!L62)</f>
        <v>0</v>
      </c>
      <c r="M62" s="78">
        <f>SUM(Mariannhill!M62)</f>
        <v>0</v>
      </c>
      <c r="N62" s="78">
        <f>SUM(Mariannhill!N62)</f>
        <v>0</v>
      </c>
      <c r="O62" s="78">
        <f>SUM(Mariannhill!O62)</f>
        <v>0</v>
      </c>
      <c r="P62" s="78">
        <f>SUM(Mariannhill!P62)</f>
        <v>0</v>
      </c>
      <c r="Q62" s="78">
        <f>SUM(Mariannhill!Q62)</f>
        <v>0</v>
      </c>
      <c r="R62" s="78">
        <f>SUM(Mariannhill!R62)</f>
        <v>0</v>
      </c>
      <c r="S62" s="78">
        <f>SUM(Mariannhill!S62)</f>
        <v>0</v>
      </c>
      <c r="T62" s="78">
        <f>SUM(Mariannhill!T62)</f>
        <v>0</v>
      </c>
      <c r="U62" s="77">
        <f>SUM(Mariannhill!U62)</f>
        <v>0</v>
      </c>
      <c r="V62" s="76">
        <f>SUM(Mariannhill!V62)</f>
        <v>0</v>
      </c>
      <c r="W62" s="78">
        <f>SUM(Mariannhill!W62)</f>
        <v>0</v>
      </c>
      <c r="X62" s="78">
        <f>SUM(Mariannhill!X62)</f>
        <v>0</v>
      </c>
      <c r="Y62" s="78">
        <f>SUM(Mariannhill!Y62)</f>
        <v>0</v>
      </c>
      <c r="Z62" s="78">
        <f>SUM(Mariannhill!Z62)</f>
        <v>0</v>
      </c>
      <c r="AA62" s="78">
        <f>SUM(Mariannhill!AA62)</f>
        <v>0</v>
      </c>
      <c r="AB62" s="78">
        <f>SUM(Mariannhill!AB62)</f>
        <v>0</v>
      </c>
      <c r="AC62" s="78">
        <f>SUM(Mariannhill!AC62)</f>
        <v>0</v>
      </c>
      <c r="AD62" s="78">
        <f>SUM(Mariannhill!AD62)</f>
        <v>0</v>
      </c>
      <c r="AE62" s="78">
        <f>SUM(Mariannhill!AE62)</f>
        <v>0</v>
      </c>
      <c r="AF62" s="78">
        <f>SUM(Mariannhill!AF62)</f>
        <v>0</v>
      </c>
      <c r="AG62" s="77">
        <f>SUM(Mariannhill!AG62)</f>
        <v>0</v>
      </c>
      <c r="AH62" s="79">
        <f>SUM(Mariannhill!AH62)</f>
        <v>0</v>
      </c>
      <c r="AI62" s="78">
        <f>SUM(Mariannhill!AI62)</f>
        <v>0</v>
      </c>
      <c r="AJ62" s="78">
        <f>SUM(Mariannhill!AJ62)</f>
        <v>0</v>
      </c>
      <c r="AK62" s="78">
        <f>SUM(Mariannhill!AK62)</f>
        <v>0</v>
      </c>
      <c r="AL62" s="78">
        <f>SUM(Mariannhill!AL62)</f>
        <v>0</v>
      </c>
      <c r="AM62" s="78">
        <f>SUM(Mariannhill!AM62)</f>
        <v>0</v>
      </c>
      <c r="AN62" s="78">
        <f>SUM(Mariannhill!AN62)</f>
        <v>0</v>
      </c>
      <c r="AO62" s="78">
        <f>SUM(Mariannhill!AO62)</f>
        <v>0</v>
      </c>
      <c r="AP62" s="78">
        <f>SUM(Mariannhill!AP62)</f>
        <v>0</v>
      </c>
      <c r="AQ62" s="78">
        <f>SUM(Mariannhill!AQ62)</f>
        <v>0</v>
      </c>
      <c r="AR62" s="78">
        <f>SUM(Mariannhill!AR62)</f>
        <v>0</v>
      </c>
      <c r="AS62" s="77">
        <f>SUM(Mariannhill!AS62)</f>
        <v>0</v>
      </c>
      <c r="AT62" s="79">
        <f>SUM(Mariannhill!AT62)</f>
        <v>0</v>
      </c>
      <c r="AU62" s="78">
        <f>SUM(Mariannhill!AU62)</f>
        <v>0</v>
      </c>
      <c r="AV62" s="78">
        <f>SUM(Mariannhill!AV62)</f>
        <v>0</v>
      </c>
      <c r="AW62" s="78">
        <f>SUM(Mariannhill!AW62)</f>
        <v>0</v>
      </c>
      <c r="AX62" s="78">
        <f>SUM(Mariannhill!AX62)</f>
        <v>0</v>
      </c>
      <c r="AY62" s="78">
        <f>SUM(Mariannhill!AY62)</f>
        <v>0</v>
      </c>
      <c r="AZ62" s="78">
        <f>SUM(Mariannhill!AZ62)</f>
        <v>0</v>
      </c>
      <c r="BA62" s="78">
        <f>SUM(Mariannhill!BA62)</f>
        <v>0</v>
      </c>
      <c r="BB62" s="78">
        <f>SUM(Mariannhill!BB62)</f>
        <v>0</v>
      </c>
      <c r="BC62" s="78">
        <f>SUM(Mariannhill!BC62)</f>
        <v>0</v>
      </c>
      <c r="BD62" s="78">
        <f>SUM(Mariannhill!BD62)</f>
        <v>0</v>
      </c>
      <c r="BE62" s="77">
        <f>SUM(Mariannhill!BE62)</f>
        <v>0</v>
      </c>
      <c r="BF62" s="79">
        <f>SUM(Mariannhill!BF62)</f>
        <v>0</v>
      </c>
      <c r="BG62" s="78">
        <f>SUM(Mariannhill!BG62)</f>
        <v>0</v>
      </c>
      <c r="BH62" s="78">
        <f>SUM(Mariannhill!BH62)</f>
        <v>0</v>
      </c>
      <c r="BI62" s="78">
        <f>SUM(Mariannhill!BI62)</f>
        <v>0</v>
      </c>
      <c r="BJ62" s="78">
        <f>SUM(Mariannhill!BJ62)</f>
        <v>0</v>
      </c>
      <c r="BK62" s="78">
        <f>SUM(Mariannhill!BK62)</f>
        <v>0</v>
      </c>
      <c r="BL62" s="78">
        <f>SUM(Mariannhill!BL62)</f>
        <v>0</v>
      </c>
      <c r="BM62" s="78">
        <f>SUM(Mariannhill!BM62)</f>
        <v>0</v>
      </c>
      <c r="BN62" s="78">
        <f>SUM(Mariannhill!BN62)</f>
        <v>0</v>
      </c>
      <c r="BO62" s="78">
        <f>SUM(Mariannhill!BO62)</f>
        <v>0</v>
      </c>
      <c r="BP62" s="78">
        <f>SUM(Mariannhill!BP62)</f>
        <v>0</v>
      </c>
      <c r="BQ62" s="77">
        <f>SUM(Mariannhill!BQ62)</f>
        <v>0</v>
      </c>
      <c r="BR62" s="79">
        <f>SUM(Mariannhill!BR62)</f>
        <v>0</v>
      </c>
      <c r="BS62" s="78">
        <f>SUM(Mariannhill!BS62)</f>
        <v>0</v>
      </c>
      <c r="BT62" s="78">
        <f>SUM(Mariannhill!BT62)</f>
        <v>0</v>
      </c>
      <c r="BU62" s="78">
        <f>SUM(Mariannhill!BU62)</f>
        <v>0</v>
      </c>
      <c r="BV62" s="78">
        <f>SUM(Mariannhill!BV62)</f>
        <v>0</v>
      </c>
      <c r="BW62" s="78">
        <f>SUM(Mariannhill!BW62)</f>
        <v>0</v>
      </c>
      <c r="BX62" s="78">
        <f>SUM(Mariannhill!BX62)</f>
        <v>0</v>
      </c>
      <c r="BY62" s="78">
        <f>SUM(Mariannhill!BY62)</f>
        <v>0</v>
      </c>
      <c r="BZ62" s="78">
        <f>SUM(Mariannhill!BZ62)</f>
        <v>0</v>
      </c>
      <c r="CA62" s="78">
        <f>SUM(Mariannhill!CA62)</f>
        <v>0</v>
      </c>
      <c r="CB62" s="78">
        <f>SUM(Mariannhill!CB62)</f>
        <v>0</v>
      </c>
      <c r="CC62" s="77">
        <f>SUM(Mariannhill!CC62)</f>
        <v>0</v>
      </c>
      <c r="CD62" s="40" t="s">
        <v>50</v>
      </c>
    </row>
    <row r="63" spans="1:82" x14ac:dyDescent="0.35">
      <c r="A63" s="40"/>
      <c r="B63" s="74" t="s">
        <v>120</v>
      </c>
      <c r="C63" s="130" t="s">
        <v>121</v>
      </c>
      <c r="D63" s="131" t="s">
        <v>60</v>
      </c>
      <c r="E63" s="255">
        <f>SUM(Mariannhill!E63)</f>
        <v>72</v>
      </c>
      <c r="F63" s="214" t="b">
        <f>(Mariannhill!G63)=G63</f>
        <v>1</v>
      </c>
      <c r="G63" s="75">
        <f t="shared" si="42"/>
        <v>0</v>
      </c>
      <c r="H63" s="76">
        <f>SUM(Mariannhill!H63)</f>
        <v>0</v>
      </c>
      <c r="I63" s="77">
        <f>SUM(Mariannhill!I63)</f>
        <v>0</v>
      </c>
      <c r="J63" s="76">
        <f>SUM(Mariannhill!J63)</f>
        <v>0</v>
      </c>
      <c r="K63" s="78">
        <f>SUM(Mariannhill!K63)</f>
        <v>0</v>
      </c>
      <c r="L63" s="78">
        <f>SUM(Mariannhill!L63)</f>
        <v>0</v>
      </c>
      <c r="M63" s="78">
        <f>SUM(Mariannhill!M63)</f>
        <v>0</v>
      </c>
      <c r="N63" s="78">
        <f>SUM(Mariannhill!N63)</f>
        <v>0</v>
      </c>
      <c r="O63" s="78">
        <f>SUM(Mariannhill!O63)</f>
        <v>0</v>
      </c>
      <c r="P63" s="78">
        <f>SUM(Mariannhill!P63)</f>
        <v>0</v>
      </c>
      <c r="Q63" s="78">
        <f>SUM(Mariannhill!Q63)</f>
        <v>0</v>
      </c>
      <c r="R63" s="78">
        <f>SUM(Mariannhill!R63)</f>
        <v>0</v>
      </c>
      <c r="S63" s="78">
        <f>SUM(Mariannhill!S63)</f>
        <v>0</v>
      </c>
      <c r="T63" s="78">
        <f>SUM(Mariannhill!T63)</f>
        <v>0</v>
      </c>
      <c r="U63" s="77">
        <f>SUM(Mariannhill!U63)</f>
        <v>0</v>
      </c>
      <c r="V63" s="76">
        <f>SUM(Mariannhill!V63)</f>
        <v>0</v>
      </c>
      <c r="W63" s="78">
        <f>SUM(Mariannhill!W63)</f>
        <v>0</v>
      </c>
      <c r="X63" s="78">
        <f>SUM(Mariannhill!X63)</f>
        <v>0</v>
      </c>
      <c r="Y63" s="78">
        <f>SUM(Mariannhill!Y63)</f>
        <v>0</v>
      </c>
      <c r="Z63" s="78">
        <f>SUM(Mariannhill!Z63)</f>
        <v>0</v>
      </c>
      <c r="AA63" s="78">
        <f>SUM(Mariannhill!AA63)</f>
        <v>0</v>
      </c>
      <c r="AB63" s="78">
        <f>SUM(Mariannhill!AB63)</f>
        <v>0</v>
      </c>
      <c r="AC63" s="78">
        <f>SUM(Mariannhill!AC63)</f>
        <v>0</v>
      </c>
      <c r="AD63" s="78">
        <f>SUM(Mariannhill!AD63)</f>
        <v>0</v>
      </c>
      <c r="AE63" s="78">
        <f>SUM(Mariannhill!AE63)</f>
        <v>0</v>
      </c>
      <c r="AF63" s="78">
        <f>SUM(Mariannhill!AF63)</f>
        <v>0</v>
      </c>
      <c r="AG63" s="77">
        <f>SUM(Mariannhill!AG63)</f>
        <v>0</v>
      </c>
      <c r="AH63" s="79">
        <f>SUM(Mariannhill!AH63)</f>
        <v>0</v>
      </c>
      <c r="AI63" s="78">
        <f>SUM(Mariannhill!AI63)</f>
        <v>0</v>
      </c>
      <c r="AJ63" s="78">
        <f>SUM(Mariannhill!AJ63)</f>
        <v>0</v>
      </c>
      <c r="AK63" s="78">
        <f>SUM(Mariannhill!AK63)</f>
        <v>0</v>
      </c>
      <c r="AL63" s="78">
        <f>SUM(Mariannhill!AL63)</f>
        <v>0</v>
      </c>
      <c r="AM63" s="78">
        <f>SUM(Mariannhill!AM63)</f>
        <v>0</v>
      </c>
      <c r="AN63" s="78">
        <f>SUM(Mariannhill!AN63)</f>
        <v>0</v>
      </c>
      <c r="AO63" s="78">
        <f>SUM(Mariannhill!AO63)</f>
        <v>0</v>
      </c>
      <c r="AP63" s="78">
        <f>SUM(Mariannhill!AP63)</f>
        <v>0</v>
      </c>
      <c r="AQ63" s="78">
        <f>SUM(Mariannhill!AQ63)</f>
        <v>0</v>
      </c>
      <c r="AR63" s="78">
        <f>SUM(Mariannhill!AR63)</f>
        <v>0</v>
      </c>
      <c r="AS63" s="77">
        <f>SUM(Mariannhill!AS63)</f>
        <v>0</v>
      </c>
      <c r="AT63" s="79">
        <f>SUM(Mariannhill!AT63)</f>
        <v>0</v>
      </c>
      <c r="AU63" s="78">
        <f>SUM(Mariannhill!AU63)</f>
        <v>0</v>
      </c>
      <c r="AV63" s="78">
        <f>SUM(Mariannhill!AV63)</f>
        <v>0</v>
      </c>
      <c r="AW63" s="78">
        <f>SUM(Mariannhill!AW63)</f>
        <v>0</v>
      </c>
      <c r="AX63" s="78">
        <f>SUM(Mariannhill!AX63)</f>
        <v>0</v>
      </c>
      <c r="AY63" s="78">
        <f>SUM(Mariannhill!AY63)</f>
        <v>0</v>
      </c>
      <c r="AZ63" s="78">
        <f>SUM(Mariannhill!AZ63)</f>
        <v>0</v>
      </c>
      <c r="BA63" s="78">
        <f>SUM(Mariannhill!BA63)</f>
        <v>0</v>
      </c>
      <c r="BB63" s="78">
        <f>SUM(Mariannhill!BB63)</f>
        <v>0</v>
      </c>
      <c r="BC63" s="78">
        <f>SUM(Mariannhill!BC63)</f>
        <v>0</v>
      </c>
      <c r="BD63" s="78">
        <f>SUM(Mariannhill!BD63)</f>
        <v>0</v>
      </c>
      <c r="BE63" s="77">
        <f>SUM(Mariannhill!BE63)</f>
        <v>0</v>
      </c>
      <c r="BF63" s="79">
        <f>SUM(Mariannhill!BF63)</f>
        <v>0</v>
      </c>
      <c r="BG63" s="78">
        <f>SUM(Mariannhill!BG63)</f>
        <v>0</v>
      </c>
      <c r="BH63" s="78">
        <f>SUM(Mariannhill!BH63)</f>
        <v>0</v>
      </c>
      <c r="BI63" s="78">
        <f>SUM(Mariannhill!BI63)</f>
        <v>0</v>
      </c>
      <c r="BJ63" s="78">
        <f>SUM(Mariannhill!BJ63)</f>
        <v>0</v>
      </c>
      <c r="BK63" s="78">
        <f>SUM(Mariannhill!BK63)</f>
        <v>0</v>
      </c>
      <c r="BL63" s="78">
        <f>SUM(Mariannhill!BL63)</f>
        <v>0</v>
      </c>
      <c r="BM63" s="78">
        <f>SUM(Mariannhill!BM63)</f>
        <v>0</v>
      </c>
      <c r="BN63" s="78">
        <f>SUM(Mariannhill!BN63)</f>
        <v>0</v>
      </c>
      <c r="BO63" s="78">
        <f>SUM(Mariannhill!BO63)</f>
        <v>0</v>
      </c>
      <c r="BP63" s="78">
        <f>SUM(Mariannhill!BP63)</f>
        <v>0</v>
      </c>
      <c r="BQ63" s="77">
        <f>SUM(Mariannhill!BQ63)</f>
        <v>0</v>
      </c>
      <c r="BR63" s="79">
        <f>SUM(Mariannhill!BR63)</f>
        <v>0</v>
      </c>
      <c r="BS63" s="78">
        <f>SUM(Mariannhill!BS63)</f>
        <v>0</v>
      </c>
      <c r="BT63" s="78">
        <f>SUM(Mariannhill!BT63)</f>
        <v>0</v>
      </c>
      <c r="BU63" s="78">
        <f>SUM(Mariannhill!BU63)</f>
        <v>0</v>
      </c>
      <c r="BV63" s="78">
        <f>SUM(Mariannhill!BV63)</f>
        <v>0</v>
      </c>
      <c r="BW63" s="78">
        <f>SUM(Mariannhill!BW63)</f>
        <v>0</v>
      </c>
      <c r="BX63" s="78">
        <f>SUM(Mariannhill!BX63)</f>
        <v>0</v>
      </c>
      <c r="BY63" s="78">
        <f>SUM(Mariannhill!BY63)</f>
        <v>0</v>
      </c>
      <c r="BZ63" s="78">
        <f>SUM(Mariannhill!BZ63)</f>
        <v>0</v>
      </c>
      <c r="CA63" s="78">
        <f>SUM(Mariannhill!CA63)</f>
        <v>0</v>
      </c>
      <c r="CB63" s="78">
        <f>SUM(Mariannhill!CB63)</f>
        <v>0</v>
      </c>
      <c r="CC63" s="77">
        <f>SUM(Mariannhill!CC63)</f>
        <v>0</v>
      </c>
      <c r="CD63" s="40" t="s">
        <v>50</v>
      </c>
    </row>
    <row r="64" spans="1:82" x14ac:dyDescent="0.35">
      <c r="A64" s="40"/>
      <c r="B64" s="74" t="s">
        <v>122</v>
      </c>
      <c r="C64" s="130" t="s">
        <v>123</v>
      </c>
      <c r="D64" s="131" t="s">
        <v>60</v>
      </c>
      <c r="E64" s="255">
        <f>SUM(Mariannhill!E64)</f>
        <v>72</v>
      </c>
      <c r="F64" s="214" t="b">
        <f>(Mariannhill!G64)=G64</f>
        <v>1</v>
      </c>
      <c r="G64" s="75">
        <f t="shared" si="42"/>
        <v>0</v>
      </c>
      <c r="H64" s="76">
        <f>SUM(Mariannhill!H64)</f>
        <v>0</v>
      </c>
      <c r="I64" s="77">
        <f>SUM(Mariannhill!I64)</f>
        <v>0</v>
      </c>
      <c r="J64" s="76">
        <f>SUM(Mariannhill!J64)</f>
        <v>0</v>
      </c>
      <c r="K64" s="78">
        <f>SUM(Mariannhill!K64)</f>
        <v>0</v>
      </c>
      <c r="L64" s="78">
        <f>SUM(Mariannhill!L64)</f>
        <v>0</v>
      </c>
      <c r="M64" s="78">
        <f>SUM(Mariannhill!M64)</f>
        <v>0</v>
      </c>
      <c r="N64" s="78">
        <f>SUM(Mariannhill!N64)</f>
        <v>0</v>
      </c>
      <c r="O64" s="78">
        <f>SUM(Mariannhill!O64)</f>
        <v>0</v>
      </c>
      <c r="P64" s="78">
        <f>SUM(Mariannhill!P64)</f>
        <v>0</v>
      </c>
      <c r="Q64" s="78">
        <f>SUM(Mariannhill!Q64)</f>
        <v>0</v>
      </c>
      <c r="R64" s="78">
        <f>SUM(Mariannhill!R64)</f>
        <v>0</v>
      </c>
      <c r="S64" s="78">
        <f>SUM(Mariannhill!S64)</f>
        <v>0</v>
      </c>
      <c r="T64" s="78">
        <f>SUM(Mariannhill!T64)</f>
        <v>0</v>
      </c>
      <c r="U64" s="77">
        <f>SUM(Mariannhill!U64)</f>
        <v>0</v>
      </c>
      <c r="V64" s="76">
        <f>SUM(Mariannhill!V64)</f>
        <v>0</v>
      </c>
      <c r="W64" s="78">
        <f>SUM(Mariannhill!W64)</f>
        <v>0</v>
      </c>
      <c r="X64" s="78">
        <f>SUM(Mariannhill!X64)</f>
        <v>0</v>
      </c>
      <c r="Y64" s="78">
        <f>SUM(Mariannhill!Y64)</f>
        <v>0</v>
      </c>
      <c r="Z64" s="78">
        <f>SUM(Mariannhill!Z64)</f>
        <v>0</v>
      </c>
      <c r="AA64" s="78">
        <f>SUM(Mariannhill!AA64)</f>
        <v>0</v>
      </c>
      <c r="AB64" s="78">
        <f>SUM(Mariannhill!AB64)</f>
        <v>0</v>
      </c>
      <c r="AC64" s="78">
        <f>SUM(Mariannhill!AC64)</f>
        <v>0</v>
      </c>
      <c r="AD64" s="78">
        <f>SUM(Mariannhill!AD64)</f>
        <v>0</v>
      </c>
      <c r="AE64" s="78">
        <f>SUM(Mariannhill!AE64)</f>
        <v>0</v>
      </c>
      <c r="AF64" s="78">
        <f>SUM(Mariannhill!AF64)</f>
        <v>0</v>
      </c>
      <c r="AG64" s="77">
        <f>SUM(Mariannhill!AG64)</f>
        <v>0</v>
      </c>
      <c r="AH64" s="79">
        <f>SUM(Mariannhill!AH64)</f>
        <v>0</v>
      </c>
      <c r="AI64" s="78">
        <f>SUM(Mariannhill!AI64)</f>
        <v>0</v>
      </c>
      <c r="AJ64" s="78">
        <f>SUM(Mariannhill!AJ64)</f>
        <v>0</v>
      </c>
      <c r="AK64" s="78">
        <f>SUM(Mariannhill!AK64)</f>
        <v>0</v>
      </c>
      <c r="AL64" s="78">
        <f>SUM(Mariannhill!AL64)</f>
        <v>0</v>
      </c>
      <c r="AM64" s="78">
        <f>SUM(Mariannhill!AM64)</f>
        <v>0</v>
      </c>
      <c r="AN64" s="78">
        <f>SUM(Mariannhill!AN64)</f>
        <v>0</v>
      </c>
      <c r="AO64" s="78">
        <f>SUM(Mariannhill!AO64)</f>
        <v>0</v>
      </c>
      <c r="AP64" s="78">
        <f>SUM(Mariannhill!AP64)</f>
        <v>0</v>
      </c>
      <c r="AQ64" s="78">
        <f>SUM(Mariannhill!AQ64)</f>
        <v>0</v>
      </c>
      <c r="AR64" s="78">
        <f>SUM(Mariannhill!AR64)</f>
        <v>0</v>
      </c>
      <c r="AS64" s="77">
        <f>SUM(Mariannhill!AS64)</f>
        <v>0</v>
      </c>
      <c r="AT64" s="79">
        <f>SUM(Mariannhill!AT64)</f>
        <v>0</v>
      </c>
      <c r="AU64" s="78">
        <f>SUM(Mariannhill!AU64)</f>
        <v>0</v>
      </c>
      <c r="AV64" s="78">
        <f>SUM(Mariannhill!AV64)</f>
        <v>0</v>
      </c>
      <c r="AW64" s="78">
        <f>SUM(Mariannhill!AW64)</f>
        <v>0</v>
      </c>
      <c r="AX64" s="78">
        <f>SUM(Mariannhill!AX64)</f>
        <v>0</v>
      </c>
      <c r="AY64" s="78">
        <f>SUM(Mariannhill!AY64)</f>
        <v>0</v>
      </c>
      <c r="AZ64" s="78">
        <f>SUM(Mariannhill!AZ64)</f>
        <v>0</v>
      </c>
      <c r="BA64" s="78">
        <f>SUM(Mariannhill!BA64)</f>
        <v>0</v>
      </c>
      <c r="BB64" s="78">
        <f>SUM(Mariannhill!BB64)</f>
        <v>0</v>
      </c>
      <c r="BC64" s="78">
        <f>SUM(Mariannhill!BC64)</f>
        <v>0</v>
      </c>
      <c r="BD64" s="78">
        <f>SUM(Mariannhill!BD64)</f>
        <v>0</v>
      </c>
      <c r="BE64" s="77">
        <f>SUM(Mariannhill!BE64)</f>
        <v>0</v>
      </c>
      <c r="BF64" s="79">
        <f>SUM(Mariannhill!BF64)</f>
        <v>0</v>
      </c>
      <c r="BG64" s="78">
        <f>SUM(Mariannhill!BG64)</f>
        <v>0</v>
      </c>
      <c r="BH64" s="78">
        <f>SUM(Mariannhill!BH64)</f>
        <v>0</v>
      </c>
      <c r="BI64" s="78">
        <f>SUM(Mariannhill!BI64)</f>
        <v>0</v>
      </c>
      <c r="BJ64" s="78">
        <f>SUM(Mariannhill!BJ64)</f>
        <v>0</v>
      </c>
      <c r="BK64" s="78">
        <f>SUM(Mariannhill!BK64)</f>
        <v>0</v>
      </c>
      <c r="BL64" s="78">
        <f>SUM(Mariannhill!BL64)</f>
        <v>0</v>
      </c>
      <c r="BM64" s="78">
        <f>SUM(Mariannhill!BM64)</f>
        <v>0</v>
      </c>
      <c r="BN64" s="78">
        <f>SUM(Mariannhill!BN64)</f>
        <v>0</v>
      </c>
      <c r="BO64" s="78">
        <f>SUM(Mariannhill!BO64)</f>
        <v>0</v>
      </c>
      <c r="BP64" s="78">
        <f>SUM(Mariannhill!BP64)</f>
        <v>0</v>
      </c>
      <c r="BQ64" s="77">
        <f>SUM(Mariannhill!BQ64)</f>
        <v>0</v>
      </c>
      <c r="BR64" s="79">
        <f>SUM(Mariannhill!BR64)</f>
        <v>0</v>
      </c>
      <c r="BS64" s="78">
        <f>SUM(Mariannhill!BS64)</f>
        <v>0</v>
      </c>
      <c r="BT64" s="78">
        <f>SUM(Mariannhill!BT64)</f>
        <v>0</v>
      </c>
      <c r="BU64" s="78">
        <f>SUM(Mariannhill!BU64)</f>
        <v>0</v>
      </c>
      <c r="BV64" s="78">
        <f>SUM(Mariannhill!BV64)</f>
        <v>0</v>
      </c>
      <c r="BW64" s="78">
        <f>SUM(Mariannhill!BW64)</f>
        <v>0</v>
      </c>
      <c r="BX64" s="78">
        <f>SUM(Mariannhill!BX64)</f>
        <v>0</v>
      </c>
      <c r="BY64" s="78">
        <f>SUM(Mariannhill!BY64)</f>
        <v>0</v>
      </c>
      <c r="BZ64" s="78">
        <f>SUM(Mariannhill!BZ64)</f>
        <v>0</v>
      </c>
      <c r="CA64" s="78">
        <f>SUM(Mariannhill!CA64)</f>
        <v>0</v>
      </c>
      <c r="CB64" s="78">
        <f>SUM(Mariannhill!CB64)</f>
        <v>0</v>
      </c>
      <c r="CC64" s="77">
        <f>SUM(Mariannhill!CC64)</f>
        <v>0</v>
      </c>
      <c r="CD64" s="40" t="s">
        <v>50</v>
      </c>
    </row>
    <row r="65" spans="1:82" x14ac:dyDescent="0.35">
      <c r="A65" s="40"/>
      <c r="B65" s="74" t="s">
        <v>124</v>
      </c>
      <c r="C65" s="130" t="s">
        <v>125</v>
      </c>
      <c r="D65" s="131" t="s">
        <v>60</v>
      </c>
      <c r="E65" s="255">
        <f>SUM(Mariannhill!E65)</f>
        <v>72</v>
      </c>
      <c r="F65" s="214" t="b">
        <f>(Mariannhill!G65)=G65</f>
        <v>1</v>
      </c>
      <c r="G65" s="75">
        <f t="shared" si="42"/>
        <v>0</v>
      </c>
      <c r="H65" s="76">
        <f>SUM(Mariannhill!H65)</f>
        <v>0</v>
      </c>
      <c r="I65" s="77">
        <f>SUM(Mariannhill!I65)</f>
        <v>0</v>
      </c>
      <c r="J65" s="76">
        <f>SUM(Mariannhill!J65)</f>
        <v>0</v>
      </c>
      <c r="K65" s="78">
        <f>SUM(Mariannhill!K65)</f>
        <v>0</v>
      </c>
      <c r="L65" s="78">
        <f>SUM(Mariannhill!L65)</f>
        <v>0</v>
      </c>
      <c r="M65" s="78">
        <f>SUM(Mariannhill!M65)</f>
        <v>0</v>
      </c>
      <c r="N65" s="78">
        <f>SUM(Mariannhill!N65)</f>
        <v>0</v>
      </c>
      <c r="O65" s="78">
        <f>SUM(Mariannhill!O65)</f>
        <v>0</v>
      </c>
      <c r="P65" s="78">
        <f>SUM(Mariannhill!P65)</f>
        <v>0</v>
      </c>
      <c r="Q65" s="78">
        <f>SUM(Mariannhill!Q65)</f>
        <v>0</v>
      </c>
      <c r="R65" s="78">
        <f>SUM(Mariannhill!R65)</f>
        <v>0</v>
      </c>
      <c r="S65" s="78">
        <f>SUM(Mariannhill!S65)</f>
        <v>0</v>
      </c>
      <c r="T65" s="78">
        <f>SUM(Mariannhill!T65)</f>
        <v>0</v>
      </c>
      <c r="U65" s="77">
        <f>SUM(Mariannhill!U65)</f>
        <v>0</v>
      </c>
      <c r="V65" s="76">
        <f>SUM(Mariannhill!V65)</f>
        <v>0</v>
      </c>
      <c r="W65" s="78">
        <f>SUM(Mariannhill!W65)</f>
        <v>0</v>
      </c>
      <c r="X65" s="78">
        <f>SUM(Mariannhill!X65)</f>
        <v>0</v>
      </c>
      <c r="Y65" s="78">
        <f>SUM(Mariannhill!Y65)</f>
        <v>0</v>
      </c>
      <c r="Z65" s="78">
        <f>SUM(Mariannhill!Z65)</f>
        <v>0</v>
      </c>
      <c r="AA65" s="78">
        <f>SUM(Mariannhill!AA65)</f>
        <v>0</v>
      </c>
      <c r="AB65" s="78">
        <f>SUM(Mariannhill!AB65)</f>
        <v>0</v>
      </c>
      <c r="AC65" s="78">
        <f>SUM(Mariannhill!AC65)</f>
        <v>0</v>
      </c>
      <c r="AD65" s="78">
        <f>SUM(Mariannhill!AD65)</f>
        <v>0</v>
      </c>
      <c r="AE65" s="78">
        <f>SUM(Mariannhill!AE65)</f>
        <v>0</v>
      </c>
      <c r="AF65" s="78">
        <f>SUM(Mariannhill!AF65)</f>
        <v>0</v>
      </c>
      <c r="AG65" s="77">
        <f>SUM(Mariannhill!AG65)</f>
        <v>0</v>
      </c>
      <c r="AH65" s="79">
        <f>SUM(Mariannhill!AH65)</f>
        <v>0</v>
      </c>
      <c r="AI65" s="78">
        <f>SUM(Mariannhill!AI65)</f>
        <v>0</v>
      </c>
      <c r="AJ65" s="78">
        <f>SUM(Mariannhill!AJ65)</f>
        <v>0</v>
      </c>
      <c r="AK65" s="78">
        <f>SUM(Mariannhill!AK65)</f>
        <v>0</v>
      </c>
      <c r="AL65" s="78">
        <f>SUM(Mariannhill!AL65)</f>
        <v>0</v>
      </c>
      <c r="AM65" s="78">
        <f>SUM(Mariannhill!AM65)</f>
        <v>0</v>
      </c>
      <c r="AN65" s="78">
        <f>SUM(Mariannhill!AN65)</f>
        <v>0</v>
      </c>
      <c r="AO65" s="78">
        <f>SUM(Mariannhill!AO65)</f>
        <v>0</v>
      </c>
      <c r="AP65" s="78">
        <f>SUM(Mariannhill!AP65)</f>
        <v>0</v>
      </c>
      <c r="AQ65" s="78">
        <f>SUM(Mariannhill!AQ65)</f>
        <v>0</v>
      </c>
      <c r="AR65" s="78">
        <f>SUM(Mariannhill!AR65)</f>
        <v>0</v>
      </c>
      <c r="AS65" s="77">
        <f>SUM(Mariannhill!AS65)</f>
        <v>0</v>
      </c>
      <c r="AT65" s="79">
        <f>SUM(Mariannhill!AT65)</f>
        <v>0</v>
      </c>
      <c r="AU65" s="78">
        <f>SUM(Mariannhill!AU65)</f>
        <v>0</v>
      </c>
      <c r="AV65" s="78">
        <f>SUM(Mariannhill!AV65)</f>
        <v>0</v>
      </c>
      <c r="AW65" s="78">
        <f>SUM(Mariannhill!AW65)</f>
        <v>0</v>
      </c>
      <c r="AX65" s="78">
        <f>SUM(Mariannhill!AX65)</f>
        <v>0</v>
      </c>
      <c r="AY65" s="78">
        <f>SUM(Mariannhill!AY65)</f>
        <v>0</v>
      </c>
      <c r="AZ65" s="78">
        <f>SUM(Mariannhill!AZ65)</f>
        <v>0</v>
      </c>
      <c r="BA65" s="78">
        <f>SUM(Mariannhill!BA65)</f>
        <v>0</v>
      </c>
      <c r="BB65" s="78">
        <f>SUM(Mariannhill!BB65)</f>
        <v>0</v>
      </c>
      <c r="BC65" s="78">
        <f>SUM(Mariannhill!BC65)</f>
        <v>0</v>
      </c>
      <c r="BD65" s="78">
        <f>SUM(Mariannhill!BD65)</f>
        <v>0</v>
      </c>
      <c r="BE65" s="77">
        <f>SUM(Mariannhill!BE65)</f>
        <v>0</v>
      </c>
      <c r="BF65" s="79">
        <f>SUM(Mariannhill!BF65)</f>
        <v>0</v>
      </c>
      <c r="BG65" s="78">
        <f>SUM(Mariannhill!BG65)</f>
        <v>0</v>
      </c>
      <c r="BH65" s="78">
        <f>SUM(Mariannhill!BH65)</f>
        <v>0</v>
      </c>
      <c r="BI65" s="78">
        <f>SUM(Mariannhill!BI65)</f>
        <v>0</v>
      </c>
      <c r="BJ65" s="78">
        <f>SUM(Mariannhill!BJ65)</f>
        <v>0</v>
      </c>
      <c r="BK65" s="78">
        <f>SUM(Mariannhill!BK65)</f>
        <v>0</v>
      </c>
      <c r="BL65" s="78">
        <f>SUM(Mariannhill!BL65)</f>
        <v>0</v>
      </c>
      <c r="BM65" s="78">
        <f>SUM(Mariannhill!BM65)</f>
        <v>0</v>
      </c>
      <c r="BN65" s="78">
        <f>SUM(Mariannhill!BN65)</f>
        <v>0</v>
      </c>
      <c r="BO65" s="78">
        <f>SUM(Mariannhill!BO65)</f>
        <v>0</v>
      </c>
      <c r="BP65" s="78">
        <f>SUM(Mariannhill!BP65)</f>
        <v>0</v>
      </c>
      <c r="BQ65" s="77">
        <f>SUM(Mariannhill!BQ65)</f>
        <v>0</v>
      </c>
      <c r="BR65" s="79">
        <f>SUM(Mariannhill!BR65)</f>
        <v>0</v>
      </c>
      <c r="BS65" s="78">
        <f>SUM(Mariannhill!BS65)</f>
        <v>0</v>
      </c>
      <c r="BT65" s="78">
        <f>SUM(Mariannhill!BT65)</f>
        <v>0</v>
      </c>
      <c r="BU65" s="78">
        <f>SUM(Mariannhill!BU65)</f>
        <v>0</v>
      </c>
      <c r="BV65" s="78">
        <f>SUM(Mariannhill!BV65)</f>
        <v>0</v>
      </c>
      <c r="BW65" s="78">
        <f>SUM(Mariannhill!BW65)</f>
        <v>0</v>
      </c>
      <c r="BX65" s="78">
        <f>SUM(Mariannhill!BX65)</f>
        <v>0</v>
      </c>
      <c r="BY65" s="78">
        <f>SUM(Mariannhill!BY65)</f>
        <v>0</v>
      </c>
      <c r="BZ65" s="78">
        <f>SUM(Mariannhill!BZ65)</f>
        <v>0</v>
      </c>
      <c r="CA65" s="78">
        <f>SUM(Mariannhill!CA65)</f>
        <v>0</v>
      </c>
      <c r="CB65" s="78">
        <f>SUM(Mariannhill!CB65)</f>
        <v>0</v>
      </c>
      <c r="CC65" s="77">
        <f>SUM(Mariannhill!CC65)</f>
        <v>0</v>
      </c>
      <c r="CD65" s="40" t="s">
        <v>50</v>
      </c>
    </row>
    <row r="66" spans="1:82" ht="26" x14ac:dyDescent="0.35">
      <c r="A66" s="40"/>
      <c r="B66" s="74" t="s">
        <v>126</v>
      </c>
      <c r="C66" s="130" t="s">
        <v>127</v>
      </c>
      <c r="D66" s="131" t="s">
        <v>60</v>
      </c>
      <c r="E66" s="255">
        <f>SUM(Mariannhill!E66)</f>
        <v>30</v>
      </c>
      <c r="F66" s="214" t="b">
        <f>(Mariannhill!G66)=G66</f>
        <v>1</v>
      </c>
      <c r="G66" s="75">
        <f t="shared" si="42"/>
        <v>0</v>
      </c>
      <c r="H66" s="76">
        <f>SUM(Mariannhill!H66)</f>
        <v>0</v>
      </c>
      <c r="I66" s="77">
        <f>SUM(Mariannhill!I66)</f>
        <v>0</v>
      </c>
      <c r="J66" s="76">
        <f>SUM(Mariannhill!J66)</f>
        <v>0</v>
      </c>
      <c r="K66" s="78">
        <f>SUM(Mariannhill!K66)</f>
        <v>0</v>
      </c>
      <c r="L66" s="78">
        <f>SUM(Mariannhill!L66)</f>
        <v>0</v>
      </c>
      <c r="M66" s="78">
        <f>SUM(Mariannhill!M66)</f>
        <v>0</v>
      </c>
      <c r="N66" s="78">
        <f>SUM(Mariannhill!N66)</f>
        <v>0</v>
      </c>
      <c r="O66" s="78">
        <f>SUM(Mariannhill!O66)</f>
        <v>0</v>
      </c>
      <c r="P66" s="78">
        <f>SUM(Mariannhill!P66)</f>
        <v>0</v>
      </c>
      <c r="Q66" s="78">
        <f>SUM(Mariannhill!Q66)</f>
        <v>0</v>
      </c>
      <c r="R66" s="78">
        <f>SUM(Mariannhill!R66)</f>
        <v>0</v>
      </c>
      <c r="S66" s="78">
        <f>SUM(Mariannhill!S66)</f>
        <v>0</v>
      </c>
      <c r="T66" s="78">
        <f>SUM(Mariannhill!T66)</f>
        <v>0</v>
      </c>
      <c r="U66" s="77">
        <f>SUM(Mariannhill!U66)</f>
        <v>0</v>
      </c>
      <c r="V66" s="76">
        <f>SUM(Mariannhill!V66)</f>
        <v>0</v>
      </c>
      <c r="W66" s="78">
        <f>SUM(Mariannhill!W66)</f>
        <v>0</v>
      </c>
      <c r="X66" s="78">
        <f>SUM(Mariannhill!X66)</f>
        <v>0</v>
      </c>
      <c r="Y66" s="78">
        <f>SUM(Mariannhill!Y66)</f>
        <v>0</v>
      </c>
      <c r="Z66" s="78">
        <f>SUM(Mariannhill!Z66)</f>
        <v>0</v>
      </c>
      <c r="AA66" s="78">
        <f>SUM(Mariannhill!AA66)</f>
        <v>0</v>
      </c>
      <c r="AB66" s="78">
        <f>SUM(Mariannhill!AB66)</f>
        <v>0</v>
      </c>
      <c r="AC66" s="78">
        <f>SUM(Mariannhill!AC66)</f>
        <v>0</v>
      </c>
      <c r="AD66" s="78">
        <f>SUM(Mariannhill!AD66)</f>
        <v>0</v>
      </c>
      <c r="AE66" s="78">
        <f>SUM(Mariannhill!AE66)</f>
        <v>0</v>
      </c>
      <c r="AF66" s="78">
        <f>SUM(Mariannhill!AF66)</f>
        <v>0</v>
      </c>
      <c r="AG66" s="77">
        <f>SUM(Mariannhill!AG66)</f>
        <v>0</v>
      </c>
      <c r="AH66" s="79">
        <f>SUM(Mariannhill!AH66)</f>
        <v>0</v>
      </c>
      <c r="AI66" s="78">
        <f>SUM(Mariannhill!AI66)</f>
        <v>0</v>
      </c>
      <c r="AJ66" s="78">
        <f>SUM(Mariannhill!AJ66)</f>
        <v>0</v>
      </c>
      <c r="AK66" s="78">
        <f>SUM(Mariannhill!AK66)</f>
        <v>0</v>
      </c>
      <c r="AL66" s="78">
        <f>SUM(Mariannhill!AL66)</f>
        <v>0</v>
      </c>
      <c r="AM66" s="78">
        <f>SUM(Mariannhill!AM66)</f>
        <v>0</v>
      </c>
      <c r="AN66" s="78">
        <f>SUM(Mariannhill!AN66)</f>
        <v>0</v>
      </c>
      <c r="AO66" s="78">
        <f>SUM(Mariannhill!AO66)</f>
        <v>0</v>
      </c>
      <c r="AP66" s="78">
        <f>SUM(Mariannhill!AP66)</f>
        <v>0</v>
      </c>
      <c r="AQ66" s="78">
        <f>SUM(Mariannhill!AQ66)</f>
        <v>0</v>
      </c>
      <c r="AR66" s="78">
        <f>SUM(Mariannhill!AR66)</f>
        <v>0</v>
      </c>
      <c r="AS66" s="77">
        <f>SUM(Mariannhill!AS66)</f>
        <v>0</v>
      </c>
      <c r="AT66" s="79">
        <f>SUM(Mariannhill!AT66)</f>
        <v>0</v>
      </c>
      <c r="AU66" s="78">
        <f>SUM(Mariannhill!AU66)</f>
        <v>0</v>
      </c>
      <c r="AV66" s="78">
        <f>SUM(Mariannhill!AV66)</f>
        <v>0</v>
      </c>
      <c r="AW66" s="78">
        <f>SUM(Mariannhill!AW66)</f>
        <v>0</v>
      </c>
      <c r="AX66" s="78">
        <f>SUM(Mariannhill!AX66)</f>
        <v>0</v>
      </c>
      <c r="AY66" s="78">
        <f>SUM(Mariannhill!AY66)</f>
        <v>0</v>
      </c>
      <c r="AZ66" s="78">
        <f>SUM(Mariannhill!AZ66)</f>
        <v>0</v>
      </c>
      <c r="BA66" s="78">
        <f>SUM(Mariannhill!BA66)</f>
        <v>0</v>
      </c>
      <c r="BB66" s="78">
        <f>SUM(Mariannhill!BB66)</f>
        <v>0</v>
      </c>
      <c r="BC66" s="78">
        <f>SUM(Mariannhill!BC66)</f>
        <v>0</v>
      </c>
      <c r="BD66" s="78">
        <f>SUM(Mariannhill!BD66)</f>
        <v>0</v>
      </c>
      <c r="BE66" s="77">
        <f>SUM(Mariannhill!BE66)</f>
        <v>0</v>
      </c>
      <c r="BF66" s="79">
        <f>SUM(Mariannhill!BF66)</f>
        <v>0</v>
      </c>
      <c r="BG66" s="78">
        <f>SUM(Mariannhill!BG66)</f>
        <v>0</v>
      </c>
      <c r="BH66" s="78">
        <f>SUM(Mariannhill!BH66)</f>
        <v>0</v>
      </c>
      <c r="BI66" s="78">
        <f>SUM(Mariannhill!BI66)</f>
        <v>0</v>
      </c>
      <c r="BJ66" s="78">
        <f>SUM(Mariannhill!BJ66)</f>
        <v>0</v>
      </c>
      <c r="BK66" s="78">
        <f>SUM(Mariannhill!BK66)</f>
        <v>0</v>
      </c>
      <c r="BL66" s="78">
        <f>SUM(Mariannhill!BL66)</f>
        <v>0</v>
      </c>
      <c r="BM66" s="78">
        <f>SUM(Mariannhill!BM66)</f>
        <v>0</v>
      </c>
      <c r="BN66" s="78">
        <f>SUM(Mariannhill!BN66)</f>
        <v>0</v>
      </c>
      <c r="BO66" s="78">
        <f>SUM(Mariannhill!BO66)</f>
        <v>0</v>
      </c>
      <c r="BP66" s="78">
        <f>SUM(Mariannhill!BP66)</f>
        <v>0</v>
      </c>
      <c r="BQ66" s="77">
        <f>SUM(Mariannhill!BQ66)</f>
        <v>0</v>
      </c>
      <c r="BR66" s="79">
        <f>SUM(Mariannhill!BR66)</f>
        <v>0</v>
      </c>
      <c r="BS66" s="78">
        <f>SUM(Mariannhill!BS66)</f>
        <v>0</v>
      </c>
      <c r="BT66" s="78">
        <f>SUM(Mariannhill!BT66)</f>
        <v>0</v>
      </c>
      <c r="BU66" s="78">
        <f>SUM(Mariannhill!BU66)</f>
        <v>0</v>
      </c>
      <c r="BV66" s="78">
        <f>SUM(Mariannhill!BV66)</f>
        <v>0</v>
      </c>
      <c r="BW66" s="78">
        <f>SUM(Mariannhill!BW66)</f>
        <v>0</v>
      </c>
      <c r="BX66" s="78">
        <f>SUM(Mariannhill!BX66)</f>
        <v>0</v>
      </c>
      <c r="BY66" s="78">
        <f>SUM(Mariannhill!BY66)</f>
        <v>0</v>
      </c>
      <c r="BZ66" s="78">
        <f>SUM(Mariannhill!BZ66)</f>
        <v>0</v>
      </c>
      <c r="CA66" s="78">
        <f>SUM(Mariannhill!CA66)</f>
        <v>0</v>
      </c>
      <c r="CB66" s="78">
        <f>SUM(Mariannhill!CB66)</f>
        <v>0</v>
      </c>
      <c r="CC66" s="77">
        <f>SUM(Mariannhill!CC66)</f>
        <v>0</v>
      </c>
      <c r="CD66" s="40" t="s">
        <v>50</v>
      </c>
    </row>
    <row r="67" spans="1:82" ht="26" x14ac:dyDescent="0.35">
      <c r="A67" s="40"/>
      <c r="B67" s="102" t="s">
        <v>128</v>
      </c>
      <c r="C67" s="261" t="s">
        <v>129</v>
      </c>
      <c r="D67" s="131"/>
      <c r="E67" s="255"/>
      <c r="F67" s="214" t="b">
        <f>(Mariannhill!G67)=G67</f>
        <v>1</v>
      </c>
      <c r="G67" s="75">
        <f t="shared" si="42"/>
        <v>0</v>
      </c>
      <c r="H67" s="76">
        <f>SUM(Mariannhill!H67)</f>
        <v>0</v>
      </c>
      <c r="I67" s="77">
        <f>SUM(Mariannhill!I67)</f>
        <v>0</v>
      </c>
      <c r="J67" s="76">
        <f>SUM(Mariannhill!J67)</f>
        <v>0</v>
      </c>
      <c r="K67" s="78">
        <f>SUM(Mariannhill!K67)</f>
        <v>0</v>
      </c>
      <c r="L67" s="78">
        <f>SUM(Mariannhill!L67)</f>
        <v>0</v>
      </c>
      <c r="M67" s="78">
        <f>SUM(Mariannhill!M67)</f>
        <v>0</v>
      </c>
      <c r="N67" s="78">
        <f>SUM(Mariannhill!N67)</f>
        <v>0</v>
      </c>
      <c r="O67" s="78">
        <f>SUM(Mariannhill!O67)</f>
        <v>0</v>
      </c>
      <c r="P67" s="78">
        <f>SUM(Mariannhill!P67)</f>
        <v>0</v>
      </c>
      <c r="Q67" s="78">
        <f>SUM(Mariannhill!Q67)</f>
        <v>0</v>
      </c>
      <c r="R67" s="78">
        <f>SUM(Mariannhill!R67)</f>
        <v>0</v>
      </c>
      <c r="S67" s="78">
        <f>SUM(Mariannhill!S67)</f>
        <v>0</v>
      </c>
      <c r="T67" s="78">
        <f>SUM(Mariannhill!T67)</f>
        <v>0</v>
      </c>
      <c r="U67" s="77">
        <f>SUM(Mariannhill!U67)</f>
        <v>0</v>
      </c>
      <c r="V67" s="76">
        <f>SUM(Mariannhill!V67)</f>
        <v>0</v>
      </c>
      <c r="W67" s="78">
        <f>SUM(Mariannhill!W67)</f>
        <v>0</v>
      </c>
      <c r="X67" s="78">
        <f>SUM(Mariannhill!X67)</f>
        <v>0</v>
      </c>
      <c r="Y67" s="78">
        <f>SUM(Mariannhill!Y67)</f>
        <v>0</v>
      </c>
      <c r="Z67" s="78">
        <f>SUM(Mariannhill!Z67)</f>
        <v>0</v>
      </c>
      <c r="AA67" s="78">
        <f>SUM(Mariannhill!AA67)</f>
        <v>0</v>
      </c>
      <c r="AB67" s="78">
        <f>SUM(Mariannhill!AB67)</f>
        <v>0</v>
      </c>
      <c r="AC67" s="78">
        <f>SUM(Mariannhill!AC67)</f>
        <v>0</v>
      </c>
      <c r="AD67" s="78">
        <f>SUM(Mariannhill!AD67)</f>
        <v>0</v>
      </c>
      <c r="AE67" s="78">
        <f>SUM(Mariannhill!AE67)</f>
        <v>0</v>
      </c>
      <c r="AF67" s="78">
        <f>SUM(Mariannhill!AF67)</f>
        <v>0</v>
      </c>
      <c r="AG67" s="77">
        <f>SUM(Mariannhill!AG67)</f>
        <v>0</v>
      </c>
      <c r="AH67" s="79">
        <f>SUM(Mariannhill!AH67)</f>
        <v>0</v>
      </c>
      <c r="AI67" s="78">
        <f>SUM(Mariannhill!AI67)</f>
        <v>0</v>
      </c>
      <c r="AJ67" s="78">
        <f>SUM(Mariannhill!AJ67)</f>
        <v>0</v>
      </c>
      <c r="AK67" s="78">
        <f>SUM(Mariannhill!AK67)</f>
        <v>0</v>
      </c>
      <c r="AL67" s="78">
        <f>SUM(Mariannhill!AL67)</f>
        <v>0</v>
      </c>
      <c r="AM67" s="78">
        <f>SUM(Mariannhill!AM67)</f>
        <v>0</v>
      </c>
      <c r="AN67" s="78">
        <f>SUM(Mariannhill!AN67)</f>
        <v>0</v>
      </c>
      <c r="AO67" s="78">
        <f>SUM(Mariannhill!AO67)</f>
        <v>0</v>
      </c>
      <c r="AP67" s="78">
        <f>SUM(Mariannhill!AP67)</f>
        <v>0</v>
      </c>
      <c r="AQ67" s="78">
        <f>SUM(Mariannhill!AQ67)</f>
        <v>0</v>
      </c>
      <c r="AR67" s="78">
        <f>SUM(Mariannhill!AR67)</f>
        <v>0</v>
      </c>
      <c r="AS67" s="77">
        <f>SUM(Mariannhill!AS67)</f>
        <v>0</v>
      </c>
      <c r="AT67" s="79">
        <f>SUM(Mariannhill!AT67)</f>
        <v>0</v>
      </c>
      <c r="AU67" s="78">
        <f>SUM(Mariannhill!AU67)</f>
        <v>0</v>
      </c>
      <c r="AV67" s="78">
        <f>SUM(Mariannhill!AV67)</f>
        <v>0</v>
      </c>
      <c r="AW67" s="78">
        <f>SUM(Mariannhill!AW67)</f>
        <v>0</v>
      </c>
      <c r="AX67" s="78">
        <f>SUM(Mariannhill!AX67)</f>
        <v>0</v>
      </c>
      <c r="AY67" s="78">
        <f>SUM(Mariannhill!AY67)</f>
        <v>0</v>
      </c>
      <c r="AZ67" s="78">
        <f>SUM(Mariannhill!AZ67)</f>
        <v>0</v>
      </c>
      <c r="BA67" s="78">
        <f>SUM(Mariannhill!BA67)</f>
        <v>0</v>
      </c>
      <c r="BB67" s="78">
        <f>SUM(Mariannhill!BB67)</f>
        <v>0</v>
      </c>
      <c r="BC67" s="78">
        <f>SUM(Mariannhill!BC67)</f>
        <v>0</v>
      </c>
      <c r="BD67" s="78">
        <f>SUM(Mariannhill!BD67)</f>
        <v>0</v>
      </c>
      <c r="BE67" s="77">
        <f>SUM(Mariannhill!BE67)</f>
        <v>0</v>
      </c>
      <c r="BF67" s="79">
        <f>SUM(Mariannhill!BF67)</f>
        <v>0</v>
      </c>
      <c r="BG67" s="78">
        <f>SUM(Mariannhill!BG67)</f>
        <v>0</v>
      </c>
      <c r="BH67" s="78">
        <f>SUM(Mariannhill!BH67)</f>
        <v>0</v>
      </c>
      <c r="BI67" s="78">
        <f>SUM(Mariannhill!BI67)</f>
        <v>0</v>
      </c>
      <c r="BJ67" s="78">
        <f>SUM(Mariannhill!BJ67)</f>
        <v>0</v>
      </c>
      <c r="BK67" s="78">
        <f>SUM(Mariannhill!BK67)</f>
        <v>0</v>
      </c>
      <c r="BL67" s="78">
        <f>SUM(Mariannhill!BL67)</f>
        <v>0</v>
      </c>
      <c r="BM67" s="78">
        <f>SUM(Mariannhill!BM67)</f>
        <v>0</v>
      </c>
      <c r="BN67" s="78">
        <f>SUM(Mariannhill!BN67)</f>
        <v>0</v>
      </c>
      <c r="BO67" s="78">
        <f>SUM(Mariannhill!BO67)</f>
        <v>0</v>
      </c>
      <c r="BP67" s="78">
        <f>SUM(Mariannhill!BP67)</f>
        <v>0</v>
      </c>
      <c r="BQ67" s="77">
        <f>SUM(Mariannhill!BQ67)</f>
        <v>0</v>
      </c>
      <c r="BR67" s="79">
        <f>SUM(Mariannhill!BR67)</f>
        <v>0</v>
      </c>
      <c r="BS67" s="78">
        <f>SUM(Mariannhill!BS67)</f>
        <v>0</v>
      </c>
      <c r="BT67" s="78">
        <f>SUM(Mariannhill!BT67)</f>
        <v>0</v>
      </c>
      <c r="BU67" s="78">
        <f>SUM(Mariannhill!BU67)</f>
        <v>0</v>
      </c>
      <c r="BV67" s="78">
        <f>SUM(Mariannhill!BV67)</f>
        <v>0</v>
      </c>
      <c r="BW67" s="78">
        <f>SUM(Mariannhill!BW67)</f>
        <v>0</v>
      </c>
      <c r="BX67" s="78">
        <f>SUM(Mariannhill!BX67)</f>
        <v>0</v>
      </c>
      <c r="BY67" s="78">
        <f>SUM(Mariannhill!BY67)</f>
        <v>0</v>
      </c>
      <c r="BZ67" s="78">
        <f>SUM(Mariannhill!BZ67)</f>
        <v>0</v>
      </c>
      <c r="CA67" s="78">
        <f>SUM(Mariannhill!CA67)</f>
        <v>0</v>
      </c>
      <c r="CB67" s="78">
        <f>SUM(Mariannhill!CB67)</f>
        <v>0</v>
      </c>
      <c r="CC67" s="77">
        <f>SUM(Mariannhill!CC67)</f>
        <v>0</v>
      </c>
      <c r="CD67" s="40" t="s">
        <v>50</v>
      </c>
    </row>
    <row r="68" spans="1:82" ht="26" x14ac:dyDescent="0.35">
      <c r="A68" s="40"/>
      <c r="B68" s="74" t="s">
        <v>130</v>
      </c>
      <c r="C68" s="130" t="s">
        <v>131</v>
      </c>
      <c r="D68" s="131" t="s">
        <v>60</v>
      </c>
      <c r="E68" s="255">
        <f>SUM(Mariannhill!E68)</f>
        <v>72</v>
      </c>
      <c r="F68" s="214" t="b">
        <f>(Mariannhill!G68)=G68</f>
        <v>1</v>
      </c>
      <c r="G68" s="75">
        <f t="shared" si="42"/>
        <v>0</v>
      </c>
      <c r="H68" s="76">
        <f>SUM(Mariannhill!H68)</f>
        <v>0</v>
      </c>
      <c r="I68" s="77">
        <f>SUM(Mariannhill!I68)</f>
        <v>0</v>
      </c>
      <c r="J68" s="76">
        <f>SUM(Mariannhill!J68)</f>
        <v>0</v>
      </c>
      <c r="K68" s="78">
        <f>SUM(Mariannhill!K68)</f>
        <v>0</v>
      </c>
      <c r="L68" s="78">
        <f>SUM(Mariannhill!L68)</f>
        <v>0</v>
      </c>
      <c r="M68" s="78">
        <f>SUM(Mariannhill!M68)</f>
        <v>0</v>
      </c>
      <c r="N68" s="78">
        <f>SUM(Mariannhill!N68)</f>
        <v>0</v>
      </c>
      <c r="O68" s="78">
        <f>SUM(Mariannhill!O68)</f>
        <v>0</v>
      </c>
      <c r="P68" s="78">
        <f>SUM(Mariannhill!P68)</f>
        <v>0</v>
      </c>
      <c r="Q68" s="78">
        <f>SUM(Mariannhill!Q68)</f>
        <v>0</v>
      </c>
      <c r="R68" s="78">
        <f>SUM(Mariannhill!R68)</f>
        <v>0</v>
      </c>
      <c r="S68" s="78">
        <f>SUM(Mariannhill!S68)</f>
        <v>0</v>
      </c>
      <c r="T68" s="78">
        <f>SUM(Mariannhill!T68)</f>
        <v>0</v>
      </c>
      <c r="U68" s="77">
        <f>SUM(Mariannhill!U68)</f>
        <v>0</v>
      </c>
      <c r="V68" s="76">
        <f>SUM(Mariannhill!V68)</f>
        <v>0</v>
      </c>
      <c r="W68" s="78">
        <f>SUM(Mariannhill!W68)</f>
        <v>0</v>
      </c>
      <c r="X68" s="78">
        <f>SUM(Mariannhill!X68)</f>
        <v>0</v>
      </c>
      <c r="Y68" s="78">
        <f>SUM(Mariannhill!Y68)</f>
        <v>0</v>
      </c>
      <c r="Z68" s="78">
        <f>SUM(Mariannhill!Z68)</f>
        <v>0</v>
      </c>
      <c r="AA68" s="78">
        <f>SUM(Mariannhill!AA68)</f>
        <v>0</v>
      </c>
      <c r="AB68" s="78">
        <f>SUM(Mariannhill!AB68)</f>
        <v>0</v>
      </c>
      <c r="AC68" s="78">
        <f>SUM(Mariannhill!AC68)</f>
        <v>0</v>
      </c>
      <c r="AD68" s="78">
        <f>SUM(Mariannhill!AD68)</f>
        <v>0</v>
      </c>
      <c r="AE68" s="78">
        <f>SUM(Mariannhill!AE68)</f>
        <v>0</v>
      </c>
      <c r="AF68" s="78">
        <f>SUM(Mariannhill!AF68)</f>
        <v>0</v>
      </c>
      <c r="AG68" s="77">
        <f>SUM(Mariannhill!AG68)</f>
        <v>0</v>
      </c>
      <c r="AH68" s="79">
        <f>SUM(Mariannhill!AH68)</f>
        <v>0</v>
      </c>
      <c r="AI68" s="78">
        <f>SUM(Mariannhill!AI68)</f>
        <v>0</v>
      </c>
      <c r="AJ68" s="78">
        <f>SUM(Mariannhill!AJ68)</f>
        <v>0</v>
      </c>
      <c r="AK68" s="78">
        <f>SUM(Mariannhill!AK68)</f>
        <v>0</v>
      </c>
      <c r="AL68" s="78">
        <f>SUM(Mariannhill!AL68)</f>
        <v>0</v>
      </c>
      <c r="AM68" s="78">
        <f>SUM(Mariannhill!AM68)</f>
        <v>0</v>
      </c>
      <c r="AN68" s="78">
        <f>SUM(Mariannhill!AN68)</f>
        <v>0</v>
      </c>
      <c r="AO68" s="78">
        <f>SUM(Mariannhill!AO68)</f>
        <v>0</v>
      </c>
      <c r="AP68" s="78">
        <f>SUM(Mariannhill!AP68)</f>
        <v>0</v>
      </c>
      <c r="AQ68" s="78">
        <f>SUM(Mariannhill!AQ68)</f>
        <v>0</v>
      </c>
      <c r="AR68" s="78">
        <f>SUM(Mariannhill!AR68)</f>
        <v>0</v>
      </c>
      <c r="AS68" s="77">
        <f>SUM(Mariannhill!AS68)</f>
        <v>0</v>
      </c>
      <c r="AT68" s="79">
        <f>SUM(Mariannhill!AT68)</f>
        <v>0</v>
      </c>
      <c r="AU68" s="78">
        <f>SUM(Mariannhill!AU68)</f>
        <v>0</v>
      </c>
      <c r="AV68" s="78">
        <f>SUM(Mariannhill!AV68)</f>
        <v>0</v>
      </c>
      <c r="AW68" s="78">
        <f>SUM(Mariannhill!AW68)</f>
        <v>0</v>
      </c>
      <c r="AX68" s="78">
        <f>SUM(Mariannhill!AX68)</f>
        <v>0</v>
      </c>
      <c r="AY68" s="78">
        <f>SUM(Mariannhill!AY68)</f>
        <v>0</v>
      </c>
      <c r="AZ68" s="78">
        <f>SUM(Mariannhill!AZ68)</f>
        <v>0</v>
      </c>
      <c r="BA68" s="78">
        <f>SUM(Mariannhill!BA68)</f>
        <v>0</v>
      </c>
      <c r="BB68" s="78">
        <f>SUM(Mariannhill!BB68)</f>
        <v>0</v>
      </c>
      <c r="BC68" s="78">
        <f>SUM(Mariannhill!BC68)</f>
        <v>0</v>
      </c>
      <c r="BD68" s="78">
        <f>SUM(Mariannhill!BD68)</f>
        <v>0</v>
      </c>
      <c r="BE68" s="77">
        <f>SUM(Mariannhill!BE68)</f>
        <v>0</v>
      </c>
      <c r="BF68" s="79">
        <f>SUM(Mariannhill!BF68)</f>
        <v>0</v>
      </c>
      <c r="BG68" s="78">
        <f>SUM(Mariannhill!BG68)</f>
        <v>0</v>
      </c>
      <c r="BH68" s="78">
        <f>SUM(Mariannhill!BH68)</f>
        <v>0</v>
      </c>
      <c r="BI68" s="78">
        <f>SUM(Mariannhill!BI68)</f>
        <v>0</v>
      </c>
      <c r="BJ68" s="78">
        <f>SUM(Mariannhill!BJ68)</f>
        <v>0</v>
      </c>
      <c r="BK68" s="78">
        <f>SUM(Mariannhill!BK68)</f>
        <v>0</v>
      </c>
      <c r="BL68" s="78">
        <f>SUM(Mariannhill!BL68)</f>
        <v>0</v>
      </c>
      <c r="BM68" s="78">
        <f>SUM(Mariannhill!BM68)</f>
        <v>0</v>
      </c>
      <c r="BN68" s="78">
        <f>SUM(Mariannhill!BN68)</f>
        <v>0</v>
      </c>
      <c r="BO68" s="78">
        <f>SUM(Mariannhill!BO68)</f>
        <v>0</v>
      </c>
      <c r="BP68" s="78">
        <f>SUM(Mariannhill!BP68)</f>
        <v>0</v>
      </c>
      <c r="BQ68" s="77">
        <f>SUM(Mariannhill!BQ68)</f>
        <v>0</v>
      </c>
      <c r="BR68" s="79">
        <f>SUM(Mariannhill!BR68)</f>
        <v>0</v>
      </c>
      <c r="BS68" s="78">
        <f>SUM(Mariannhill!BS68)</f>
        <v>0</v>
      </c>
      <c r="BT68" s="78">
        <f>SUM(Mariannhill!BT68)</f>
        <v>0</v>
      </c>
      <c r="BU68" s="78">
        <f>SUM(Mariannhill!BU68)</f>
        <v>0</v>
      </c>
      <c r="BV68" s="78">
        <f>SUM(Mariannhill!BV68)</f>
        <v>0</v>
      </c>
      <c r="BW68" s="78">
        <f>SUM(Mariannhill!BW68)</f>
        <v>0</v>
      </c>
      <c r="BX68" s="78">
        <f>SUM(Mariannhill!BX68)</f>
        <v>0</v>
      </c>
      <c r="BY68" s="78">
        <f>SUM(Mariannhill!BY68)</f>
        <v>0</v>
      </c>
      <c r="BZ68" s="78">
        <f>SUM(Mariannhill!BZ68)</f>
        <v>0</v>
      </c>
      <c r="CA68" s="78">
        <f>SUM(Mariannhill!CA68)</f>
        <v>0</v>
      </c>
      <c r="CB68" s="78">
        <f>SUM(Mariannhill!CB68)</f>
        <v>0</v>
      </c>
      <c r="CC68" s="77">
        <f>SUM(Mariannhill!CC68)</f>
        <v>0</v>
      </c>
      <c r="CD68" s="40" t="s">
        <v>50</v>
      </c>
    </row>
    <row r="69" spans="1:82" ht="26" x14ac:dyDescent="0.35">
      <c r="A69" s="40"/>
      <c r="B69" s="74" t="s">
        <v>132</v>
      </c>
      <c r="C69" s="130" t="s">
        <v>133</v>
      </c>
      <c r="D69" s="131" t="s">
        <v>60</v>
      </c>
      <c r="E69" s="255">
        <f>SUM(Mariannhill!E69)</f>
        <v>36</v>
      </c>
      <c r="F69" s="214" t="b">
        <f>(Mariannhill!G69)=G69</f>
        <v>1</v>
      </c>
      <c r="G69" s="75">
        <f t="shared" si="42"/>
        <v>0</v>
      </c>
      <c r="H69" s="76">
        <f>SUM(Mariannhill!H69)</f>
        <v>0</v>
      </c>
      <c r="I69" s="77">
        <f>SUM(Mariannhill!I69)</f>
        <v>0</v>
      </c>
      <c r="J69" s="76">
        <f>SUM(Mariannhill!J69)</f>
        <v>0</v>
      </c>
      <c r="K69" s="78">
        <f>SUM(Mariannhill!K69)</f>
        <v>0</v>
      </c>
      <c r="L69" s="78">
        <f>SUM(Mariannhill!L69)</f>
        <v>0</v>
      </c>
      <c r="M69" s="78">
        <f>SUM(Mariannhill!M69)</f>
        <v>0</v>
      </c>
      <c r="N69" s="78">
        <f>SUM(Mariannhill!N69)</f>
        <v>0</v>
      </c>
      <c r="O69" s="78">
        <f>SUM(Mariannhill!O69)</f>
        <v>0</v>
      </c>
      <c r="P69" s="78">
        <f>SUM(Mariannhill!P69)</f>
        <v>0</v>
      </c>
      <c r="Q69" s="78">
        <f>SUM(Mariannhill!Q69)</f>
        <v>0</v>
      </c>
      <c r="R69" s="78">
        <f>SUM(Mariannhill!R69)</f>
        <v>0</v>
      </c>
      <c r="S69" s="78">
        <f>SUM(Mariannhill!S69)</f>
        <v>0</v>
      </c>
      <c r="T69" s="78">
        <f>SUM(Mariannhill!T69)</f>
        <v>0</v>
      </c>
      <c r="U69" s="77">
        <f>SUM(Mariannhill!U69)</f>
        <v>0</v>
      </c>
      <c r="V69" s="76">
        <f>SUM(Mariannhill!V69)</f>
        <v>0</v>
      </c>
      <c r="W69" s="78">
        <f>SUM(Mariannhill!W69)</f>
        <v>0</v>
      </c>
      <c r="X69" s="78">
        <f>SUM(Mariannhill!X69)</f>
        <v>0</v>
      </c>
      <c r="Y69" s="78">
        <f>SUM(Mariannhill!Y69)</f>
        <v>0</v>
      </c>
      <c r="Z69" s="78">
        <f>SUM(Mariannhill!Z69)</f>
        <v>0</v>
      </c>
      <c r="AA69" s="78">
        <f>SUM(Mariannhill!AA69)</f>
        <v>0</v>
      </c>
      <c r="AB69" s="78">
        <f>SUM(Mariannhill!AB69)</f>
        <v>0</v>
      </c>
      <c r="AC69" s="78">
        <f>SUM(Mariannhill!AC69)</f>
        <v>0</v>
      </c>
      <c r="AD69" s="78">
        <f>SUM(Mariannhill!AD69)</f>
        <v>0</v>
      </c>
      <c r="AE69" s="78">
        <f>SUM(Mariannhill!AE69)</f>
        <v>0</v>
      </c>
      <c r="AF69" s="78">
        <f>SUM(Mariannhill!AF69)</f>
        <v>0</v>
      </c>
      <c r="AG69" s="77">
        <f>SUM(Mariannhill!AG69)</f>
        <v>0</v>
      </c>
      <c r="AH69" s="79">
        <f>SUM(Mariannhill!AH69)</f>
        <v>0</v>
      </c>
      <c r="AI69" s="78">
        <f>SUM(Mariannhill!AI69)</f>
        <v>0</v>
      </c>
      <c r="AJ69" s="78">
        <f>SUM(Mariannhill!AJ69)</f>
        <v>0</v>
      </c>
      <c r="AK69" s="78">
        <f>SUM(Mariannhill!AK69)</f>
        <v>0</v>
      </c>
      <c r="AL69" s="78">
        <f>SUM(Mariannhill!AL69)</f>
        <v>0</v>
      </c>
      <c r="AM69" s="78">
        <f>SUM(Mariannhill!AM69)</f>
        <v>0</v>
      </c>
      <c r="AN69" s="78">
        <f>SUM(Mariannhill!AN69)</f>
        <v>0</v>
      </c>
      <c r="AO69" s="78">
        <f>SUM(Mariannhill!AO69)</f>
        <v>0</v>
      </c>
      <c r="AP69" s="78">
        <f>SUM(Mariannhill!AP69)</f>
        <v>0</v>
      </c>
      <c r="AQ69" s="78">
        <f>SUM(Mariannhill!AQ69)</f>
        <v>0</v>
      </c>
      <c r="AR69" s="78">
        <f>SUM(Mariannhill!AR69)</f>
        <v>0</v>
      </c>
      <c r="AS69" s="77">
        <f>SUM(Mariannhill!AS69)</f>
        <v>0</v>
      </c>
      <c r="AT69" s="79">
        <f>SUM(Mariannhill!AT69)</f>
        <v>0</v>
      </c>
      <c r="AU69" s="78">
        <f>SUM(Mariannhill!AU69)</f>
        <v>0</v>
      </c>
      <c r="AV69" s="78">
        <f>SUM(Mariannhill!AV69)</f>
        <v>0</v>
      </c>
      <c r="AW69" s="78">
        <f>SUM(Mariannhill!AW69)</f>
        <v>0</v>
      </c>
      <c r="AX69" s="78">
        <f>SUM(Mariannhill!AX69)</f>
        <v>0</v>
      </c>
      <c r="AY69" s="78">
        <f>SUM(Mariannhill!AY69)</f>
        <v>0</v>
      </c>
      <c r="AZ69" s="78">
        <f>SUM(Mariannhill!AZ69)</f>
        <v>0</v>
      </c>
      <c r="BA69" s="78">
        <f>SUM(Mariannhill!BA69)</f>
        <v>0</v>
      </c>
      <c r="BB69" s="78">
        <f>SUM(Mariannhill!BB69)</f>
        <v>0</v>
      </c>
      <c r="BC69" s="78">
        <f>SUM(Mariannhill!BC69)</f>
        <v>0</v>
      </c>
      <c r="BD69" s="78">
        <f>SUM(Mariannhill!BD69)</f>
        <v>0</v>
      </c>
      <c r="BE69" s="77">
        <f>SUM(Mariannhill!BE69)</f>
        <v>0</v>
      </c>
      <c r="BF69" s="79">
        <f>SUM(Mariannhill!BF69)</f>
        <v>0</v>
      </c>
      <c r="BG69" s="78">
        <f>SUM(Mariannhill!BG69)</f>
        <v>0</v>
      </c>
      <c r="BH69" s="78">
        <f>SUM(Mariannhill!BH69)</f>
        <v>0</v>
      </c>
      <c r="BI69" s="78">
        <f>SUM(Mariannhill!BI69)</f>
        <v>0</v>
      </c>
      <c r="BJ69" s="78">
        <f>SUM(Mariannhill!BJ69)</f>
        <v>0</v>
      </c>
      <c r="BK69" s="78">
        <f>SUM(Mariannhill!BK69)</f>
        <v>0</v>
      </c>
      <c r="BL69" s="78">
        <f>SUM(Mariannhill!BL69)</f>
        <v>0</v>
      </c>
      <c r="BM69" s="78">
        <f>SUM(Mariannhill!BM69)</f>
        <v>0</v>
      </c>
      <c r="BN69" s="78">
        <f>SUM(Mariannhill!BN69)</f>
        <v>0</v>
      </c>
      <c r="BO69" s="78">
        <f>SUM(Mariannhill!BO69)</f>
        <v>0</v>
      </c>
      <c r="BP69" s="78">
        <f>SUM(Mariannhill!BP69)</f>
        <v>0</v>
      </c>
      <c r="BQ69" s="77">
        <f>SUM(Mariannhill!BQ69)</f>
        <v>0</v>
      </c>
      <c r="BR69" s="79">
        <f>SUM(Mariannhill!BR69)</f>
        <v>0</v>
      </c>
      <c r="BS69" s="78">
        <f>SUM(Mariannhill!BS69)</f>
        <v>0</v>
      </c>
      <c r="BT69" s="78">
        <f>SUM(Mariannhill!BT69)</f>
        <v>0</v>
      </c>
      <c r="BU69" s="78">
        <f>SUM(Mariannhill!BU69)</f>
        <v>0</v>
      </c>
      <c r="BV69" s="78">
        <f>SUM(Mariannhill!BV69)</f>
        <v>0</v>
      </c>
      <c r="BW69" s="78">
        <f>SUM(Mariannhill!BW69)</f>
        <v>0</v>
      </c>
      <c r="BX69" s="78">
        <f>SUM(Mariannhill!BX69)</f>
        <v>0</v>
      </c>
      <c r="BY69" s="78">
        <f>SUM(Mariannhill!BY69)</f>
        <v>0</v>
      </c>
      <c r="BZ69" s="78">
        <f>SUM(Mariannhill!BZ69)</f>
        <v>0</v>
      </c>
      <c r="CA69" s="78">
        <f>SUM(Mariannhill!CA69)</f>
        <v>0</v>
      </c>
      <c r="CB69" s="78">
        <f>SUM(Mariannhill!CB69)</f>
        <v>0</v>
      </c>
      <c r="CC69" s="77">
        <f>SUM(Mariannhill!CC69)</f>
        <v>0</v>
      </c>
      <c r="CD69" s="40" t="s">
        <v>50</v>
      </c>
    </row>
    <row r="70" spans="1:82" ht="26" x14ac:dyDescent="0.35">
      <c r="A70" s="40"/>
      <c r="B70" s="74" t="s">
        <v>134</v>
      </c>
      <c r="C70" s="130" t="s">
        <v>135</v>
      </c>
      <c r="D70" s="131" t="s">
        <v>60</v>
      </c>
      <c r="E70" s="255">
        <f>SUM(Mariannhill!E70)</f>
        <v>36</v>
      </c>
      <c r="F70" s="214" t="b">
        <f>(Mariannhill!G70)=G70</f>
        <v>1</v>
      </c>
      <c r="G70" s="75">
        <f t="shared" si="42"/>
        <v>0</v>
      </c>
      <c r="H70" s="76">
        <f>SUM(Mariannhill!H70)</f>
        <v>0</v>
      </c>
      <c r="I70" s="77">
        <f>SUM(Mariannhill!I70)</f>
        <v>0</v>
      </c>
      <c r="J70" s="76">
        <f>SUM(Mariannhill!J70)</f>
        <v>0</v>
      </c>
      <c r="K70" s="78">
        <f>SUM(Mariannhill!K70)</f>
        <v>0</v>
      </c>
      <c r="L70" s="78">
        <f>SUM(Mariannhill!L70)</f>
        <v>0</v>
      </c>
      <c r="M70" s="78">
        <f>SUM(Mariannhill!M70)</f>
        <v>0</v>
      </c>
      <c r="N70" s="78">
        <f>SUM(Mariannhill!N70)</f>
        <v>0</v>
      </c>
      <c r="O70" s="78">
        <f>SUM(Mariannhill!O70)</f>
        <v>0</v>
      </c>
      <c r="P70" s="78">
        <f>SUM(Mariannhill!P70)</f>
        <v>0</v>
      </c>
      <c r="Q70" s="78">
        <f>SUM(Mariannhill!Q70)</f>
        <v>0</v>
      </c>
      <c r="R70" s="78">
        <f>SUM(Mariannhill!R70)</f>
        <v>0</v>
      </c>
      <c r="S70" s="78">
        <f>SUM(Mariannhill!S70)</f>
        <v>0</v>
      </c>
      <c r="T70" s="78">
        <f>SUM(Mariannhill!T70)</f>
        <v>0</v>
      </c>
      <c r="U70" s="77">
        <f>SUM(Mariannhill!U70)</f>
        <v>0</v>
      </c>
      <c r="V70" s="76">
        <f>SUM(Mariannhill!V70)</f>
        <v>0</v>
      </c>
      <c r="W70" s="78">
        <f>SUM(Mariannhill!W70)</f>
        <v>0</v>
      </c>
      <c r="X70" s="78">
        <f>SUM(Mariannhill!X70)</f>
        <v>0</v>
      </c>
      <c r="Y70" s="78">
        <f>SUM(Mariannhill!Y70)</f>
        <v>0</v>
      </c>
      <c r="Z70" s="78">
        <f>SUM(Mariannhill!Z70)</f>
        <v>0</v>
      </c>
      <c r="AA70" s="78">
        <f>SUM(Mariannhill!AA70)</f>
        <v>0</v>
      </c>
      <c r="AB70" s="78">
        <f>SUM(Mariannhill!AB70)</f>
        <v>0</v>
      </c>
      <c r="AC70" s="78">
        <f>SUM(Mariannhill!AC70)</f>
        <v>0</v>
      </c>
      <c r="AD70" s="78">
        <f>SUM(Mariannhill!AD70)</f>
        <v>0</v>
      </c>
      <c r="AE70" s="78">
        <f>SUM(Mariannhill!AE70)</f>
        <v>0</v>
      </c>
      <c r="AF70" s="78">
        <f>SUM(Mariannhill!AF70)</f>
        <v>0</v>
      </c>
      <c r="AG70" s="77">
        <f>SUM(Mariannhill!AG70)</f>
        <v>0</v>
      </c>
      <c r="AH70" s="79">
        <f>SUM(Mariannhill!AH70)</f>
        <v>0</v>
      </c>
      <c r="AI70" s="78">
        <f>SUM(Mariannhill!AI70)</f>
        <v>0</v>
      </c>
      <c r="AJ70" s="78">
        <f>SUM(Mariannhill!AJ70)</f>
        <v>0</v>
      </c>
      <c r="AK70" s="78">
        <f>SUM(Mariannhill!AK70)</f>
        <v>0</v>
      </c>
      <c r="AL70" s="78">
        <f>SUM(Mariannhill!AL70)</f>
        <v>0</v>
      </c>
      <c r="AM70" s="78">
        <f>SUM(Mariannhill!AM70)</f>
        <v>0</v>
      </c>
      <c r="AN70" s="78">
        <f>SUM(Mariannhill!AN70)</f>
        <v>0</v>
      </c>
      <c r="AO70" s="78">
        <f>SUM(Mariannhill!AO70)</f>
        <v>0</v>
      </c>
      <c r="AP70" s="78">
        <f>SUM(Mariannhill!AP70)</f>
        <v>0</v>
      </c>
      <c r="AQ70" s="78">
        <f>SUM(Mariannhill!AQ70)</f>
        <v>0</v>
      </c>
      <c r="AR70" s="78">
        <f>SUM(Mariannhill!AR70)</f>
        <v>0</v>
      </c>
      <c r="AS70" s="77">
        <f>SUM(Mariannhill!AS70)</f>
        <v>0</v>
      </c>
      <c r="AT70" s="79">
        <f>SUM(Mariannhill!AT70)</f>
        <v>0</v>
      </c>
      <c r="AU70" s="78">
        <f>SUM(Mariannhill!AU70)</f>
        <v>0</v>
      </c>
      <c r="AV70" s="78">
        <f>SUM(Mariannhill!AV70)</f>
        <v>0</v>
      </c>
      <c r="AW70" s="78">
        <f>SUM(Mariannhill!AW70)</f>
        <v>0</v>
      </c>
      <c r="AX70" s="78">
        <f>SUM(Mariannhill!AX70)</f>
        <v>0</v>
      </c>
      <c r="AY70" s="78">
        <f>SUM(Mariannhill!AY70)</f>
        <v>0</v>
      </c>
      <c r="AZ70" s="78">
        <f>SUM(Mariannhill!AZ70)</f>
        <v>0</v>
      </c>
      <c r="BA70" s="78">
        <f>SUM(Mariannhill!BA70)</f>
        <v>0</v>
      </c>
      <c r="BB70" s="78">
        <f>SUM(Mariannhill!BB70)</f>
        <v>0</v>
      </c>
      <c r="BC70" s="78">
        <f>SUM(Mariannhill!BC70)</f>
        <v>0</v>
      </c>
      <c r="BD70" s="78">
        <f>SUM(Mariannhill!BD70)</f>
        <v>0</v>
      </c>
      <c r="BE70" s="77">
        <f>SUM(Mariannhill!BE70)</f>
        <v>0</v>
      </c>
      <c r="BF70" s="79">
        <f>SUM(Mariannhill!BF70)</f>
        <v>0</v>
      </c>
      <c r="BG70" s="78">
        <f>SUM(Mariannhill!BG70)</f>
        <v>0</v>
      </c>
      <c r="BH70" s="78">
        <f>SUM(Mariannhill!BH70)</f>
        <v>0</v>
      </c>
      <c r="BI70" s="78">
        <f>SUM(Mariannhill!BI70)</f>
        <v>0</v>
      </c>
      <c r="BJ70" s="78">
        <f>SUM(Mariannhill!BJ70)</f>
        <v>0</v>
      </c>
      <c r="BK70" s="78">
        <f>SUM(Mariannhill!BK70)</f>
        <v>0</v>
      </c>
      <c r="BL70" s="78">
        <f>SUM(Mariannhill!BL70)</f>
        <v>0</v>
      </c>
      <c r="BM70" s="78">
        <f>SUM(Mariannhill!BM70)</f>
        <v>0</v>
      </c>
      <c r="BN70" s="78">
        <f>SUM(Mariannhill!BN70)</f>
        <v>0</v>
      </c>
      <c r="BO70" s="78">
        <f>SUM(Mariannhill!BO70)</f>
        <v>0</v>
      </c>
      <c r="BP70" s="78">
        <f>SUM(Mariannhill!BP70)</f>
        <v>0</v>
      </c>
      <c r="BQ70" s="77">
        <f>SUM(Mariannhill!BQ70)</f>
        <v>0</v>
      </c>
      <c r="BR70" s="79">
        <f>SUM(Mariannhill!BR70)</f>
        <v>0</v>
      </c>
      <c r="BS70" s="78">
        <f>SUM(Mariannhill!BS70)</f>
        <v>0</v>
      </c>
      <c r="BT70" s="78">
        <f>SUM(Mariannhill!BT70)</f>
        <v>0</v>
      </c>
      <c r="BU70" s="78">
        <f>SUM(Mariannhill!BU70)</f>
        <v>0</v>
      </c>
      <c r="BV70" s="78">
        <f>SUM(Mariannhill!BV70)</f>
        <v>0</v>
      </c>
      <c r="BW70" s="78">
        <f>SUM(Mariannhill!BW70)</f>
        <v>0</v>
      </c>
      <c r="BX70" s="78">
        <f>SUM(Mariannhill!BX70)</f>
        <v>0</v>
      </c>
      <c r="BY70" s="78">
        <f>SUM(Mariannhill!BY70)</f>
        <v>0</v>
      </c>
      <c r="BZ70" s="78">
        <f>SUM(Mariannhill!BZ70)</f>
        <v>0</v>
      </c>
      <c r="CA70" s="78">
        <f>SUM(Mariannhill!CA70)</f>
        <v>0</v>
      </c>
      <c r="CB70" s="78">
        <f>SUM(Mariannhill!CB70)</f>
        <v>0</v>
      </c>
      <c r="CC70" s="77">
        <f>SUM(Mariannhill!CC70)</f>
        <v>0</v>
      </c>
      <c r="CD70" s="40" t="s">
        <v>50</v>
      </c>
    </row>
    <row r="71" spans="1:82" ht="26" x14ac:dyDescent="0.35">
      <c r="A71" s="40"/>
      <c r="B71" s="74" t="s">
        <v>136</v>
      </c>
      <c r="C71" s="130" t="s">
        <v>137</v>
      </c>
      <c r="D71" s="131" t="s">
        <v>60</v>
      </c>
      <c r="E71" s="255">
        <f>SUM(Mariannhill!E71)</f>
        <v>36</v>
      </c>
      <c r="F71" s="214" t="b">
        <f>(Mariannhill!G71)=G71</f>
        <v>1</v>
      </c>
      <c r="G71" s="75">
        <f t="shared" si="42"/>
        <v>0</v>
      </c>
      <c r="H71" s="76">
        <f>SUM(Mariannhill!H71)</f>
        <v>0</v>
      </c>
      <c r="I71" s="77">
        <f>SUM(Mariannhill!I71)</f>
        <v>0</v>
      </c>
      <c r="J71" s="76">
        <f>SUM(Mariannhill!J71)</f>
        <v>0</v>
      </c>
      <c r="K71" s="78">
        <f>SUM(Mariannhill!K71)</f>
        <v>0</v>
      </c>
      <c r="L71" s="78">
        <f>SUM(Mariannhill!L71)</f>
        <v>0</v>
      </c>
      <c r="M71" s="78">
        <f>SUM(Mariannhill!M71)</f>
        <v>0</v>
      </c>
      <c r="N71" s="78">
        <f>SUM(Mariannhill!N71)</f>
        <v>0</v>
      </c>
      <c r="O71" s="78">
        <f>SUM(Mariannhill!O71)</f>
        <v>0</v>
      </c>
      <c r="P71" s="78">
        <f>SUM(Mariannhill!P71)</f>
        <v>0</v>
      </c>
      <c r="Q71" s="78">
        <f>SUM(Mariannhill!Q71)</f>
        <v>0</v>
      </c>
      <c r="R71" s="78">
        <f>SUM(Mariannhill!R71)</f>
        <v>0</v>
      </c>
      <c r="S71" s="78">
        <f>SUM(Mariannhill!S71)</f>
        <v>0</v>
      </c>
      <c r="T71" s="78">
        <f>SUM(Mariannhill!T71)</f>
        <v>0</v>
      </c>
      <c r="U71" s="77">
        <f>SUM(Mariannhill!U71)</f>
        <v>0</v>
      </c>
      <c r="V71" s="76">
        <f>SUM(Mariannhill!V71)</f>
        <v>0</v>
      </c>
      <c r="W71" s="78">
        <f>SUM(Mariannhill!W71)</f>
        <v>0</v>
      </c>
      <c r="X71" s="78">
        <f>SUM(Mariannhill!X71)</f>
        <v>0</v>
      </c>
      <c r="Y71" s="78">
        <f>SUM(Mariannhill!Y71)</f>
        <v>0</v>
      </c>
      <c r="Z71" s="78">
        <f>SUM(Mariannhill!Z71)</f>
        <v>0</v>
      </c>
      <c r="AA71" s="78">
        <f>SUM(Mariannhill!AA71)</f>
        <v>0</v>
      </c>
      <c r="AB71" s="78">
        <f>SUM(Mariannhill!AB71)</f>
        <v>0</v>
      </c>
      <c r="AC71" s="78">
        <f>SUM(Mariannhill!AC71)</f>
        <v>0</v>
      </c>
      <c r="AD71" s="78">
        <f>SUM(Mariannhill!AD71)</f>
        <v>0</v>
      </c>
      <c r="AE71" s="78">
        <f>SUM(Mariannhill!AE71)</f>
        <v>0</v>
      </c>
      <c r="AF71" s="78">
        <f>SUM(Mariannhill!AF71)</f>
        <v>0</v>
      </c>
      <c r="AG71" s="77">
        <f>SUM(Mariannhill!AG71)</f>
        <v>0</v>
      </c>
      <c r="AH71" s="79">
        <f>SUM(Mariannhill!AH71)</f>
        <v>0</v>
      </c>
      <c r="AI71" s="78">
        <f>SUM(Mariannhill!AI71)</f>
        <v>0</v>
      </c>
      <c r="AJ71" s="78">
        <f>SUM(Mariannhill!AJ71)</f>
        <v>0</v>
      </c>
      <c r="AK71" s="78">
        <f>SUM(Mariannhill!AK71)</f>
        <v>0</v>
      </c>
      <c r="AL71" s="78">
        <f>SUM(Mariannhill!AL71)</f>
        <v>0</v>
      </c>
      <c r="AM71" s="78">
        <f>SUM(Mariannhill!AM71)</f>
        <v>0</v>
      </c>
      <c r="AN71" s="78">
        <f>SUM(Mariannhill!AN71)</f>
        <v>0</v>
      </c>
      <c r="AO71" s="78">
        <f>SUM(Mariannhill!AO71)</f>
        <v>0</v>
      </c>
      <c r="AP71" s="78">
        <f>SUM(Mariannhill!AP71)</f>
        <v>0</v>
      </c>
      <c r="AQ71" s="78">
        <f>SUM(Mariannhill!AQ71)</f>
        <v>0</v>
      </c>
      <c r="AR71" s="78">
        <f>SUM(Mariannhill!AR71)</f>
        <v>0</v>
      </c>
      <c r="AS71" s="77">
        <f>SUM(Mariannhill!AS71)</f>
        <v>0</v>
      </c>
      <c r="AT71" s="79">
        <f>SUM(Mariannhill!AT71)</f>
        <v>0</v>
      </c>
      <c r="AU71" s="78">
        <f>SUM(Mariannhill!AU71)</f>
        <v>0</v>
      </c>
      <c r="AV71" s="78">
        <f>SUM(Mariannhill!AV71)</f>
        <v>0</v>
      </c>
      <c r="AW71" s="78">
        <f>SUM(Mariannhill!AW71)</f>
        <v>0</v>
      </c>
      <c r="AX71" s="78">
        <f>SUM(Mariannhill!AX71)</f>
        <v>0</v>
      </c>
      <c r="AY71" s="78">
        <f>SUM(Mariannhill!AY71)</f>
        <v>0</v>
      </c>
      <c r="AZ71" s="78">
        <f>SUM(Mariannhill!AZ71)</f>
        <v>0</v>
      </c>
      <c r="BA71" s="78">
        <f>SUM(Mariannhill!BA71)</f>
        <v>0</v>
      </c>
      <c r="BB71" s="78">
        <f>SUM(Mariannhill!BB71)</f>
        <v>0</v>
      </c>
      <c r="BC71" s="78">
        <f>SUM(Mariannhill!BC71)</f>
        <v>0</v>
      </c>
      <c r="BD71" s="78">
        <f>SUM(Mariannhill!BD71)</f>
        <v>0</v>
      </c>
      <c r="BE71" s="77">
        <f>SUM(Mariannhill!BE71)</f>
        <v>0</v>
      </c>
      <c r="BF71" s="79">
        <f>SUM(Mariannhill!BF71)</f>
        <v>0</v>
      </c>
      <c r="BG71" s="78">
        <f>SUM(Mariannhill!BG71)</f>
        <v>0</v>
      </c>
      <c r="BH71" s="78">
        <f>SUM(Mariannhill!BH71)</f>
        <v>0</v>
      </c>
      <c r="BI71" s="78">
        <f>SUM(Mariannhill!BI71)</f>
        <v>0</v>
      </c>
      <c r="BJ71" s="78">
        <f>SUM(Mariannhill!BJ71)</f>
        <v>0</v>
      </c>
      <c r="BK71" s="78">
        <f>SUM(Mariannhill!BK71)</f>
        <v>0</v>
      </c>
      <c r="BL71" s="78">
        <f>SUM(Mariannhill!BL71)</f>
        <v>0</v>
      </c>
      <c r="BM71" s="78">
        <f>SUM(Mariannhill!BM71)</f>
        <v>0</v>
      </c>
      <c r="BN71" s="78">
        <f>SUM(Mariannhill!BN71)</f>
        <v>0</v>
      </c>
      <c r="BO71" s="78">
        <f>SUM(Mariannhill!BO71)</f>
        <v>0</v>
      </c>
      <c r="BP71" s="78">
        <f>SUM(Mariannhill!BP71)</f>
        <v>0</v>
      </c>
      <c r="BQ71" s="77">
        <f>SUM(Mariannhill!BQ71)</f>
        <v>0</v>
      </c>
      <c r="BR71" s="79">
        <f>SUM(Mariannhill!BR71)</f>
        <v>0</v>
      </c>
      <c r="BS71" s="78">
        <f>SUM(Mariannhill!BS71)</f>
        <v>0</v>
      </c>
      <c r="BT71" s="78">
        <f>SUM(Mariannhill!BT71)</f>
        <v>0</v>
      </c>
      <c r="BU71" s="78">
        <f>SUM(Mariannhill!BU71)</f>
        <v>0</v>
      </c>
      <c r="BV71" s="78">
        <f>SUM(Mariannhill!BV71)</f>
        <v>0</v>
      </c>
      <c r="BW71" s="78">
        <f>SUM(Mariannhill!BW71)</f>
        <v>0</v>
      </c>
      <c r="BX71" s="78">
        <f>SUM(Mariannhill!BX71)</f>
        <v>0</v>
      </c>
      <c r="BY71" s="78">
        <f>SUM(Mariannhill!BY71)</f>
        <v>0</v>
      </c>
      <c r="BZ71" s="78">
        <f>SUM(Mariannhill!BZ71)</f>
        <v>0</v>
      </c>
      <c r="CA71" s="78">
        <f>SUM(Mariannhill!CA71)</f>
        <v>0</v>
      </c>
      <c r="CB71" s="78">
        <f>SUM(Mariannhill!CB71)</f>
        <v>0</v>
      </c>
      <c r="CC71" s="77">
        <f>SUM(Mariannhill!CC71)</f>
        <v>0</v>
      </c>
      <c r="CD71" s="40"/>
    </row>
    <row r="72" spans="1:82" ht="26" x14ac:dyDescent="0.35">
      <c r="A72" s="40"/>
      <c r="B72" s="74" t="s">
        <v>138</v>
      </c>
      <c r="C72" s="130" t="s">
        <v>139</v>
      </c>
      <c r="D72" s="131" t="s">
        <v>60</v>
      </c>
      <c r="E72" s="255">
        <f>SUM(Mariannhill!E72)</f>
        <v>36</v>
      </c>
      <c r="F72" s="214" t="b">
        <f>(Mariannhill!G72)=G72</f>
        <v>1</v>
      </c>
      <c r="G72" s="75">
        <f t="shared" si="42"/>
        <v>0</v>
      </c>
      <c r="H72" s="76">
        <f>SUM(Mariannhill!H72)</f>
        <v>0</v>
      </c>
      <c r="I72" s="77">
        <f>SUM(Mariannhill!I72)</f>
        <v>0</v>
      </c>
      <c r="J72" s="76">
        <f>SUM(Mariannhill!J72)</f>
        <v>0</v>
      </c>
      <c r="K72" s="78">
        <f>SUM(Mariannhill!K72)</f>
        <v>0</v>
      </c>
      <c r="L72" s="78">
        <f>SUM(Mariannhill!L72)</f>
        <v>0</v>
      </c>
      <c r="M72" s="78">
        <f>SUM(Mariannhill!M72)</f>
        <v>0</v>
      </c>
      <c r="N72" s="78">
        <f>SUM(Mariannhill!N72)</f>
        <v>0</v>
      </c>
      <c r="O72" s="78">
        <f>SUM(Mariannhill!O72)</f>
        <v>0</v>
      </c>
      <c r="P72" s="78">
        <f>SUM(Mariannhill!P72)</f>
        <v>0</v>
      </c>
      <c r="Q72" s="78">
        <f>SUM(Mariannhill!Q72)</f>
        <v>0</v>
      </c>
      <c r="R72" s="78">
        <f>SUM(Mariannhill!R72)</f>
        <v>0</v>
      </c>
      <c r="S72" s="78">
        <f>SUM(Mariannhill!S72)</f>
        <v>0</v>
      </c>
      <c r="T72" s="78">
        <f>SUM(Mariannhill!T72)</f>
        <v>0</v>
      </c>
      <c r="U72" s="77">
        <f>SUM(Mariannhill!U72)</f>
        <v>0</v>
      </c>
      <c r="V72" s="76">
        <f>SUM(Mariannhill!V72)</f>
        <v>0</v>
      </c>
      <c r="W72" s="78">
        <f>SUM(Mariannhill!W72)</f>
        <v>0</v>
      </c>
      <c r="X72" s="78">
        <f>SUM(Mariannhill!X72)</f>
        <v>0</v>
      </c>
      <c r="Y72" s="78">
        <f>SUM(Mariannhill!Y72)</f>
        <v>0</v>
      </c>
      <c r="Z72" s="78">
        <f>SUM(Mariannhill!Z72)</f>
        <v>0</v>
      </c>
      <c r="AA72" s="78">
        <f>SUM(Mariannhill!AA72)</f>
        <v>0</v>
      </c>
      <c r="AB72" s="78">
        <f>SUM(Mariannhill!AB72)</f>
        <v>0</v>
      </c>
      <c r="AC72" s="78">
        <f>SUM(Mariannhill!AC72)</f>
        <v>0</v>
      </c>
      <c r="AD72" s="78">
        <f>SUM(Mariannhill!AD72)</f>
        <v>0</v>
      </c>
      <c r="AE72" s="78">
        <f>SUM(Mariannhill!AE72)</f>
        <v>0</v>
      </c>
      <c r="AF72" s="78">
        <f>SUM(Mariannhill!AF72)</f>
        <v>0</v>
      </c>
      <c r="AG72" s="77">
        <f>SUM(Mariannhill!AG72)</f>
        <v>0</v>
      </c>
      <c r="AH72" s="79">
        <f>SUM(Mariannhill!AH72)</f>
        <v>0</v>
      </c>
      <c r="AI72" s="78">
        <f>SUM(Mariannhill!AI72)</f>
        <v>0</v>
      </c>
      <c r="AJ72" s="78">
        <f>SUM(Mariannhill!AJ72)</f>
        <v>0</v>
      </c>
      <c r="AK72" s="78">
        <f>SUM(Mariannhill!AK72)</f>
        <v>0</v>
      </c>
      <c r="AL72" s="78">
        <f>SUM(Mariannhill!AL72)</f>
        <v>0</v>
      </c>
      <c r="AM72" s="78">
        <f>SUM(Mariannhill!AM72)</f>
        <v>0</v>
      </c>
      <c r="AN72" s="78">
        <f>SUM(Mariannhill!AN72)</f>
        <v>0</v>
      </c>
      <c r="AO72" s="78">
        <f>SUM(Mariannhill!AO72)</f>
        <v>0</v>
      </c>
      <c r="AP72" s="78">
        <f>SUM(Mariannhill!AP72)</f>
        <v>0</v>
      </c>
      <c r="AQ72" s="78">
        <f>SUM(Mariannhill!AQ72)</f>
        <v>0</v>
      </c>
      <c r="AR72" s="78">
        <f>SUM(Mariannhill!AR72)</f>
        <v>0</v>
      </c>
      <c r="AS72" s="77">
        <f>SUM(Mariannhill!AS72)</f>
        <v>0</v>
      </c>
      <c r="AT72" s="79">
        <f>SUM(Mariannhill!AT72)</f>
        <v>0</v>
      </c>
      <c r="AU72" s="78">
        <f>SUM(Mariannhill!AU72)</f>
        <v>0</v>
      </c>
      <c r="AV72" s="78">
        <f>SUM(Mariannhill!AV72)</f>
        <v>0</v>
      </c>
      <c r="AW72" s="78">
        <f>SUM(Mariannhill!AW72)</f>
        <v>0</v>
      </c>
      <c r="AX72" s="78">
        <f>SUM(Mariannhill!AX72)</f>
        <v>0</v>
      </c>
      <c r="AY72" s="78">
        <f>SUM(Mariannhill!AY72)</f>
        <v>0</v>
      </c>
      <c r="AZ72" s="78">
        <f>SUM(Mariannhill!AZ72)</f>
        <v>0</v>
      </c>
      <c r="BA72" s="78">
        <f>SUM(Mariannhill!BA72)</f>
        <v>0</v>
      </c>
      <c r="BB72" s="78">
        <f>SUM(Mariannhill!BB72)</f>
        <v>0</v>
      </c>
      <c r="BC72" s="78">
        <f>SUM(Mariannhill!BC72)</f>
        <v>0</v>
      </c>
      <c r="BD72" s="78">
        <f>SUM(Mariannhill!BD72)</f>
        <v>0</v>
      </c>
      <c r="BE72" s="77">
        <f>SUM(Mariannhill!BE72)</f>
        <v>0</v>
      </c>
      <c r="BF72" s="79">
        <f>SUM(Mariannhill!BF72)</f>
        <v>0</v>
      </c>
      <c r="BG72" s="78">
        <f>SUM(Mariannhill!BG72)</f>
        <v>0</v>
      </c>
      <c r="BH72" s="78">
        <f>SUM(Mariannhill!BH72)</f>
        <v>0</v>
      </c>
      <c r="BI72" s="78">
        <f>SUM(Mariannhill!BI72)</f>
        <v>0</v>
      </c>
      <c r="BJ72" s="78">
        <f>SUM(Mariannhill!BJ72)</f>
        <v>0</v>
      </c>
      <c r="BK72" s="78">
        <f>SUM(Mariannhill!BK72)</f>
        <v>0</v>
      </c>
      <c r="BL72" s="78">
        <f>SUM(Mariannhill!BL72)</f>
        <v>0</v>
      </c>
      <c r="BM72" s="78">
        <f>SUM(Mariannhill!BM72)</f>
        <v>0</v>
      </c>
      <c r="BN72" s="78">
        <f>SUM(Mariannhill!BN72)</f>
        <v>0</v>
      </c>
      <c r="BO72" s="78">
        <f>SUM(Mariannhill!BO72)</f>
        <v>0</v>
      </c>
      <c r="BP72" s="78">
        <f>SUM(Mariannhill!BP72)</f>
        <v>0</v>
      </c>
      <c r="BQ72" s="77">
        <f>SUM(Mariannhill!BQ72)</f>
        <v>0</v>
      </c>
      <c r="BR72" s="79">
        <f>SUM(Mariannhill!BR72)</f>
        <v>0</v>
      </c>
      <c r="BS72" s="78">
        <f>SUM(Mariannhill!BS72)</f>
        <v>0</v>
      </c>
      <c r="BT72" s="78">
        <f>SUM(Mariannhill!BT72)</f>
        <v>0</v>
      </c>
      <c r="BU72" s="78">
        <f>SUM(Mariannhill!BU72)</f>
        <v>0</v>
      </c>
      <c r="BV72" s="78">
        <f>SUM(Mariannhill!BV72)</f>
        <v>0</v>
      </c>
      <c r="BW72" s="78">
        <f>SUM(Mariannhill!BW72)</f>
        <v>0</v>
      </c>
      <c r="BX72" s="78">
        <f>SUM(Mariannhill!BX72)</f>
        <v>0</v>
      </c>
      <c r="BY72" s="78">
        <f>SUM(Mariannhill!BY72)</f>
        <v>0</v>
      </c>
      <c r="BZ72" s="78">
        <f>SUM(Mariannhill!BZ72)</f>
        <v>0</v>
      </c>
      <c r="CA72" s="78">
        <f>SUM(Mariannhill!CA72)</f>
        <v>0</v>
      </c>
      <c r="CB72" s="78">
        <f>SUM(Mariannhill!CB72)</f>
        <v>0</v>
      </c>
      <c r="CC72" s="77">
        <f>SUM(Mariannhill!CC72)</f>
        <v>0</v>
      </c>
      <c r="CD72" s="40"/>
    </row>
    <row r="73" spans="1:82" ht="26" x14ac:dyDescent="0.35">
      <c r="A73" s="40"/>
      <c r="B73" s="74" t="s">
        <v>140</v>
      </c>
      <c r="C73" s="130" t="s">
        <v>141</v>
      </c>
      <c r="D73" s="131" t="s">
        <v>60</v>
      </c>
      <c r="E73" s="255">
        <f>SUM(Mariannhill!E73)</f>
        <v>36</v>
      </c>
      <c r="F73" s="214" t="b">
        <f>(Mariannhill!G73)=G73</f>
        <v>1</v>
      </c>
      <c r="G73" s="75">
        <f t="shared" si="42"/>
        <v>0</v>
      </c>
      <c r="H73" s="76">
        <f>SUM(Mariannhill!H73)</f>
        <v>0</v>
      </c>
      <c r="I73" s="77">
        <f>SUM(Mariannhill!I73)</f>
        <v>0</v>
      </c>
      <c r="J73" s="76">
        <f>SUM(Mariannhill!J73)</f>
        <v>0</v>
      </c>
      <c r="K73" s="78">
        <f>SUM(Mariannhill!K73)</f>
        <v>0</v>
      </c>
      <c r="L73" s="78">
        <f>SUM(Mariannhill!L73)</f>
        <v>0</v>
      </c>
      <c r="M73" s="78">
        <f>SUM(Mariannhill!M73)</f>
        <v>0</v>
      </c>
      <c r="N73" s="78">
        <f>SUM(Mariannhill!N73)</f>
        <v>0</v>
      </c>
      <c r="O73" s="78">
        <f>SUM(Mariannhill!O73)</f>
        <v>0</v>
      </c>
      <c r="P73" s="78">
        <f>SUM(Mariannhill!P73)</f>
        <v>0</v>
      </c>
      <c r="Q73" s="78">
        <f>SUM(Mariannhill!Q73)</f>
        <v>0</v>
      </c>
      <c r="R73" s="78">
        <f>SUM(Mariannhill!R73)</f>
        <v>0</v>
      </c>
      <c r="S73" s="78">
        <f>SUM(Mariannhill!S73)</f>
        <v>0</v>
      </c>
      <c r="T73" s="78">
        <f>SUM(Mariannhill!T73)</f>
        <v>0</v>
      </c>
      <c r="U73" s="77">
        <f>SUM(Mariannhill!U73)</f>
        <v>0</v>
      </c>
      <c r="V73" s="76">
        <f>SUM(Mariannhill!V73)</f>
        <v>0</v>
      </c>
      <c r="W73" s="78">
        <f>SUM(Mariannhill!W73)</f>
        <v>0</v>
      </c>
      <c r="X73" s="78">
        <f>SUM(Mariannhill!X73)</f>
        <v>0</v>
      </c>
      <c r="Y73" s="78">
        <f>SUM(Mariannhill!Y73)</f>
        <v>0</v>
      </c>
      <c r="Z73" s="78">
        <f>SUM(Mariannhill!Z73)</f>
        <v>0</v>
      </c>
      <c r="AA73" s="78">
        <f>SUM(Mariannhill!AA73)</f>
        <v>0</v>
      </c>
      <c r="AB73" s="78">
        <f>SUM(Mariannhill!AB73)</f>
        <v>0</v>
      </c>
      <c r="AC73" s="78">
        <f>SUM(Mariannhill!AC73)</f>
        <v>0</v>
      </c>
      <c r="AD73" s="78">
        <f>SUM(Mariannhill!AD73)</f>
        <v>0</v>
      </c>
      <c r="AE73" s="78">
        <f>SUM(Mariannhill!AE73)</f>
        <v>0</v>
      </c>
      <c r="AF73" s="78">
        <f>SUM(Mariannhill!AF73)</f>
        <v>0</v>
      </c>
      <c r="AG73" s="77">
        <f>SUM(Mariannhill!AG73)</f>
        <v>0</v>
      </c>
      <c r="AH73" s="79">
        <f>SUM(Mariannhill!AH73)</f>
        <v>0</v>
      </c>
      <c r="AI73" s="78">
        <f>SUM(Mariannhill!AI73)</f>
        <v>0</v>
      </c>
      <c r="AJ73" s="78">
        <f>SUM(Mariannhill!AJ73)</f>
        <v>0</v>
      </c>
      <c r="AK73" s="78">
        <f>SUM(Mariannhill!AK73)</f>
        <v>0</v>
      </c>
      <c r="AL73" s="78">
        <f>SUM(Mariannhill!AL73)</f>
        <v>0</v>
      </c>
      <c r="AM73" s="78">
        <f>SUM(Mariannhill!AM73)</f>
        <v>0</v>
      </c>
      <c r="AN73" s="78">
        <f>SUM(Mariannhill!AN73)</f>
        <v>0</v>
      </c>
      <c r="AO73" s="78">
        <f>SUM(Mariannhill!AO73)</f>
        <v>0</v>
      </c>
      <c r="AP73" s="78">
        <f>SUM(Mariannhill!AP73)</f>
        <v>0</v>
      </c>
      <c r="AQ73" s="78">
        <f>SUM(Mariannhill!AQ73)</f>
        <v>0</v>
      </c>
      <c r="AR73" s="78">
        <f>SUM(Mariannhill!AR73)</f>
        <v>0</v>
      </c>
      <c r="AS73" s="77">
        <f>SUM(Mariannhill!AS73)</f>
        <v>0</v>
      </c>
      <c r="AT73" s="79">
        <f>SUM(Mariannhill!AT73)</f>
        <v>0</v>
      </c>
      <c r="AU73" s="78">
        <f>SUM(Mariannhill!AU73)</f>
        <v>0</v>
      </c>
      <c r="AV73" s="78">
        <f>SUM(Mariannhill!AV73)</f>
        <v>0</v>
      </c>
      <c r="AW73" s="78">
        <f>SUM(Mariannhill!AW73)</f>
        <v>0</v>
      </c>
      <c r="AX73" s="78">
        <f>SUM(Mariannhill!AX73)</f>
        <v>0</v>
      </c>
      <c r="AY73" s="78">
        <f>SUM(Mariannhill!AY73)</f>
        <v>0</v>
      </c>
      <c r="AZ73" s="78">
        <f>SUM(Mariannhill!AZ73)</f>
        <v>0</v>
      </c>
      <c r="BA73" s="78">
        <f>SUM(Mariannhill!BA73)</f>
        <v>0</v>
      </c>
      <c r="BB73" s="78">
        <f>SUM(Mariannhill!BB73)</f>
        <v>0</v>
      </c>
      <c r="BC73" s="78">
        <f>SUM(Mariannhill!BC73)</f>
        <v>0</v>
      </c>
      <c r="BD73" s="78">
        <f>SUM(Mariannhill!BD73)</f>
        <v>0</v>
      </c>
      <c r="BE73" s="77">
        <f>SUM(Mariannhill!BE73)</f>
        <v>0</v>
      </c>
      <c r="BF73" s="79">
        <f>SUM(Mariannhill!BF73)</f>
        <v>0</v>
      </c>
      <c r="BG73" s="78">
        <f>SUM(Mariannhill!BG73)</f>
        <v>0</v>
      </c>
      <c r="BH73" s="78">
        <f>SUM(Mariannhill!BH73)</f>
        <v>0</v>
      </c>
      <c r="BI73" s="78">
        <f>SUM(Mariannhill!BI73)</f>
        <v>0</v>
      </c>
      <c r="BJ73" s="78">
        <f>SUM(Mariannhill!BJ73)</f>
        <v>0</v>
      </c>
      <c r="BK73" s="78">
        <f>SUM(Mariannhill!BK73)</f>
        <v>0</v>
      </c>
      <c r="BL73" s="78">
        <f>SUM(Mariannhill!BL73)</f>
        <v>0</v>
      </c>
      <c r="BM73" s="78">
        <f>SUM(Mariannhill!BM73)</f>
        <v>0</v>
      </c>
      <c r="BN73" s="78">
        <f>SUM(Mariannhill!BN73)</f>
        <v>0</v>
      </c>
      <c r="BO73" s="78">
        <f>SUM(Mariannhill!BO73)</f>
        <v>0</v>
      </c>
      <c r="BP73" s="78">
        <f>SUM(Mariannhill!BP73)</f>
        <v>0</v>
      </c>
      <c r="BQ73" s="77">
        <f>SUM(Mariannhill!BQ73)</f>
        <v>0</v>
      </c>
      <c r="BR73" s="79">
        <f>SUM(Mariannhill!BR73)</f>
        <v>0</v>
      </c>
      <c r="BS73" s="78">
        <f>SUM(Mariannhill!BS73)</f>
        <v>0</v>
      </c>
      <c r="BT73" s="78">
        <f>SUM(Mariannhill!BT73)</f>
        <v>0</v>
      </c>
      <c r="BU73" s="78">
        <f>SUM(Mariannhill!BU73)</f>
        <v>0</v>
      </c>
      <c r="BV73" s="78">
        <f>SUM(Mariannhill!BV73)</f>
        <v>0</v>
      </c>
      <c r="BW73" s="78">
        <f>SUM(Mariannhill!BW73)</f>
        <v>0</v>
      </c>
      <c r="BX73" s="78">
        <f>SUM(Mariannhill!BX73)</f>
        <v>0</v>
      </c>
      <c r="BY73" s="78">
        <f>SUM(Mariannhill!BY73)</f>
        <v>0</v>
      </c>
      <c r="BZ73" s="78">
        <f>SUM(Mariannhill!BZ73)</f>
        <v>0</v>
      </c>
      <c r="CA73" s="78">
        <f>SUM(Mariannhill!CA73)</f>
        <v>0</v>
      </c>
      <c r="CB73" s="78">
        <f>SUM(Mariannhill!CB73)</f>
        <v>0</v>
      </c>
      <c r="CC73" s="77">
        <f>SUM(Mariannhill!CC73)</f>
        <v>0</v>
      </c>
      <c r="CD73" s="40"/>
    </row>
    <row r="74" spans="1:82" ht="26" x14ac:dyDescent="0.35">
      <c r="A74" s="40"/>
      <c r="B74" s="74" t="s">
        <v>142</v>
      </c>
      <c r="C74" s="130" t="s">
        <v>143</v>
      </c>
      <c r="D74" s="131" t="s">
        <v>60</v>
      </c>
      <c r="E74" s="255">
        <f>SUM(Mariannhill!E74)</f>
        <v>72</v>
      </c>
      <c r="F74" s="214" t="b">
        <f>(Mariannhill!G74)=G74</f>
        <v>1</v>
      </c>
      <c r="G74" s="75">
        <f t="shared" si="42"/>
        <v>0</v>
      </c>
      <c r="H74" s="76">
        <f>SUM(Mariannhill!H74)</f>
        <v>0</v>
      </c>
      <c r="I74" s="77">
        <f>SUM(Mariannhill!I74)</f>
        <v>0</v>
      </c>
      <c r="J74" s="76">
        <f>SUM(Mariannhill!J74)</f>
        <v>0</v>
      </c>
      <c r="K74" s="78">
        <f>SUM(Mariannhill!K74)</f>
        <v>0</v>
      </c>
      <c r="L74" s="78">
        <f>SUM(Mariannhill!L74)</f>
        <v>0</v>
      </c>
      <c r="M74" s="78">
        <f>SUM(Mariannhill!M74)</f>
        <v>0</v>
      </c>
      <c r="N74" s="78">
        <f>SUM(Mariannhill!N74)</f>
        <v>0</v>
      </c>
      <c r="O74" s="78">
        <f>SUM(Mariannhill!O74)</f>
        <v>0</v>
      </c>
      <c r="P74" s="78">
        <f>SUM(Mariannhill!P74)</f>
        <v>0</v>
      </c>
      <c r="Q74" s="78">
        <f>SUM(Mariannhill!Q74)</f>
        <v>0</v>
      </c>
      <c r="R74" s="78">
        <f>SUM(Mariannhill!R74)</f>
        <v>0</v>
      </c>
      <c r="S74" s="78">
        <f>SUM(Mariannhill!S74)</f>
        <v>0</v>
      </c>
      <c r="T74" s="78">
        <f>SUM(Mariannhill!T74)</f>
        <v>0</v>
      </c>
      <c r="U74" s="77">
        <f>SUM(Mariannhill!U74)</f>
        <v>0</v>
      </c>
      <c r="V74" s="76">
        <f>SUM(Mariannhill!V74)</f>
        <v>0</v>
      </c>
      <c r="W74" s="78">
        <f>SUM(Mariannhill!W74)</f>
        <v>0</v>
      </c>
      <c r="X74" s="78">
        <f>SUM(Mariannhill!X74)</f>
        <v>0</v>
      </c>
      <c r="Y74" s="78">
        <f>SUM(Mariannhill!Y74)</f>
        <v>0</v>
      </c>
      <c r="Z74" s="78">
        <f>SUM(Mariannhill!Z74)</f>
        <v>0</v>
      </c>
      <c r="AA74" s="78">
        <f>SUM(Mariannhill!AA74)</f>
        <v>0</v>
      </c>
      <c r="AB74" s="78">
        <f>SUM(Mariannhill!AB74)</f>
        <v>0</v>
      </c>
      <c r="AC74" s="78">
        <f>SUM(Mariannhill!AC74)</f>
        <v>0</v>
      </c>
      <c r="AD74" s="78">
        <f>SUM(Mariannhill!AD74)</f>
        <v>0</v>
      </c>
      <c r="AE74" s="78">
        <f>SUM(Mariannhill!AE74)</f>
        <v>0</v>
      </c>
      <c r="AF74" s="78">
        <f>SUM(Mariannhill!AF74)</f>
        <v>0</v>
      </c>
      <c r="AG74" s="77">
        <f>SUM(Mariannhill!AG74)</f>
        <v>0</v>
      </c>
      <c r="AH74" s="79">
        <f>SUM(Mariannhill!AH74)</f>
        <v>0</v>
      </c>
      <c r="AI74" s="78">
        <f>SUM(Mariannhill!AI74)</f>
        <v>0</v>
      </c>
      <c r="AJ74" s="78">
        <f>SUM(Mariannhill!AJ74)</f>
        <v>0</v>
      </c>
      <c r="AK74" s="78">
        <f>SUM(Mariannhill!AK74)</f>
        <v>0</v>
      </c>
      <c r="AL74" s="78">
        <f>SUM(Mariannhill!AL74)</f>
        <v>0</v>
      </c>
      <c r="AM74" s="78">
        <f>SUM(Mariannhill!AM74)</f>
        <v>0</v>
      </c>
      <c r="AN74" s="78">
        <f>SUM(Mariannhill!AN74)</f>
        <v>0</v>
      </c>
      <c r="AO74" s="78">
        <f>SUM(Mariannhill!AO74)</f>
        <v>0</v>
      </c>
      <c r="AP74" s="78">
        <f>SUM(Mariannhill!AP74)</f>
        <v>0</v>
      </c>
      <c r="AQ74" s="78">
        <f>SUM(Mariannhill!AQ74)</f>
        <v>0</v>
      </c>
      <c r="AR74" s="78">
        <f>SUM(Mariannhill!AR74)</f>
        <v>0</v>
      </c>
      <c r="AS74" s="77">
        <f>SUM(Mariannhill!AS74)</f>
        <v>0</v>
      </c>
      <c r="AT74" s="79">
        <f>SUM(Mariannhill!AT74)</f>
        <v>0</v>
      </c>
      <c r="AU74" s="78">
        <f>SUM(Mariannhill!AU74)</f>
        <v>0</v>
      </c>
      <c r="AV74" s="78">
        <f>SUM(Mariannhill!AV74)</f>
        <v>0</v>
      </c>
      <c r="AW74" s="78">
        <f>SUM(Mariannhill!AW74)</f>
        <v>0</v>
      </c>
      <c r="AX74" s="78">
        <f>SUM(Mariannhill!AX74)</f>
        <v>0</v>
      </c>
      <c r="AY74" s="78">
        <f>SUM(Mariannhill!AY74)</f>
        <v>0</v>
      </c>
      <c r="AZ74" s="78">
        <f>SUM(Mariannhill!AZ74)</f>
        <v>0</v>
      </c>
      <c r="BA74" s="78">
        <f>SUM(Mariannhill!BA74)</f>
        <v>0</v>
      </c>
      <c r="BB74" s="78">
        <f>SUM(Mariannhill!BB74)</f>
        <v>0</v>
      </c>
      <c r="BC74" s="78">
        <f>SUM(Mariannhill!BC74)</f>
        <v>0</v>
      </c>
      <c r="BD74" s="78">
        <f>SUM(Mariannhill!BD74)</f>
        <v>0</v>
      </c>
      <c r="BE74" s="77">
        <f>SUM(Mariannhill!BE74)</f>
        <v>0</v>
      </c>
      <c r="BF74" s="79">
        <f>SUM(Mariannhill!BF74)</f>
        <v>0</v>
      </c>
      <c r="BG74" s="78">
        <f>SUM(Mariannhill!BG74)</f>
        <v>0</v>
      </c>
      <c r="BH74" s="78">
        <f>SUM(Mariannhill!BH74)</f>
        <v>0</v>
      </c>
      <c r="BI74" s="78">
        <f>SUM(Mariannhill!BI74)</f>
        <v>0</v>
      </c>
      <c r="BJ74" s="78">
        <f>SUM(Mariannhill!BJ74)</f>
        <v>0</v>
      </c>
      <c r="BK74" s="78">
        <f>SUM(Mariannhill!BK74)</f>
        <v>0</v>
      </c>
      <c r="BL74" s="78">
        <f>SUM(Mariannhill!BL74)</f>
        <v>0</v>
      </c>
      <c r="BM74" s="78">
        <f>SUM(Mariannhill!BM74)</f>
        <v>0</v>
      </c>
      <c r="BN74" s="78">
        <f>SUM(Mariannhill!BN74)</f>
        <v>0</v>
      </c>
      <c r="BO74" s="78">
        <f>SUM(Mariannhill!BO74)</f>
        <v>0</v>
      </c>
      <c r="BP74" s="78">
        <f>SUM(Mariannhill!BP74)</f>
        <v>0</v>
      </c>
      <c r="BQ74" s="77">
        <f>SUM(Mariannhill!BQ74)</f>
        <v>0</v>
      </c>
      <c r="BR74" s="79">
        <f>SUM(Mariannhill!BR74)</f>
        <v>0</v>
      </c>
      <c r="BS74" s="78">
        <f>SUM(Mariannhill!BS74)</f>
        <v>0</v>
      </c>
      <c r="BT74" s="78">
        <f>SUM(Mariannhill!BT74)</f>
        <v>0</v>
      </c>
      <c r="BU74" s="78">
        <f>SUM(Mariannhill!BU74)</f>
        <v>0</v>
      </c>
      <c r="BV74" s="78">
        <f>SUM(Mariannhill!BV74)</f>
        <v>0</v>
      </c>
      <c r="BW74" s="78">
        <f>SUM(Mariannhill!BW74)</f>
        <v>0</v>
      </c>
      <c r="BX74" s="78">
        <f>SUM(Mariannhill!BX74)</f>
        <v>0</v>
      </c>
      <c r="BY74" s="78">
        <f>SUM(Mariannhill!BY74)</f>
        <v>0</v>
      </c>
      <c r="BZ74" s="78">
        <f>SUM(Mariannhill!BZ74)</f>
        <v>0</v>
      </c>
      <c r="CA74" s="78">
        <f>SUM(Mariannhill!CA74)</f>
        <v>0</v>
      </c>
      <c r="CB74" s="78">
        <f>SUM(Mariannhill!CB74)</f>
        <v>0</v>
      </c>
      <c r="CC74" s="77">
        <f>SUM(Mariannhill!CC74)</f>
        <v>0</v>
      </c>
      <c r="CD74" s="40" t="s">
        <v>50</v>
      </c>
    </row>
    <row r="75" spans="1:82" ht="26" x14ac:dyDescent="0.35">
      <c r="A75" s="40"/>
      <c r="B75" s="74" t="s">
        <v>144</v>
      </c>
      <c r="C75" s="130" t="s">
        <v>145</v>
      </c>
      <c r="D75" s="131" t="s">
        <v>60</v>
      </c>
      <c r="E75" s="255">
        <f>SUM(Mariannhill!E75)</f>
        <v>72</v>
      </c>
      <c r="F75" s="214" t="b">
        <f>(Mariannhill!G75)=G75</f>
        <v>1</v>
      </c>
      <c r="G75" s="75">
        <f t="shared" si="42"/>
        <v>0</v>
      </c>
      <c r="H75" s="76">
        <f>SUM(Mariannhill!H75)</f>
        <v>0</v>
      </c>
      <c r="I75" s="77">
        <f>SUM(Mariannhill!I75)</f>
        <v>0</v>
      </c>
      <c r="J75" s="76">
        <f>SUM(Mariannhill!J75)</f>
        <v>0</v>
      </c>
      <c r="K75" s="78">
        <f>SUM(Mariannhill!K75)</f>
        <v>0</v>
      </c>
      <c r="L75" s="78">
        <f>SUM(Mariannhill!L75)</f>
        <v>0</v>
      </c>
      <c r="M75" s="78">
        <f>SUM(Mariannhill!M75)</f>
        <v>0</v>
      </c>
      <c r="N75" s="78">
        <f>SUM(Mariannhill!N75)</f>
        <v>0</v>
      </c>
      <c r="O75" s="78">
        <f>SUM(Mariannhill!O75)</f>
        <v>0</v>
      </c>
      <c r="P75" s="78">
        <f>SUM(Mariannhill!P75)</f>
        <v>0</v>
      </c>
      <c r="Q75" s="78">
        <f>SUM(Mariannhill!Q75)</f>
        <v>0</v>
      </c>
      <c r="R75" s="78">
        <f>SUM(Mariannhill!R75)</f>
        <v>0</v>
      </c>
      <c r="S75" s="78">
        <f>SUM(Mariannhill!S75)</f>
        <v>0</v>
      </c>
      <c r="T75" s="78">
        <f>SUM(Mariannhill!T75)</f>
        <v>0</v>
      </c>
      <c r="U75" s="77">
        <f>SUM(Mariannhill!U75)</f>
        <v>0</v>
      </c>
      <c r="V75" s="76">
        <f>SUM(Mariannhill!V75)</f>
        <v>0</v>
      </c>
      <c r="W75" s="78">
        <f>SUM(Mariannhill!W75)</f>
        <v>0</v>
      </c>
      <c r="X75" s="78">
        <f>SUM(Mariannhill!X75)</f>
        <v>0</v>
      </c>
      <c r="Y75" s="78">
        <f>SUM(Mariannhill!Y75)</f>
        <v>0</v>
      </c>
      <c r="Z75" s="78">
        <f>SUM(Mariannhill!Z75)</f>
        <v>0</v>
      </c>
      <c r="AA75" s="78">
        <f>SUM(Mariannhill!AA75)</f>
        <v>0</v>
      </c>
      <c r="AB75" s="78">
        <f>SUM(Mariannhill!AB75)</f>
        <v>0</v>
      </c>
      <c r="AC75" s="78">
        <f>SUM(Mariannhill!AC75)</f>
        <v>0</v>
      </c>
      <c r="AD75" s="78">
        <f>SUM(Mariannhill!AD75)</f>
        <v>0</v>
      </c>
      <c r="AE75" s="78">
        <f>SUM(Mariannhill!AE75)</f>
        <v>0</v>
      </c>
      <c r="AF75" s="78">
        <f>SUM(Mariannhill!AF75)</f>
        <v>0</v>
      </c>
      <c r="AG75" s="77">
        <f>SUM(Mariannhill!AG75)</f>
        <v>0</v>
      </c>
      <c r="AH75" s="79">
        <f>SUM(Mariannhill!AH75)</f>
        <v>0</v>
      </c>
      <c r="AI75" s="78">
        <f>SUM(Mariannhill!AI75)</f>
        <v>0</v>
      </c>
      <c r="AJ75" s="78">
        <f>SUM(Mariannhill!AJ75)</f>
        <v>0</v>
      </c>
      <c r="AK75" s="78">
        <f>SUM(Mariannhill!AK75)</f>
        <v>0</v>
      </c>
      <c r="AL75" s="78">
        <f>SUM(Mariannhill!AL75)</f>
        <v>0</v>
      </c>
      <c r="AM75" s="78">
        <f>SUM(Mariannhill!AM75)</f>
        <v>0</v>
      </c>
      <c r="AN75" s="78">
        <f>SUM(Mariannhill!AN75)</f>
        <v>0</v>
      </c>
      <c r="AO75" s="78">
        <f>SUM(Mariannhill!AO75)</f>
        <v>0</v>
      </c>
      <c r="AP75" s="78">
        <f>SUM(Mariannhill!AP75)</f>
        <v>0</v>
      </c>
      <c r="AQ75" s="78">
        <f>SUM(Mariannhill!AQ75)</f>
        <v>0</v>
      </c>
      <c r="AR75" s="78">
        <f>SUM(Mariannhill!AR75)</f>
        <v>0</v>
      </c>
      <c r="AS75" s="77">
        <f>SUM(Mariannhill!AS75)</f>
        <v>0</v>
      </c>
      <c r="AT75" s="79">
        <f>SUM(Mariannhill!AT75)</f>
        <v>0</v>
      </c>
      <c r="AU75" s="78">
        <f>SUM(Mariannhill!AU75)</f>
        <v>0</v>
      </c>
      <c r="AV75" s="78">
        <f>SUM(Mariannhill!AV75)</f>
        <v>0</v>
      </c>
      <c r="AW75" s="78">
        <f>SUM(Mariannhill!AW75)</f>
        <v>0</v>
      </c>
      <c r="AX75" s="78">
        <f>SUM(Mariannhill!AX75)</f>
        <v>0</v>
      </c>
      <c r="AY75" s="78">
        <f>SUM(Mariannhill!AY75)</f>
        <v>0</v>
      </c>
      <c r="AZ75" s="78">
        <f>SUM(Mariannhill!AZ75)</f>
        <v>0</v>
      </c>
      <c r="BA75" s="78">
        <f>SUM(Mariannhill!BA75)</f>
        <v>0</v>
      </c>
      <c r="BB75" s="78">
        <f>SUM(Mariannhill!BB75)</f>
        <v>0</v>
      </c>
      <c r="BC75" s="78">
        <f>SUM(Mariannhill!BC75)</f>
        <v>0</v>
      </c>
      <c r="BD75" s="78">
        <f>SUM(Mariannhill!BD75)</f>
        <v>0</v>
      </c>
      <c r="BE75" s="77">
        <f>SUM(Mariannhill!BE75)</f>
        <v>0</v>
      </c>
      <c r="BF75" s="79">
        <f>SUM(Mariannhill!BF75)</f>
        <v>0</v>
      </c>
      <c r="BG75" s="78">
        <f>SUM(Mariannhill!BG75)</f>
        <v>0</v>
      </c>
      <c r="BH75" s="78">
        <f>SUM(Mariannhill!BH75)</f>
        <v>0</v>
      </c>
      <c r="BI75" s="78">
        <f>SUM(Mariannhill!BI75)</f>
        <v>0</v>
      </c>
      <c r="BJ75" s="78">
        <f>SUM(Mariannhill!BJ75)</f>
        <v>0</v>
      </c>
      <c r="BK75" s="78">
        <f>SUM(Mariannhill!BK75)</f>
        <v>0</v>
      </c>
      <c r="BL75" s="78">
        <f>SUM(Mariannhill!BL75)</f>
        <v>0</v>
      </c>
      <c r="BM75" s="78">
        <f>SUM(Mariannhill!BM75)</f>
        <v>0</v>
      </c>
      <c r="BN75" s="78">
        <f>SUM(Mariannhill!BN75)</f>
        <v>0</v>
      </c>
      <c r="BO75" s="78">
        <f>SUM(Mariannhill!BO75)</f>
        <v>0</v>
      </c>
      <c r="BP75" s="78">
        <f>SUM(Mariannhill!BP75)</f>
        <v>0</v>
      </c>
      <c r="BQ75" s="77">
        <f>SUM(Mariannhill!BQ75)</f>
        <v>0</v>
      </c>
      <c r="BR75" s="79">
        <f>SUM(Mariannhill!BR75)</f>
        <v>0</v>
      </c>
      <c r="BS75" s="78">
        <f>SUM(Mariannhill!BS75)</f>
        <v>0</v>
      </c>
      <c r="BT75" s="78">
        <f>SUM(Mariannhill!BT75)</f>
        <v>0</v>
      </c>
      <c r="BU75" s="78">
        <f>SUM(Mariannhill!BU75)</f>
        <v>0</v>
      </c>
      <c r="BV75" s="78">
        <f>SUM(Mariannhill!BV75)</f>
        <v>0</v>
      </c>
      <c r="BW75" s="78">
        <f>SUM(Mariannhill!BW75)</f>
        <v>0</v>
      </c>
      <c r="BX75" s="78">
        <f>SUM(Mariannhill!BX75)</f>
        <v>0</v>
      </c>
      <c r="BY75" s="78">
        <f>SUM(Mariannhill!BY75)</f>
        <v>0</v>
      </c>
      <c r="BZ75" s="78">
        <f>SUM(Mariannhill!BZ75)</f>
        <v>0</v>
      </c>
      <c r="CA75" s="78">
        <f>SUM(Mariannhill!CA75)</f>
        <v>0</v>
      </c>
      <c r="CB75" s="78">
        <f>SUM(Mariannhill!CB75)</f>
        <v>0</v>
      </c>
      <c r="CC75" s="77">
        <f>SUM(Mariannhill!CC75)</f>
        <v>0</v>
      </c>
      <c r="CD75" s="40" t="s">
        <v>50</v>
      </c>
    </row>
    <row r="76" spans="1:82" ht="39" x14ac:dyDescent="0.35">
      <c r="A76" s="40"/>
      <c r="B76" s="102" t="s">
        <v>146</v>
      </c>
      <c r="C76" s="261" t="s">
        <v>147</v>
      </c>
      <c r="D76" s="131"/>
      <c r="E76" s="255"/>
      <c r="F76" s="214" t="b">
        <f>(Mariannhill!G76)=G76</f>
        <v>1</v>
      </c>
      <c r="G76" s="75">
        <f t="shared" si="42"/>
        <v>0</v>
      </c>
      <c r="H76" s="76">
        <f>SUM(Mariannhill!H76)</f>
        <v>0</v>
      </c>
      <c r="I76" s="77">
        <f>SUM(Mariannhill!I76)</f>
        <v>0</v>
      </c>
      <c r="J76" s="76">
        <f>SUM(Mariannhill!J76)</f>
        <v>0</v>
      </c>
      <c r="K76" s="78">
        <f>SUM(Mariannhill!K76)</f>
        <v>0</v>
      </c>
      <c r="L76" s="78">
        <f>SUM(Mariannhill!L76)</f>
        <v>0</v>
      </c>
      <c r="M76" s="78">
        <f>SUM(Mariannhill!M76)</f>
        <v>0</v>
      </c>
      <c r="N76" s="78">
        <f>SUM(Mariannhill!N76)</f>
        <v>0</v>
      </c>
      <c r="O76" s="78">
        <f>SUM(Mariannhill!O76)</f>
        <v>0</v>
      </c>
      <c r="P76" s="78">
        <f>SUM(Mariannhill!P76)</f>
        <v>0</v>
      </c>
      <c r="Q76" s="78">
        <f>SUM(Mariannhill!Q76)</f>
        <v>0</v>
      </c>
      <c r="R76" s="78">
        <f>SUM(Mariannhill!R76)</f>
        <v>0</v>
      </c>
      <c r="S76" s="78">
        <f>SUM(Mariannhill!S76)</f>
        <v>0</v>
      </c>
      <c r="T76" s="78">
        <f>SUM(Mariannhill!T76)</f>
        <v>0</v>
      </c>
      <c r="U76" s="77">
        <f>SUM(Mariannhill!U76)</f>
        <v>0</v>
      </c>
      <c r="V76" s="76">
        <f>SUM(Mariannhill!V76)</f>
        <v>0</v>
      </c>
      <c r="W76" s="78">
        <f>SUM(Mariannhill!W76)</f>
        <v>0</v>
      </c>
      <c r="X76" s="78">
        <f>SUM(Mariannhill!X76)</f>
        <v>0</v>
      </c>
      <c r="Y76" s="78">
        <f>SUM(Mariannhill!Y76)</f>
        <v>0</v>
      </c>
      <c r="Z76" s="78">
        <f>SUM(Mariannhill!Z76)</f>
        <v>0</v>
      </c>
      <c r="AA76" s="78">
        <f>SUM(Mariannhill!AA76)</f>
        <v>0</v>
      </c>
      <c r="AB76" s="78">
        <f>SUM(Mariannhill!AB76)</f>
        <v>0</v>
      </c>
      <c r="AC76" s="78">
        <f>SUM(Mariannhill!AC76)</f>
        <v>0</v>
      </c>
      <c r="AD76" s="78">
        <f>SUM(Mariannhill!AD76)</f>
        <v>0</v>
      </c>
      <c r="AE76" s="78">
        <f>SUM(Mariannhill!AE76)</f>
        <v>0</v>
      </c>
      <c r="AF76" s="78">
        <f>SUM(Mariannhill!AF76)</f>
        <v>0</v>
      </c>
      <c r="AG76" s="77">
        <f>SUM(Mariannhill!AG76)</f>
        <v>0</v>
      </c>
      <c r="AH76" s="79">
        <f>SUM(Mariannhill!AH76)</f>
        <v>0</v>
      </c>
      <c r="AI76" s="78">
        <f>SUM(Mariannhill!AI76)</f>
        <v>0</v>
      </c>
      <c r="AJ76" s="78">
        <f>SUM(Mariannhill!AJ76)</f>
        <v>0</v>
      </c>
      <c r="AK76" s="78">
        <f>SUM(Mariannhill!AK76)</f>
        <v>0</v>
      </c>
      <c r="AL76" s="78">
        <f>SUM(Mariannhill!AL76)</f>
        <v>0</v>
      </c>
      <c r="AM76" s="78">
        <f>SUM(Mariannhill!AM76)</f>
        <v>0</v>
      </c>
      <c r="AN76" s="78">
        <f>SUM(Mariannhill!AN76)</f>
        <v>0</v>
      </c>
      <c r="AO76" s="78">
        <f>SUM(Mariannhill!AO76)</f>
        <v>0</v>
      </c>
      <c r="AP76" s="78">
        <f>SUM(Mariannhill!AP76)</f>
        <v>0</v>
      </c>
      <c r="AQ76" s="78">
        <f>SUM(Mariannhill!AQ76)</f>
        <v>0</v>
      </c>
      <c r="AR76" s="78">
        <f>SUM(Mariannhill!AR76)</f>
        <v>0</v>
      </c>
      <c r="AS76" s="77">
        <f>SUM(Mariannhill!AS76)</f>
        <v>0</v>
      </c>
      <c r="AT76" s="79">
        <f>SUM(Mariannhill!AT76)</f>
        <v>0</v>
      </c>
      <c r="AU76" s="78">
        <f>SUM(Mariannhill!AU76)</f>
        <v>0</v>
      </c>
      <c r="AV76" s="78">
        <f>SUM(Mariannhill!AV76)</f>
        <v>0</v>
      </c>
      <c r="AW76" s="78">
        <f>SUM(Mariannhill!AW76)</f>
        <v>0</v>
      </c>
      <c r="AX76" s="78">
        <f>SUM(Mariannhill!AX76)</f>
        <v>0</v>
      </c>
      <c r="AY76" s="78">
        <f>SUM(Mariannhill!AY76)</f>
        <v>0</v>
      </c>
      <c r="AZ76" s="78">
        <f>SUM(Mariannhill!AZ76)</f>
        <v>0</v>
      </c>
      <c r="BA76" s="78">
        <f>SUM(Mariannhill!BA76)</f>
        <v>0</v>
      </c>
      <c r="BB76" s="78">
        <f>SUM(Mariannhill!BB76)</f>
        <v>0</v>
      </c>
      <c r="BC76" s="78">
        <f>SUM(Mariannhill!BC76)</f>
        <v>0</v>
      </c>
      <c r="BD76" s="78">
        <f>SUM(Mariannhill!BD76)</f>
        <v>0</v>
      </c>
      <c r="BE76" s="77">
        <f>SUM(Mariannhill!BE76)</f>
        <v>0</v>
      </c>
      <c r="BF76" s="79">
        <f>SUM(Mariannhill!BF76)</f>
        <v>0</v>
      </c>
      <c r="BG76" s="78">
        <f>SUM(Mariannhill!BG76)</f>
        <v>0</v>
      </c>
      <c r="BH76" s="78">
        <f>SUM(Mariannhill!BH76)</f>
        <v>0</v>
      </c>
      <c r="BI76" s="78">
        <f>SUM(Mariannhill!BI76)</f>
        <v>0</v>
      </c>
      <c r="BJ76" s="78">
        <f>SUM(Mariannhill!BJ76)</f>
        <v>0</v>
      </c>
      <c r="BK76" s="78">
        <f>SUM(Mariannhill!BK76)</f>
        <v>0</v>
      </c>
      <c r="BL76" s="78">
        <f>SUM(Mariannhill!BL76)</f>
        <v>0</v>
      </c>
      <c r="BM76" s="78">
        <f>SUM(Mariannhill!BM76)</f>
        <v>0</v>
      </c>
      <c r="BN76" s="78">
        <f>SUM(Mariannhill!BN76)</f>
        <v>0</v>
      </c>
      <c r="BO76" s="78">
        <f>SUM(Mariannhill!BO76)</f>
        <v>0</v>
      </c>
      <c r="BP76" s="78">
        <f>SUM(Mariannhill!BP76)</f>
        <v>0</v>
      </c>
      <c r="BQ76" s="77">
        <f>SUM(Mariannhill!BQ76)</f>
        <v>0</v>
      </c>
      <c r="BR76" s="79">
        <f>SUM(Mariannhill!BR76)</f>
        <v>0</v>
      </c>
      <c r="BS76" s="78">
        <f>SUM(Mariannhill!BS76)</f>
        <v>0</v>
      </c>
      <c r="BT76" s="78">
        <f>SUM(Mariannhill!BT76)</f>
        <v>0</v>
      </c>
      <c r="BU76" s="78">
        <f>SUM(Mariannhill!BU76)</f>
        <v>0</v>
      </c>
      <c r="BV76" s="78">
        <f>SUM(Mariannhill!BV76)</f>
        <v>0</v>
      </c>
      <c r="BW76" s="78">
        <f>SUM(Mariannhill!BW76)</f>
        <v>0</v>
      </c>
      <c r="BX76" s="78">
        <f>SUM(Mariannhill!BX76)</f>
        <v>0</v>
      </c>
      <c r="BY76" s="78">
        <f>SUM(Mariannhill!BY76)</f>
        <v>0</v>
      </c>
      <c r="BZ76" s="78">
        <f>SUM(Mariannhill!BZ76)</f>
        <v>0</v>
      </c>
      <c r="CA76" s="78">
        <f>SUM(Mariannhill!CA76)</f>
        <v>0</v>
      </c>
      <c r="CB76" s="78">
        <f>SUM(Mariannhill!CB76)</f>
        <v>0</v>
      </c>
      <c r="CC76" s="77">
        <f>SUM(Mariannhill!CC76)</f>
        <v>0</v>
      </c>
      <c r="CD76" s="40" t="s">
        <v>50</v>
      </c>
    </row>
    <row r="77" spans="1:82" x14ac:dyDescent="0.35">
      <c r="A77" s="40"/>
      <c r="B77" s="74" t="s">
        <v>148</v>
      </c>
      <c r="C77" s="130" t="s">
        <v>149</v>
      </c>
      <c r="D77" s="131" t="s">
        <v>60</v>
      </c>
      <c r="E77" s="255">
        <f>SUM(Mariannhill!E77)</f>
        <v>72</v>
      </c>
      <c r="F77" s="214" t="b">
        <f>(Mariannhill!G77)=G77</f>
        <v>1</v>
      </c>
      <c r="G77" s="75">
        <f t="shared" si="42"/>
        <v>0</v>
      </c>
      <c r="H77" s="76">
        <f>SUM(Mariannhill!H77)</f>
        <v>0</v>
      </c>
      <c r="I77" s="77">
        <f>SUM(Mariannhill!I77)</f>
        <v>0</v>
      </c>
      <c r="J77" s="76">
        <f>SUM(Mariannhill!J77)</f>
        <v>0</v>
      </c>
      <c r="K77" s="78">
        <f>SUM(Mariannhill!K77)</f>
        <v>0</v>
      </c>
      <c r="L77" s="78">
        <f>SUM(Mariannhill!L77)</f>
        <v>0</v>
      </c>
      <c r="M77" s="78">
        <f>SUM(Mariannhill!M77)</f>
        <v>0</v>
      </c>
      <c r="N77" s="78">
        <f>SUM(Mariannhill!N77)</f>
        <v>0</v>
      </c>
      <c r="O77" s="78">
        <f>SUM(Mariannhill!O77)</f>
        <v>0</v>
      </c>
      <c r="P77" s="78">
        <f>SUM(Mariannhill!P77)</f>
        <v>0</v>
      </c>
      <c r="Q77" s="78">
        <f>SUM(Mariannhill!Q77)</f>
        <v>0</v>
      </c>
      <c r="R77" s="78">
        <f>SUM(Mariannhill!R77)</f>
        <v>0</v>
      </c>
      <c r="S77" s="78">
        <f>SUM(Mariannhill!S77)</f>
        <v>0</v>
      </c>
      <c r="T77" s="78">
        <f>SUM(Mariannhill!T77)</f>
        <v>0</v>
      </c>
      <c r="U77" s="77">
        <f>SUM(Mariannhill!U77)</f>
        <v>0</v>
      </c>
      <c r="V77" s="76">
        <f>SUM(Mariannhill!V77)</f>
        <v>0</v>
      </c>
      <c r="W77" s="78">
        <f>SUM(Mariannhill!W77)</f>
        <v>0</v>
      </c>
      <c r="X77" s="78">
        <f>SUM(Mariannhill!X77)</f>
        <v>0</v>
      </c>
      <c r="Y77" s="78">
        <f>SUM(Mariannhill!Y77)</f>
        <v>0</v>
      </c>
      <c r="Z77" s="78">
        <f>SUM(Mariannhill!Z77)</f>
        <v>0</v>
      </c>
      <c r="AA77" s="78">
        <f>SUM(Mariannhill!AA77)</f>
        <v>0</v>
      </c>
      <c r="AB77" s="78">
        <f>SUM(Mariannhill!AB77)</f>
        <v>0</v>
      </c>
      <c r="AC77" s="78">
        <f>SUM(Mariannhill!AC77)</f>
        <v>0</v>
      </c>
      <c r="AD77" s="78">
        <f>SUM(Mariannhill!AD77)</f>
        <v>0</v>
      </c>
      <c r="AE77" s="78">
        <f>SUM(Mariannhill!AE77)</f>
        <v>0</v>
      </c>
      <c r="AF77" s="78">
        <f>SUM(Mariannhill!AF77)</f>
        <v>0</v>
      </c>
      <c r="AG77" s="77">
        <f>SUM(Mariannhill!AG77)</f>
        <v>0</v>
      </c>
      <c r="AH77" s="79">
        <f>SUM(Mariannhill!AH77)</f>
        <v>0</v>
      </c>
      <c r="AI77" s="78">
        <f>SUM(Mariannhill!AI77)</f>
        <v>0</v>
      </c>
      <c r="AJ77" s="78">
        <f>SUM(Mariannhill!AJ77)</f>
        <v>0</v>
      </c>
      <c r="AK77" s="78">
        <f>SUM(Mariannhill!AK77)</f>
        <v>0</v>
      </c>
      <c r="AL77" s="78">
        <f>SUM(Mariannhill!AL77)</f>
        <v>0</v>
      </c>
      <c r="AM77" s="78">
        <f>SUM(Mariannhill!AM77)</f>
        <v>0</v>
      </c>
      <c r="AN77" s="78">
        <f>SUM(Mariannhill!AN77)</f>
        <v>0</v>
      </c>
      <c r="AO77" s="78">
        <f>SUM(Mariannhill!AO77)</f>
        <v>0</v>
      </c>
      <c r="AP77" s="78">
        <f>SUM(Mariannhill!AP77)</f>
        <v>0</v>
      </c>
      <c r="AQ77" s="78">
        <f>SUM(Mariannhill!AQ77)</f>
        <v>0</v>
      </c>
      <c r="AR77" s="78">
        <f>SUM(Mariannhill!AR77)</f>
        <v>0</v>
      </c>
      <c r="AS77" s="77">
        <f>SUM(Mariannhill!AS77)</f>
        <v>0</v>
      </c>
      <c r="AT77" s="79">
        <f>SUM(Mariannhill!AT77)</f>
        <v>0</v>
      </c>
      <c r="AU77" s="78">
        <f>SUM(Mariannhill!AU77)</f>
        <v>0</v>
      </c>
      <c r="AV77" s="78">
        <f>SUM(Mariannhill!AV77)</f>
        <v>0</v>
      </c>
      <c r="AW77" s="78">
        <f>SUM(Mariannhill!AW77)</f>
        <v>0</v>
      </c>
      <c r="AX77" s="78">
        <f>SUM(Mariannhill!AX77)</f>
        <v>0</v>
      </c>
      <c r="AY77" s="78">
        <f>SUM(Mariannhill!AY77)</f>
        <v>0</v>
      </c>
      <c r="AZ77" s="78">
        <f>SUM(Mariannhill!AZ77)</f>
        <v>0</v>
      </c>
      <c r="BA77" s="78">
        <f>SUM(Mariannhill!BA77)</f>
        <v>0</v>
      </c>
      <c r="BB77" s="78">
        <f>SUM(Mariannhill!BB77)</f>
        <v>0</v>
      </c>
      <c r="BC77" s="78">
        <f>SUM(Mariannhill!BC77)</f>
        <v>0</v>
      </c>
      <c r="BD77" s="78">
        <f>SUM(Mariannhill!BD77)</f>
        <v>0</v>
      </c>
      <c r="BE77" s="77">
        <f>SUM(Mariannhill!BE77)</f>
        <v>0</v>
      </c>
      <c r="BF77" s="79">
        <f>SUM(Mariannhill!BF77)</f>
        <v>0</v>
      </c>
      <c r="BG77" s="78">
        <f>SUM(Mariannhill!BG77)</f>
        <v>0</v>
      </c>
      <c r="BH77" s="78">
        <f>SUM(Mariannhill!BH77)</f>
        <v>0</v>
      </c>
      <c r="BI77" s="78">
        <f>SUM(Mariannhill!BI77)</f>
        <v>0</v>
      </c>
      <c r="BJ77" s="78">
        <f>SUM(Mariannhill!BJ77)</f>
        <v>0</v>
      </c>
      <c r="BK77" s="78">
        <f>SUM(Mariannhill!BK77)</f>
        <v>0</v>
      </c>
      <c r="BL77" s="78">
        <f>SUM(Mariannhill!BL77)</f>
        <v>0</v>
      </c>
      <c r="BM77" s="78">
        <f>SUM(Mariannhill!BM77)</f>
        <v>0</v>
      </c>
      <c r="BN77" s="78">
        <f>SUM(Mariannhill!BN77)</f>
        <v>0</v>
      </c>
      <c r="BO77" s="78">
        <f>SUM(Mariannhill!BO77)</f>
        <v>0</v>
      </c>
      <c r="BP77" s="78">
        <f>SUM(Mariannhill!BP77)</f>
        <v>0</v>
      </c>
      <c r="BQ77" s="77">
        <f>SUM(Mariannhill!BQ77)</f>
        <v>0</v>
      </c>
      <c r="BR77" s="79">
        <f>SUM(Mariannhill!BR77)</f>
        <v>0</v>
      </c>
      <c r="BS77" s="78">
        <f>SUM(Mariannhill!BS77)</f>
        <v>0</v>
      </c>
      <c r="BT77" s="78">
        <f>SUM(Mariannhill!BT77)</f>
        <v>0</v>
      </c>
      <c r="BU77" s="78">
        <f>SUM(Mariannhill!BU77)</f>
        <v>0</v>
      </c>
      <c r="BV77" s="78">
        <f>SUM(Mariannhill!BV77)</f>
        <v>0</v>
      </c>
      <c r="BW77" s="78">
        <f>SUM(Mariannhill!BW77)</f>
        <v>0</v>
      </c>
      <c r="BX77" s="78">
        <f>SUM(Mariannhill!BX77)</f>
        <v>0</v>
      </c>
      <c r="BY77" s="78">
        <f>SUM(Mariannhill!BY77)</f>
        <v>0</v>
      </c>
      <c r="BZ77" s="78">
        <f>SUM(Mariannhill!BZ77)</f>
        <v>0</v>
      </c>
      <c r="CA77" s="78">
        <f>SUM(Mariannhill!CA77)</f>
        <v>0</v>
      </c>
      <c r="CB77" s="78">
        <f>SUM(Mariannhill!CB77)</f>
        <v>0</v>
      </c>
      <c r="CC77" s="77">
        <f>SUM(Mariannhill!CC77)</f>
        <v>0</v>
      </c>
      <c r="CD77" s="40" t="s">
        <v>50</v>
      </c>
    </row>
    <row r="78" spans="1:82" x14ac:dyDescent="0.35">
      <c r="A78" s="40"/>
      <c r="B78" s="74" t="s">
        <v>150</v>
      </c>
      <c r="C78" s="130" t="s">
        <v>151</v>
      </c>
      <c r="D78" s="131" t="s">
        <v>60</v>
      </c>
      <c r="E78" s="255">
        <f>SUM(Mariannhill!E78)</f>
        <v>72</v>
      </c>
      <c r="F78" s="214" t="b">
        <f>(Mariannhill!G78)=G78</f>
        <v>1</v>
      </c>
      <c r="G78" s="75">
        <f t="shared" si="42"/>
        <v>0</v>
      </c>
      <c r="H78" s="76">
        <f>SUM(Mariannhill!H78)</f>
        <v>0</v>
      </c>
      <c r="I78" s="77">
        <f>SUM(Mariannhill!I78)</f>
        <v>0</v>
      </c>
      <c r="J78" s="76">
        <f>SUM(Mariannhill!J78)</f>
        <v>0</v>
      </c>
      <c r="K78" s="78">
        <f>SUM(Mariannhill!K78)</f>
        <v>0</v>
      </c>
      <c r="L78" s="78">
        <f>SUM(Mariannhill!L78)</f>
        <v>0</v>
      </c>
      <c r="M78" s="78">
        <f>SUM(Mariannhill!M78)</f>
        <v>0</v>
      </c>
      <c r="N78" s="78">
        <f>SUM(Mariannhill!N78)</f>
        <v>0</v>
      </c>
      <c r="O78" s="78">
        <f>SUM(Mariannhill!O78)</f>
        <v>0</v>
      </c>
      <c r="P78" s="78">
        <f>SUM(Mariannhill!P78)</f>
        <v>0</v>
      </c>
      <c r="Q78" s="78">
        <f>SUM(Mariannhill!Q78)</f>
        <v>0</v>
      </c>
      <c r="R78" s="78">
        <f>SUM(Mariannhill!R78)</f>
        <v>0</v>
      </c>
      <c r="S78" s="78">
        <f>SUM(Mariannhill!S78)</f>
        <v>0</v>
      </c>
      <c r="T78" s="78">
        <f>SUM(Mariannhill!T78)</f>
        <v>0</v>
      </c>
      <c r="U78" s="77">
        <f>SUM(Mariannhill!U78)</f>
        <v>0</v>
      </c>
      <c r="V78" s="76">
        <f>SUM(Mariannhill!V78)</f>
        <v>0</v>
      </c>
      <c r="W78" s="78">
        <f>SUM(Mariannhill!W78)</f>
        <v>0</v>
      </c>
      <c r="X78" s="78">
        <f>SUM(Mariannhill!X78)</f>
        <v>0</v>
      </c>
      <c r="Y78" s="78">
        <f>SUM(Mariannhill!Y78)</f>
        <v>0</v>
      </c>
      <c r="Z78" s="78">
        <f>SUM(Mariannhill!Z78)</f>
        <v>0</v>
      </c>
      <c r="AA78" s="78">
        <f>SUM(Mariannhill!AA78)</f>
        <v>0</v>
      </c>
      <c r="AB78" s="78">
        <f>SUM(Mariannhill!AB78)</f>
        <v>0</v>
      </c>
      <c r="AC78" s="78">
        <f>SUM(Mariannhill!AC78)</f>
        <v>0</v>
      </c>
      <c r="AD78" s="78">
        <f>SUM(Mariannhill!AD78)</f>
        <v>0</v>
      </c>
      <c r="AE78" s="78">
        <f>SUM(Mariannhill!AE78)</f>
        <v>0</v>
      </c>
      <c r="AF78" s="78">
        <f>SUM(Mariannhill!AF78)</f>
        <v>0</v>
      </c>
      <c r="AG78" s="77">
        <f>SUM(Mariannhill!AG78)</f>
        <v>0</v>
      </c>
      <c r="AH78" s="79">
        <f>SUM(Mariannhill!AH78)</f>
        <v>0</v>
      </c>
      <c r="AI78" s="78">
        <f>SUM(Mariannhill!AI78)</f>
        <v>0</v>
      </c>
      <c r="AJ78" s="78">
        <f>SUM(Mariannhill!AJ78)</f>
        <v>0</v>
      </c>
      <c r="AK78" s="78">
        <f>SUM(Mariannhill!AK78)</f>
        <v>0</v>
      </c>
      <c r="AL78" s="78">
        <f>SUM(Mariannhill!AL78)</f>
        <v>0</v>
      </c>
      <c r="AM78" s="78">
        <f>SUM(Mariannhill!AM78)</f>
        <v>0</v>
      </c>
      <c r="AN78" s="78">
        <f>SUM(Mariannhill!AN78)</f>
        <v>0</v>
      </c>
      <c r="AO78" s="78">
        <f>SUM(Mariannhill!AO78)</f>
        <v>0</v>
      </c>
      <c r="AP78" s="78">
        <f>SUM(Mariannhill!AP78)</f>
        <v>0</v>
      </c>
      <c r="AQ78" s="78">
        <f>SUM(Mariannhill!AQ78)</f>
        <v>0</v>
      </c>
      <c r="AR78" s="78">
        <f>SUM(Mariannhill!AR78)</f>
        <v>0</v>
      </c>
      <c r="AS78" s="77">
        <f>SUM(Mariannhill!AS78)</f>
        <v>0</v>
      </c>
      <c r="AT78" s="79">
        <f>SUM(Mariannhill!AT78)</f>
        <v>0</v>
      </c>
      <c r="AU78" s="78">
        <f>SUM(Mariannhill!AU78)</f>
        <v>0</v>
      </c>
      <c r="AV78" s="78">
        <f>SUM(Mariannhill!AV78)</f>
        <v>0</v>
      </c>
      <c r="AW78" s="78">
        <f>SUM(Mariannhill!AW78)</f>
        <v>0</v>
      </c>
      <c r="AX78" s="78">
        <f>SUM(Mariannhill!AX78)</f>
        <v>0</v>
      </c>
      <c r="AY78" s="78">
        <f>SUM(Mariannhill!AY78)</f>
        <v>0</v>
      </c>
      <c r="AZ78" s="78">
        <f>SUM(Mariannhill!AZ78)</f>
        <v>0</v>
      </c>
      <c r="BA78" s="78">
        <f>SUM(Mariannhill!BA78)</f>
        <v>0</v>
      </c>
      <c r="BB78" s="78">
        <f>SUM(Mariannhill!BB78)</f>
        <v>0</v>
      </c>
      <c r="BC78" s="78">
        <f>SUM(Mariannhill!BC78)</f>
        <v>0</v>
      </c>
      <c r="BD78" s="78">
        <f>SUM(Mariannhill!BD78)</f>
        <v>0</v>
      </c>
      <c r="BE78" s="77">
        <f>SUM(Mariannhill!BE78)</f>
        <v>0</v>
      </c>
      <c r="BF78" s="79">
        <f>SUM(Mariannhill!BF78)</f>
        <v>0</v>
      </c>
      <c r="BG78" s="78">
        <f>SUM(Mariannhill!BG78)</f>
        <v>0</v>
      </c>
      <c r="BH78" s="78">
        <f>SUM(Mariannhill!BH78)</f>
        <v>0</v>
      </c>
      <c r="BI78" s="78">
        <f>SUM(Mariannhill!BI78)</f>
        <v>0</v>
      </c>
      <c r="BJ78" s="78">
        <f>SUM(Mariannhill!BJ78)</f>
        <v>0</v>
      </c>
      <c r="BK78" s="78">
        <f>SUM(Mariannhill!BK78)</f>
        <v>0</v>
      </c>
      <c r="BL78" s="78">
        <f>SUM(Mariannhill!BL78)</f>
        <v>0</v>
      </c>
      <c r="BM78" s="78">
        <f>SUM(Mariannhill!BM78)</f>
        <v>0</v>
      </c>
      <c r="BN78" s="78">
        <f>SUM(Mariannhill!BN78)</f>
        <v>0</v>
      </c>
      <c r="BO78" s="78">
        <f>SUM(Mariannhill!BO78)</f>
        <v>0</v>
      </c>
      <c r="BP78" s="78">
        <f>SUM(Mariannhill!BP78)</f>
        <v>0</v>
      </c>
      <c r="BQ78" s="77">
        <f>SUM(Mariannhill!BQ78)</f>
        <v>0</v>
      </c>
      <c r="BR78" s="79">
        <f>SUM(Mariannhill!BR78)</f>
        <v>0</v>
      </c>
      <c r="BS78" s="78">
        <f>SUM(Mariannhill!BS78)</f>
        <v>0</v>
      </c>
      <c r="BT78" s="78">
        <f>SUM(Mariannhill!BT78)</f>
        <v>0</v>
      </c>
      <c r="BU78" s="78">
        <f>SUM(Mariannhill!BU78)</f>
        <v>0</v>
      </c>
      <c r="BV78" s="78">
        <f>SUM(Mariannhill!BV78)</f>
        <v>0</v>
      </c>
      <c r="BW78" s="78">
        <f>SUM(Mariannhill!BW78)</f>
        <v>0</v>
      </c>
      <c r="BX78" s="78">
        <f>SUM(Mariannhill!BX78)</f>
        <v>0</v>
      </c>
      <c r="BY78" s="78">
        <f>SUM(Mariannhill!BY78)</f>
        <v>0</v>
      </c>
      <c r="BZ78" s="78">
        <f>SUM(Mariannhill!BZ78)</f>
        <v>0</v>
      </c>
      <c r="CA78" s="78">
        <f>SUM(Mariannhill!CA78)</f>
        <v>0</v>
      </c>
      <c r="CB78" s="78">
        <f>SUM(Mariannhill!CB78)</f>
        <v>0</v>
      </c>
      <c r="CC78" s="77">
        <f>SUM(Mariannhill!CC78)</f>
        <v>0</v>
      </c>
      <c r="CD78" s="40" t="s">
        <v>50</v>
      </c>
    </row>
    <row r="79" spans="1:82" ht="52" x14ac:dyDescent="0.35">
      <c r="A79" s="40"/>
      <c r="B79" s="102" t="s">
        <v>152</v>
      </c>
      <c r="C79" s="261" t="s">
        <v>153</v>
      </c>
      <c r="D79" s="131"/>
      <c r="E79" s="255"/>
      <c r="F79" s="214" t="b">
        <f>(Mariannhill!G79)=G79</f>
        <v>1</v>
      </c>
      <c r="G79" s="75">
        <f t="shared" si="42"/>
        <v>0</v>
      </c>
      <c r="H79" s="76">
        <f>SUM(Mariannhill!H79)</f>
        <v>0</v>
      </c>
      <c r="I79" s="77">
        <f>SUM(Mariannhill!I79)</f>
        <v>0</v>
      </c>
      <c r="J79" s="76">
        <f>SUM(Mariannhill!J79)</f>
        <v>0</v>
      </c>
      <c r="K79" s="78">
        <f>SUM(Mariannhill!K79)</f>
        <v>0</v>
      </c>
      <c r="L79" s="78">
        <f>SUM(Mariannhill!L79)</f>
        <v>0</v>
      </c>
      <c r="M79" s="78">
        <f>SUM(Mariannhill!M79)</f>
        <v>0</v>
      </c>
      <c r="N79" s="78">
        <f>SUM(Mariannhill!N79)</f>
        <v>0</v>
      </c>
      <c r="O79" s="78">
        <f>SUM(Mariannhill!O79)</f>
        <v>0</v>
      </c>
      <c r="P79" s="78">
        <f>SUM(Mariannhill!P79)</f>
        <v>0</v>
      </c>
      <c r="Q79" s="78">
        <f>SUM(Mariannhill!Q79)</f>
        <v>0</v>
      </c>
      <c r="R79" s="78">
        <f>SUM(Mariannhill!R79)</f>
        <v>0</v>
      </c>
      <c r="S79" s="78">
        <f>SUM(Mariannhill!S79)</f>
        <v>0</v>
      </c>
      <c r="T79" s="78">
        <f>SUM(Mariannhill!T79)</f>
        <v>0</v>
      </c>
      <c r="U79" s="77">
        <f>SUM(Mariannhill!U79)</f>
        <v>0</v>
      </c>
      <c r="V79" s="76">
        <f>SUM(Mariannhill!V79)</f>
        <v>0</v>
      </c>
      <c r="W79" s="78">
        <f>SUM(Mariannhill!W79)</f>
        <v>0</v>
      </c>
      <c r="X79" s="78">
        <f>SUM(Mariannhill!X79)</f>
        <v>0</v>
      </c>
      <c r="Y79" s="78">
        <f>SUM(Mariannhill!Y79)</f>
        <v>0</v>
      </c>
      <c r="Z79" s="78">
        <f>SUM(Mariannhill!Z79)</f>
        <v>0</v>
      </c>
      <c r="AA79" s="78">
        <f>SUM(Mariannhill!AA79)</f>
        <v>0</v>
      </c>
      <c r="AB79" s="78">
        <f>SUM(Mariannhill!AB79)</f>
        <v>0</v>
      </c>
      <c r="AC79" s="78">
        <f>SUM(Mariannhill!AC79)</f>
        <v>0</v>
      </c>
      <c r="AD79" s="78">
        <f>SUM(Mariannhill!AD79)</f>
        <v>0</v>
      </c>
      <c r="AE79" s="78">
        <f>SUM(Mariannhill!AE79)</f>
        <v>0</v>
      </c>
      <c r="AF79" s="78">
        <f>SUM(Mariannhill!AF79)</f>
        <v>0</v>
      </c>
      <c r="AG79" s="77">
        <f>SUM(Mariannhill!AG79)</f>
        <v>0</v>
      </c>
      <c r="AH79" s="79">
        <f>SUM(Mariannhill!AH79)</f>
        <v>0</v>
      </c>
      <c r="AI79" s="78">
        <f>SUM(Mariannhill!AI79)</f>
        <v>0</v>
      </c>
      <c r="AJ79" s="78">
        <f>SUM(Mariannhill!AJ79)</f>
        <v>0</v>
      </c>
      <c r="AK79" s="78">
        <f>SUM(Mariannhill!AK79)</f>
        <v>0</v>
      </c>
      <c r="AL79" s="78">
        <f>SUM(Mariannhill!AL79)</f>
        <v>0</v>
      </c>
      <c r="AM79" s="78">
        <f>SUM(Mariannhill!AM79)</f>
        <v>0</v>
      </c>
      <c r="AN79" s="78">
        <f>SUM(Mariannhill!AN79)</f>
        <v>0</v>
      </c>
      <c r="AO79" s="78">
        <f>SUM(Mariannhill!AO79)</f>
        <v>0</v>
      </c>
      <c r="AP79" s="78">
        <f>SUM(Mariannhill!AP79)</f>
        <v>0</v>
      </c>
      <c r="AQ79" s="78">
        <f>SUM(Mariannhill!AQ79)</f>
        <v>0</v>
      </c>
      <c r="AR79" s="78">
        <f>SUM(Mariannhill!AR79)</f>
        <v>0</v>
      </c>
      <c r="AS79" s="77">
        <f>SUM(Mariannhill!AS79)</f>
        <v>0</v>
      </c>
      <c r="AT79" s="79">
        <f>SUM(Mariannhill!AT79)</f>
        <v>0</v>
      </c>
      <c r="AU79" s="78">
        <f>SUM(Mariannhill!AU79)</f>
        <v>0</v>
      </c>
      <c r="AV79" s="78">
        <f>SUM(Mariannhill!AV79)</f>
        <v>0</v>
      </c>
      <c r="AW79" s="78">
        <f>SUM(Mariannhill!AW79)</f>
        <v>0</v>
      </c>
      <c r="AX79" s="78">
        <f>SUM(Mariannhill!AX79)</f>
        <v>0</v>
      </c>
      <c r="AY79" s="78">
        <f>SUM(Mariannhill!AY79)</f>
        <v>0</v>
      </c>
      <c r="AZ79" s="78">
        <f>SUM(Mariannhill!AZ79)</f>
        <v>0</v>
      </c>
      <c r="BA79" s="78">
        <f>SUM(Mariannhill!BA79)</f>
        <v>0</v>
      </c>
      <c r="BB79" s="78">
        <f>SUM(Mariannhill!BB79)</f>
        <v>0</v>
      </c>
      <c r="BC79" s="78">
        <f>SUM(Mariannhill!BC79)</f>
        <v>0</v>
      </c>
      <c r="BD79" s="78">
        <f>SUM(Mariannhill!BD79)</f>
        <v>0</v>
      </c>
      <c r="BE79" s="77">
        <f>SUM(Mariannhill!BE79)</f>
        <v>0</v>
      </c>
      <c r="BF79" s="79">
        <f>SUM(Mariannhill!BF79)</f>
        <v>0</v>
      </c>
      <c r="BG79" s="78">
        <f>SUM(Mariannhill!BG79)</f>
        <v>0</v>
      </c>
      <c r="BH79" s="78">
        <f>SUM(Mariannhill!BH79)</f>
        <v>0</v>
      </c>
      <c r="BI79" s="78">
        <f>SUM(Mariannhill!BI79)</f>
        <v>0</v>
      </c>
      <c r="BJ79" s="78">
        <f>SUM(Mariannhill!BJ79)</f>
        <v>0</v>
      </c>
      <c r="BK79" s="78">
        <f>SUM(Mariannhill!BK79)</f>
        <v>0</v>
      </c>
      <c r="BL79" s="78">
        <f>SUM(Mariannhill!BL79)</f>
        <v>0</v>
      </c>
      <c r="BM79" s="78">
        <f>SUM(Mariannhill!BM79)</f>
        <v>0</v>
      </c>
      <c r="BN79" s="78">
        <f>SUM(Mariannhill!BN79)</f>
        <v>0</v>
      </c>
      <c r="BO79" s="78">
        <f>SUM(Mariannhill!BO79)</f>
        <v>0</v>
      </c>
      <c r="BP79" s="78">
        <f>SUM(Mariannhill!BP79)</f>
        <v>0</v>
      </c>
      <c r="BQ79" s="77">
        <f>SUM(Mariannhill!BQ79)</f>
        <v>0</v>
      </c>
      <c r="BR79" s="79">
        <f>SUM(Mariannhill!BR79)</f>
        <v>0</v>
      </c>
      <c r="BS79" s="78">
        <f>SUM(Mariannhill!BS79)</f>
        <v>0</v>
      </c>
      <c r="BT79" s="78">
        <f>SUM(Mariannhill!BT79)</f>
        <v>0</v>
      </c>
      <c r="BU79" s="78">
        <f>SUM(Mariannhill!BU79)</f>
        <v>0</v>
      </c>
      <c r="BV79" s="78">
        <f>SUM(Mariannhill!BV79)</f>
        <v>0</v>
      </c>
      <c r="BW79" s="78">
        <f>SUM(Mariannhill!BW79)</f>
        <v>0</v>
      </c>
      <c r="BX79" s="78">
        <f>SUM(Mariannhill!BX79)</f>
        <v>0</v>
      </c>
      <c r="BY79" s="78">
        <f>SUM(Mariannhill!BY79)</f>
        <v>0</v>
      </c>
      <c r="BZ79" s="78">
        <f>SUM(Mariannhill!BZ79)</f>
        <v>0</v>
      </c>
      <c r="CA79" s="78">
        <f>SUM(Mariannhill!CA79)</f>
        <v>0</v>
      </c>
      <c r="CB79" s="78">
        <f>SUM(Mariannhill!CB79)</f>
        <v>0</v>
      </c>
      <c r="CC79" s="77">
        <f>SUM(Mariannhill!CC79)</f>
        <v>0</v>
      </c>
      <c r="CD79" s="40" t="s">
        <v>50</v>
      </c>
    </row>
    <row r="80" spans="1:82" x14ac:dyDescent="0.35">
      <c r="A80" s="40"/>
      <c r="B80" s="74" t="s">
        <v>154</v>
      </c>
      <c r="C80" s="130" t="s">
        <v>155</v>
      </c>
      <c r="D80" s="131" t="s">
        <v>60</v>
      </c>
      <c r="E80" s="255">
        <f>SUM(Mariannhill!E80)</f>
        <v>72</v>
      </c>
      <c r="F80" s="214" t="b">
        <f>(Mariannhill!G80)=G80</f>
        <v>1</v>
      </c>
      <c r="G80" s="75">
        <f t="shared" si="42"/>
        <v>0</v>
      </c>
      <c r="H80" s="76">
        <f>SUM(Mariannhill!H80)</f>
        <v>0</v>
      </c>
      <c r="I80" s="77">
        <f>SUM(Mariannhill!I80)</f>
        <v>0</v>
      </c>
      <c r="J80" s="76">
        <f>SUM(Mariannhill!J80)</f>
        <v>0</v>
      </c>
      <c r="K80" s="78">
        <f>SUM(Mariannhill!K80)</f>
        <v>0</v>
      </c>
      <c r="L80" s="78">
        <f>SUM(Mariannhill!L80)</f>
        <v>0</v>
      </c>
      <c r="M80" s="78">
        <f>SUM(Mariannhill!M80)</f>
        <v>0</v>
      </c>
      <c r="N80" s="78">
        <f>SUM(Mariannhill!N80)</f>
        <v>0</v>
      </c>
      <c r="O80" s="78">
        <f>SUM(Mariannhill!O80)</f>
        <v>0</v>
      </c>
      <c r="P80" s="78">
        <f>SUM(Mariannhill!P80)</f>
        <v>0</v>
      </c>
      <c r="Q80" s="78">
        <f>SUM(Mariannhill!Q80)</f>
        <v>0</v>
      </c>
      <c r="R80" s="78">
        <f>SUM(Mariannhill!R80)</f>
        <v>0</v>
      </c>
      <c r="S80" s="78">
        <f>SUM(Mariannhill!S80)</f>
        <v>0</v>
      </c>
      <c r="T80" s="78">
        <f>SUM(Mariannhill!T80)</f>
        <v>0</v>
      </c>
      <c r="U80" s="77">
        <f>SUM(Mariannhill!U80)</f>
        <v>0</v>
      </c>
      <c r="V80" s="76">
        <f>SUM(Mariannhill!V80)</f>
        <v>0</v>
      </c>
      <c r="W80" s="78">
        <f>SUM(Mariannhill!W80)</f>
        <v>0</v>
      </c>
      <c r="X80" s="78">
        <f>SUM(Mariannhill!X80)</f>
        <v>0</v>
      </c>
      <c r="Y80" s="78">
        <f>SUM(Mariannhill!Y80)</f>
        <v>0</v>
      </c>
      <c r="Z80" s="78">
        <f>SUM(Mariannhill!Z80)</f>
        <v>0</v>
      </c>
      <c r="AA80" s="78">
        <f>SUM(Mariannhill!AA80)</f>
        <v>0</v>
      </c>
      <c r="AB80" s="78">
        <f>SUM(Mariannhill!AB80)</f>
        <v>0</v>
      </c>
      <c r="AC80" s="78">
        <f>SUM(Mariannhill!AC80)</f>
        <v>0</v>
      </c>
      <c r="AD80" s="78">
        <f>SUM(Mariannhill!AD80)</f>
        <v>0</v>
      </c>
      <c r="AE80" s="78">
        <f>SUM(Mariannhill!AE80)</f>
        <v>0</v>
      </c>
      <c r="AF80" s="78">
        <f>SUM(Mariannhill!AF80)</f>
        <v>0</v>
      </c>
      <c r="AG80" s="77">
        <f>SUM(Mariannhill!AG80)</f>
        <v>0</v>
      </c>
      <c r="AH80" s="79">
        <f>SUM(Mariannhill!AH80)</f>
        <v>0</v>
      </c>
      <c r="AI80" s="78">
        <f>SUM(Mariannhill!AI80)</f>
        <v>0</v>
      </c>
      <c r="AJ80" s="78">
        <f>SUM(Mariannhill!AJ80)</f>
        <v>0</v>
      </c>
      <c r="AK80" s="78">
        <f>SUM(Mariannhill!AK80)</f>
        <v>0</v>
      </c>
      <c r="AL80" s="78">
        <f>SUM(Mariannhill!AL80)</f>
        <v>0</v>
      </c>
      <c r="AM80" s="78">
        <f>SUM(Mariannhill!AM80)</f>
        <v>0</v>
      </c>
      <c r="AN80" s="78">
        <f>SUM(Mariannhill!AN80)</f>
        <v>0</v>
      </c>
      <c r="AO80" s="78">
        <f>SUM(Mariannhill!AO80)</f>
        <v>0</v>
      </c>
      <c r="AP80" s="78">
        <f>SUM(Mariannhill!AP80)</f>
        <v>0</v>
      </c>
      <c r="AQ80" s="78">
        <f>SUM(Mariannhill!AQ80)</f>
        <v>0</v>
      </c>
      <c r="AR80" s="78">
        <f>SUM(Mariannhill!AR80)</f>
        <v>0</v>
      </c>
      <c r="AS80" s="77">
        <f>SUM(Mariannhill!AS80)</f>
        <v>0</v>
      </c>
      <c r="AT80" s="79">
        <f>SUM(Mariannhill!AT80)</f>
        <v>0</v>
      </c>
      <c r="AU80" s="78">
        <f>SUM(Mariannhill!AU80)</f>
        <v>0</v>
      </c>
      <c r="AV80" s="78">
        <f>SUM(Mariannhill!AV80)</f>
        <v>0</v>
      </c>
      <c r="AW80" s="78">
        <f>SUM(Mariannhill!AW80)</f>
        <v>0</v>
      </c>
      <c r="AX80" s="78">
        <f>SUM(Mariannhill!AX80)</f>
        <v>0</v>
      </c>
      <c r="AY80" s="78">
        <f>SUM(Mariannhill!AY80)</f>
        <v>0</v>
      </c>
      <c r="AZ80" s="78">
        <f>SUM(Mariannhill!AZ80)</f>
        <v>0</v>
      </c>
      <c r="BA80" s="78">
        <f>SUM(Mariannhill!BA80)</f>
        <v>0</v>
      </c>
      <c r="BB80" s="78">
        <f>SUM(Mariannhill!BB80)</f>
        <v>0</v>
      </c>
      <c r="BC80" s="78">
        <f>SUM(Mariannhill!BC80)</f>
        <v>0</v>
      </c>
      <c r="BD80" s="78">
        <f>SUM(Mariannhill!BD80)</f>
        <v>0</v>
      </c>
      <c r="BE80" s="77">
        <f>SUM(Mariannhill!BE80)</f>
        <v>0</v>
      </c>
      <c r="BF80" s="79">
        <f>SUM(Mariannhill!BF80)</f>
        <v>0</v>
      </c>
      <c r="BG80" s="78">
        <f>SUM(Mariannhill!BG80)</f>
        <v>0</v>
      </c>
      <c r="BH80" s="78">
        <f>SUM(Mariannhill!BH80)</f>
        <v>0</v>
      </c>
      <c r="BI80" s="78">
        <f>SUM(Mariannhill!BI80)</f>
        <v>0</v>
      </c>
      <c r="BJ80" s="78">
        <f>SUM(Mariannhill!BJ80)</f>
        <v>0</v>
      </c>
      <c r="BK80" s="78">
        <f>SUM(Mariannhill!BK80)</f>
        <v>0</v>
      </c>
      <c r="BL80" s="78">
        <f>SUM(Mariannhill!BL80)</f>
        <v>0</v>
      </c>
      <c r="BM80" s="78">
        <f>SUM(Mariannhill!BM80)</f>
        <v>0</v>
      </c>
      <c r="BN80" s="78">
        <f>SUM(Mariannhill!BN80)</f>
        <v>0</v>
      </c>
      <c r="BO80" s="78">
        <f>SUM(Mariannhill!BO80)</f>
        <v>0</v>
      </c>
      <c r="BP80" s="78">
        <f>SUM(Mariannhill!BP80)</f>
        <v>0</v>
      </c>
      <c r="BQ80" s="77">
        <f>SUM(Mariannhill!BQ80)</f>
        <v>0</v>
      </c>
      <c r="BR80" s="79">
        <f>SUM(Mariannhill!BR80)</f>
        <v>0</v>
      </c>
      <c r="BS80" s="78">
        <f>SUM(Mariannhill!BS80)</f>
        <v>0</v>
      </c>
      <c r="BT80" s="78">
        <f>SUM(Mariannhill!BT80)</f>
        <v>0</v>
      </c>
      <c r="BU80" s="78">
        <f>SUM(Mariannhill!BU80)</f>
        <v>0</v>
      </c>
      <c r="BV80" s="78">
        <f>SUM(Mariannhill!BV80)</f>
        <v>0</v>
      </c>
      <c r="BW80" s="78">
        <f>SUM(Mariannhill!BW80)</f>
        <v>0</v>
      </c>
      <c r="BX80" s="78">
        <f>SUM(Mariannhill!BX80)</f>
        <v>0</v>
      </c>
      <c r="BY80" s="78">
        <f>SUM(Mariannhill!BY80)</f>
        <v>0</v>
      </c>
      <c r="BZ80" s="78">
        <f>SUM(Mariannhill!BZ80)</f>
        <v>0</v>
      </c>
      <c r="CA80" s="78">
        <f>SUM(Mariannhill!CA80)</f>
        <v>0</v>
      </c>
      <c r="CB80" s="78">
        <f>SUM(Mariannhill!CB80)</f>
        <v>0</v>
      </c>
      <c r="CC80" s="77">
        <f>SUM(Mariannhill!CC80)</f>
        <v>0</v>
      </c>
      <c r="CD80" s="40" t="s">
        <v>50</v>
      </c>
    </row>
    <row r="81" spans="1:82" x14ac:dyDescent="0.35">
      <c r="A81" s="40"/>
      <c r="B81" s="74" t="s">
        <v>156</v>
      </c>
      <c r="C81" s="130" t="s">
        <v>157</v>
      </c>
      <c r="D81" s="131" t="s">
        <v>60</v>
      </c>
      <c r="E81" s="255">
        <f>SUM(Mariannhill!E81)</f>
        <v>72</v>
      </c>
      <c r="F81" s="214" t="b">
        <f>(Mariannhill!G81)=G81</f>
        <v>1</v>
      </c>
      <c r="G81" s="75">
        <f t="shared" si="42"/>
        <v>0</v>
      </c>
      <c r="H81" s="76">
        <f>SUM(Mariannhill!H81)</f>
        <v>0</v>
      </c>
      <c r="I81" s="77">
        <f>SUM(Mariannhill!I81)</f>
        <v>0</v>
      </c>
      <c r="J81" s="76">
        <f>SUM(Mariannhill!J81)</f>
        <v>0</v>
      </c>
      <c r="K81" s="78">
        <f>SUM(Mariannhill!K81)</f>
        <v>0</v>
      </c>
      <c r="L81" s="78">
        <f>SUM(Mariannhill!L81)</f>
        <v>0</v>
      </c>
      <c r="M81" s="78">
        <f>SUM(Mariannhill!M81)</f>
        <v>0</v>
      </c>
      <c r="N81" s="78">
        <f>SUM(Mariannhill!N81)</f>
        <v>0</v>
      </c>
      <c r="O81" s="78">
        <f>SUM(Mariannhill!O81)</f>
        <v>0</v>
      </c>
      <c r="P81" s="78">
        <f>SUM(Mariannhill!P81)</f>
        <v>0</v>
      </c>
      <c r="Q81" s="78">
        <f>SUM(Mariannhill!Q81)</f>
        <v>0</v>
      </c>
      <c r="R81" s="78">
        <f>SUM(Mariannhill!R81)</f>
        <v>0</v>
      </c>
      <c r="S81" s="78">
        <f>SUM(Mariannhill!S81)</f>
        <v>0</v>
      </c>
      <c r="T81" s="78">
        <f>SUM(Mariannhill!T81)</f>
        <v>0</v>
      </c>
      <c r="U81" s="77">
        <f>SUM(Mariannhill!U81)</f>
        <v>0</v>
      </c>
      <c r="V81" s="76">
        <f>SUM(Mariannhill!V81)</f>
        <v>0</v>
      </c>
      <c r="W81" s="78">
        <f>SUM(Mariannhill!W81)</f>
        <v>0</v>
      </c>
      <c r="X81" s="78">
        <f>SUM(Mariannhill!X81)</f>
        <v>0</v>
      </c>
      <c r="Y81" s="78">
        <f>SUM(Mariannhill!Y81)</f>
        <v>0</v>
      </c>
      <c r="Z81" s="78">
        <f>SUM(Mariannhill!Z81)</f>
        <v>0</v>
      </c>
      <c r="AA81" s="78">
        <f>SUM(Mariannhill!AA81)</f>
        <v>0</v>
      </c>
      <c r="AB81" s="78">
        <f>SUM(Mariannhill!AB81)</f>
        <v>0</v>
      </c>
      <c r="AC81" s="78">
        <f>SUM(Mariannhill!AC81)</f>
        <v>0</v>
      </c>
      <c r="AD81" s="78">
        <f>SUM(Mariannhill!AD81)</f>
        <v>0</v>
      </c>
      <c r="AE81" s="78">
        <f>SUM(Mariannhill!AE81)</f>
        <v>0</v>
      </c>
      <c r="AF81" s="78">
        <f>SUM(Mariannhill!AF81)</f>
        <v>0</v>
      </c>
      <c r="AG81" s="77">
        <f>SUM(Mariannhill!AG81)</f>
        <v>0</v>
      </c>
      <c r="AH81" s="79">
        <f>SUM(Mariannhill!AH81)</f>
        <v>0</v>
      </c>
      <c r="AI81" s="78">
        <f>SUM(Mariannhill!AI81)</f>
        <v>0</v>
      </c>
      <c r="AJ81" s="78">
        <f>SUM(Mariannhill!AJ81)</f>
        <v>0</v>
      </c>
      <c r="AK81" s="78">
        <f>SUM(Mariannhill!AK81)</f>
        <v>0</v>
      </c>
      <c r="AL81" s="78">
        <f>SUM(Mariannhill!AL81)</f>
        <v>0</v>
      </c>
      <c r="AM81" s="78">
        <f>SUM(Mariannhill!AM81)</f>
        <v>0</v>
      </c>
      <c r="AN81" s="78">
        <f>SUM(Mariannhill!AN81)</f>
        <v>0</v>
      </c>
      <c r="AO81" s="78">
        <f>SUM(Mariannhill!AO81)</f>
        <v>0</v>
      </c>
      <c r="AP81" s="78">
        <f>SUM(Mariannhill!AP81)</f>
        <v>0</v>
      </c>
      <c r="AQ81" s="78">
        <f>SUM(Mariannhill!AQ81)</f>
        <v>0</v>
      </c>
      <c r="AR81" s="78">
        <f>SUM(Mariannhill!AR81)</f>
        <v>0</v>
      </c>
      <c r="AS81" s="77">
        <f>SUM(Mariannhill!AS81)</f>
        <v>0</v>
      </c>
      <c r="AT81" s="79">
        <f>SUM(Mariannhill!AT81)</f>
        <v>0</v>
      </c>
      <c r="AU81" s="78">
        <f>SUM(Mariannhill!AU81)</f>
        <v>0</v>
      </c>
      <c r="AV81" s="78">
        <f>SUM(Mariannhill!AV81)</f>
        <v>0</v>
      </c>
      <c r="AW81" s="78">
        <f>SUM(Mariannhill!AW81)</f>
        <v>0</v>
      </c>
      <c r="AX81" s="78">
        <f>SUM(Mariannhill!AX81)</f>
        <v>0</v>
      </c>
      <c r="AY81" s="78">
        <f>SUM(Mariannhill!AY81)</f>
        <v>0</v>
      </c>
      <c r="AZ81" s="78">
        <f>SUM(Mariannhill!AZ81)</f>
        <v>0</v>
      </c>
      <c r="BA81" s="78">
        <f>SUM(Mariannhill!BA81)</f>
        <v>0</v>
      </c>
      <c r="BB81" s="78">
        <f>SUM(Mariannhill!BB81)</f>
        <v>0</v>
      </c>
      <c r="BC81" s="78">
        <f>SUM(Mariannhill!BC81)</f>
        <v>0</v>
      </c>
      <c r="BD81" s="78">
        <f>SUM(Mariannhill!BD81)</f>
        <v>0</v>
      </c>
      <c r="BE81" s="77">
        <f>SUM(Mariannhill!BE81)</f>
        <v>0</v>
      </c>
      <c r="BF81" s="79">
        <f>SUM(Mariannhill!BF81)</f>
        <v>0</v>
      </c>
      <c r="BG81" s="78">
        <f>SUM(Mariannhill!BG81)</f>
        <v>0</v>
      </c>
      <c r="BH81" s="78">
        <f>SUM(Mariannhill!BH81)</f>
        <v>0</v>
      </c>
      <c r="BI81" s="78">
        <f>SUM(Mariannhill!BI81)</f>
        <v>0</v>
      </c>
      <c r="BJ81" s="78">
        <f>SUM(Mariannhill!BJ81)</f>
        <v>0</v>
      </c>
      <c r="BK81" s="78">
        <f>SUM(Mariannhill!BK81)</f>
        <v>0</v>
      </c>
      <c r="BL81" s="78">
        <f>SUM(Mariannhill!BL81)</f>
        <v>0</v>
      </c>
      <c r="BM81" s="78">
        <f>SUM(Mariannhill!BM81)</f>
        <v>0</v>
      </c>
      <c r="BN81" s="78">
        <f>SUM(Mariannhill!BN81)</f>
        <v>0</v>
      </c>
      <c r="BO81" s="78">
        <f>SUM(Mariannhill!BO81)</f>
        <v>0</v>
      </c>
      <c r="BP81" s="78">
        <f>SUM(Mariannhill!BP81)</f>
        <v>0</v>
      </c>
      <c r="BQ81" s="77">
        <f>SUM(Mariannhill!BQ81)</f>
        <v>0</v>
      </c>
      <c r="BR81" s="79">
        <f>SUM(Mariannhill!BR81)</f>
        <v>0</v>
      </c>
      <c r="BS81" s="78">
        <f>SUM(Mariannhill!BS81)</f>
        <v>0</v>
      </c>
      <c r="BT81" s="78">
        <f>SUM(Mariannhill!BT81)</f>
        <v>0</v>
      </c>
      <c r="BU81" s="78">
        <f>SUM(Mariannhill!BU81)</f>
        <v>0</v>
      </c>
      <c r="BV81" s="78">
        <f>SUM(Mariannhill!BV81)</f>
        <v>0</v>
      </c>
      <c r="BW81" s="78">
        <f>SUM(Mariannhill!BW81)</f>
        <v>0</v>
      </c>
      <c r="BX81" s="78">
        <f>SUM(Mariannhill!BX81)</f>
        <v>0</v>
      </c>
      <c r="BY81" s="78">
        <f>SUM(Mariannhill!BY81)</f>
        <v>0</v>
      </c>
      <c r="BZ81" s="78">
        <f>SUM(Mariannhill!BZ81)</f>
        <v>0</v>
      </c>
      <c r="CA81" s="78">
        <f>SUM(Mariannhill!CA81)</f>
        <v>0</v>
      </c>
      <c r="CB81" s="78">
        <f>SUM(Mariannhill!CB81)</f>
        <v>0</v>
      </c>
      <c r="CC81" s="77">
        <f>SUM(Mariannhill!CC81)</f>
        <v>0</v>
      </c>
      <c r="CD81" s="40" t="s">
        <v>50</v>
      </c>
    </row>
    <row r="82" spans="1:82" x14ac:dyDescent="0.35">
      <c r="A82" s="40"/>
      <c r="B82" s="74" t="s">
        <v>158</v>
      </c>
      <c r="C82" s="130" t="s">
        <v>159</v>
      </c>
      <c r="D82" s="131" t="s">
        <v>60</v>
      </c>
      <c r="E82" s="255">
        <f>SUM(Mariannhill!E82)</f>
        <v>72</v>
      </c>
      <c r="F82" s="214" t="b">
        <f>(Mariannhill!G82)=G82</f>
        <v>1</v>
      </c>
      <c r="G82" s="75">
        <f t="shared" si="42"/>
        <v>0</v>
      </c>
      <c r="H82" s="76">
        <f>SUM(Mariannhill!H82)</f>
        <v>0</v>
      </c>
      <c r="I82" s="77">
        <f>SUM(Mariannhill!I82)</f>
        <v>0</v>
      </c>
      <c r="J82" s="76">
        <f>SUM(Mariannhill!J82)</f>
        <v>0</v>
      </c>
      <c r="K82" s="78">
        <f>SUM(Mariannhill!K82)</f>
        <v>0</v>
      </c>
      <c r="L82" s="78">
        <f>SUM(Mariannhill!L82)</f>
        <v>0</v>
      </c>
      <c r="M82" s="78">
        <f>SUM(Mariannhill!M82)</f>
        <v>0</v>
      </c>
      <c r="N82" s="78">
        <f>SUM(Mariannhill!N82)</f>
        <v>0</v>
      </c>
      <c r="O82" s="78">
        <f>SUM(Mariannhill!O82)</f>
        <v>0</v>
      </c>
      <c r="P82" s="78">
        <f>SUM(Mariannhill!P82)</f>
        <v>0</v>
      </c>
      <c r="Q82" s="78">
        <f>SUM(Mariannhill!Q82)</f>
        <v>0</v>
      </c>
      <c r="R82" s="78">
        <f>SUM(Mariannhill!R82)</f>
        <v>0</v>
      </c>
      <c r="S82" s="78">
        <f>SUM(Mariannhill!S82)</f>
        <v>0</v>
      </c>
      <c r="T82" s="78">
        <f>SUM(Mariannhill!T82)</f>
        <v>0</v>
      </c>
      <c r="U82" s="77">
        <f>SUM(Mariannhill!U82)</f>
        <v>0</v>
      </c>
      <c r="V82" s="76">
        <f>SUM(Mariannhill!V82)</f>
        <v>0</v>
      </c>
      <c r="W82" s="78">
        <f>SUM(Mariannhill!W82)</f>
        <v>0</v>
      </c>
      <c r="X82" s="78">
        <f>SUM(Mariannhill!X82)</f>
        <v>0</v>
      </c>
      <c r="Y82" s="78">
        <f>SUM(Mariannhill!Y82)</f>
        <v>0</v>
      </c>
      <c r="Z82" s="78">
        <f>SUM(Mariannhill!Z82)</f>
        <v>0</v>
      </c>
      <c r="AA82" s="78">
        <f>SUM(Mariannhill!AA82)</f>
        <v>0</v>
      </c>
      <c r="AB82" s="78">
        <f>SUM(Mariannhill!AB82)</f>
        <v>0</v>
      </c>
      <c r="AC82" s="78">
        <f>SUM(Mariannhill!AC82)</f>
        <v>0</v>
      </c>
      <c r="AD82" s="78">
        <f>SUM(Mariannhill!AD82)</f>
        <v>0</v>
      </c>
      <c r="AE82" s="78">
        <f>SUM(Mariannhill!AE82)</f>
        <v>0</v>
      </c>
      <c r="AF82" s="78">
        <f>SUM(Mariannhill!AF82)</f>
        <v>0</v>
      </c>
      <c r="AG82" s="77">
        <f>SUM(Mariannhill!AG82)</f>
        <v>0</v>
      </c>
      <c r="AH82" s="79">
        <f>SUM(Mariannhill!AH82)</f>
        <v>0</v>
      </c>
      <c r="AI82" s="78">
        <f>SUM(Mariannhill!AI82)</f>
        <v>0</v>
      </c>
      <c r="AJ82" s="78">
        <f>SUM(Mariannhill!AJ82)</f>
        <v>0</v>
      </c>
      <c r="AK82" s="78">
        <f>SUM(Mariannhill!AK82)</f>
        <v>0</v>
      </c>
      <c r="AL82" s="78">
        <f>SUM(Mariannhill!AL82)</f>
        <v>0</v>
      </c>
      <c r="AM82" s="78">
        <f>SUM(Mariannhill!AM82)</f>
        <v>0</v>
      </c>
      <c r="AN82" s="78">
        <f>SUM(Mariannhill!AN82)</f>
        <v>0</v>
      </c>
      <c r="AO82" s="78">
        <f>SUM(Mariannhill!AO82)</f>
        <v>0</v>
      </c>
      <c r="AP82" s="78">
        <f>SUM(Mariannhill!AP82)</f>
        <v>0</v>
      </c>
      <c r="AQ82" s="78">
        <f>SUM(Mariannhill!AQ82)</f>
        <v>0</v>
      </c>
      <c r="AR82" s="78">
        <f>SUM(Mariannhill!AR82)</f>
        <v>0</v>
      </c>
      <c r="AS82" s="77">
        <f>SUM(Mariannhill!AS82)</f>
        <v>0</v>
      </c>
      <c r="AT82" s="79">
        <f>SUM(Mariannhill!AT82)</f>
        <v>0</v>
      </c>
      <c r="AU82" s="78">
        <f>SUM(Mariannhill!AU82)</f>
        <v>0</v>
      </c>
      <c r="AV82" s="78">
        <f>SUM(Mariannhill!AV82)</f>
        <v>0</v>
      </c>
      <c r="AW82" s="78">
        <f>SUM(Mariannhill!AW82)</f>
        <v>0</v>
      </c>
      <c r="AX82" s="78">
        <f>SUM(Mariannhill!AX82)</f>
        <v>0</v>
      </c>
      <c r="AY82" s="78">
        <f>SUM(Mariannhill!AY82)</f>
        <v>0</v>
      </c>
      <c r="AZ82" s="78">
        <f>SUM(Mariannhill!AZ82)</f>
        <v>0</v>
      </c>
      <c r="BA82" s="78">
        <f>SUM(Mariannhill!BA82)</f>
        <v>0</v>
      </c>
      <c r="BB82" s="78">
        <f>SUM(Mariannhill!BB82)</f>
        <v>0</v>
      </c>
      <c r="BC82" s="78">
        <f>SUM(Mariannhill!BC82)</f>
        <v>0</v>
      </c>
      <c r="BD82" s="78">
        <f>SUM(Mariannhill!BD82)</f>
        <v>0</v>
      </c>
      <c r="BE82" s="77">
        <f>SUM(Mariannhill!BE82)</f>
        <v>0</v>
      </c>
      <c r="BF82" s="79">
        <f>SUM(Mariannhill!BF82)</f>
        <v>0</v>
      </c>
      <c r="BG82" s="78">
        <f>SUM(Mariannhill!BG82)</f>
        <v>0</v>
      </c>
      <c r="BH82" s="78">
        <f>SUM(Mariannhill!BH82)</f>
        <v>0</v>
      </c>
      <c r="BI82" s="78">
        <f>SUM(Mariannhill!BI82)</f>
        <v>0</v>
      </c>
      <c r="BJ82" s="78">
        <f>SUM(Mariannhill!BJ82)</f>
        <v>0</v>
      </c>
      <c r="BK82" s="78">
        <f>SUM(Mariannhill!BK82)</f>
        <v>0</v>
      </c>
      <c r="BL82" s="78">
        <f>SUM(Mariannhill!BL82)</f>
        <v>0</v>
      </c>
      <c r="BM82" s="78">
        <f>SUM(Mariannhill!BM82)</f>
        <v>0</v>
      </c>
      <c r="BN82" s="78">
        <f>SUM(Mariannhill!BN82)</f>
        <v>0</v>
      </c>
      <c r="BO82" s="78">
        <f>SUM(Mariannhill!BO82)</f>
        <v>0</v>
      </c>
      <c r="BP82" s="78">
        <f>SUM(Mariannhill!BP82)</f>
        <v>0</v>
      </c>
      <c r="BQ82" s="77">
        <f>SUM(Mariannhill!BQ82)</f>
        <v>0</v>
      </c>
      <c r="BR82" s="79">
        <f>SUM(Mariannhill!BR82)</f>
        <v>0</v>
      </c>
      <c r="BS82" s="78">
        <f>SUM(Mariannhill!BS82)</f>
        <v>0</v>
      </c>
      <c r="BT82" s="78">
        <f>SUM(Mariannhill!BT82)</f>
        <v>0</v>
      </c>
      <c r="BU82" s="78">
        <f>SUM(Mariannhill!BU82)</f>
        <v>0</v>
      </c>
      <c r="BV82" s="78">
        <f>SUM(Mariannhill!BV82)</f>
        <v>0</v>
      </c>
      <c r="BW82" s="78">
        <f>SUM(Mariannhill!BW82)</f>
        <v>0</v>
      </c>
      <c r="BX82" s="78">
        <f>SUM(Mariannhill!BX82)</f>
        <v>0</v>
      </c>
      <c r="BY82" s="78">
        <f>SUM(Mariannhill!BY82)</f>
        <v>0</v>
      </c>
      <c r="BZ82" s="78">
        <f>SUM(Mariannhill!BZ82)</f>
        <v>0</v>
      </c>
      <c r="CA82" s="78">
        <f>SUM(Mariannhill!CA82)</f>
        <v>0</v>
      </c>
      <c r="CB82" s="78">
        <f>SUM(Mariannhill!CB82)</f>
        <v>0</v>
      </c>
      <c r="CC82" s="77">
        <f>SUM(Mariannhill!CC82)</f>
        <v>0</v>
      </c>
      <c r="CD82" s="40" t="s">
        <v>50</v>
      </c>
    </row>
    <row r="83" spans="1:82" x14ac:dyDescent="0.35">
      <c r="A83" s="40"/>
      <c r="B83" s="74" t="s">
        <v>160</v>
      </c>
      <c r="C83" s="130" t="s">
        <v>161</v>
      </c>
      <c r="D83" s="131" t="s">
        <v>60</v>
      </c>
      <c r="E83" s="255">
        <f>SUM(Mariannhill!E83)</f>
        <v>72</v>
      </c>
      <c r="F83" s="214" t="b">
        <f>(Mariannhill!G83)=G83</f>
        <v>1</v>
      </c>
      <c r="G83" s="75">
        <f t="shared" si="42"/>
        <v>0</v>
      </c>
      <c r="H83" s="76">
        <f>SUM(Mariannhill!H83)</f>
        <v>0</v>
      </c>
      <c r="I83" s="77">
        <f>SUM(Mariannhill!I83)</f>
        <v>0</v>
      </c>
      <c r="J83" s="76">
        <f>SUM(Mariannhill!J83)</f>
        <v>0</v>
      </c>
      <c r="K83" s="78">
        <f>SUM(Mariannhill!K83)</f>
        <v>0</v>
      </c>
      <c r="L83" s="78">
        <f>SUM(Mariannhill!L83)</f>
        <v>0</v>
      </c>
      <c r="M83" s="78">
        <f>SUM(Mariannhill!M83)</f>
        <v>0</v>
      </c>
      <c r="N83" s="78">
        <f>SUM(Mariannhill!N83)</f>
        <v>0</v>
      </c>
      <c r="O83" s="78">
        <f>SUM(Mariannhill!O83)</f>
        <v>0</v>
      </c>
      <c r="P83" s="78">
        <f>SUM(Mariannhill!P83)</f>
        <v>0</v>
      </c>
      <c r="Q83" s="78">
        <f>SUM(Mariannhill!Q83)</f>
        <v>0</v>
      </c>
      <c r="R83" s="78">
        <f>SUM(Mariannhill!R83)</f>
        <v>0</v>
      </c>
      <c r="S83" s="78">
        <f>SUM(Mariannhill!S83)</f>
        <v>0</v>
      </c>
      <c r="T83" s="78">
        <f>SUM(Mariannhill!T83)</f>
        <v>0</v>
      </c>
      <c r="U83" s="77">
        <f>SUM(Mariannhill!U83)</f>
        <v>0</v>
      </c>
      <c r="V83" s="76">
        <f>SUM(Mariannhill!V83)</f>
        <v>0</v>
      </c>
      <c r="W83" s="78">
        <f>SUM(Mariannhill!W83)</f>
        <v>0</v>
      </c>
      <c r="X83" s="78">
        <f>SUM(Mariannhill!X83)</f>
        <v>0</v>
      </c>
      <c r="Y83" s="78">
        <f>SUM(Mariannhill!Y83)</f>
        <v>0</v>
      </c>
      <c r="Z83" s="78">
        <f>SUM(Mariannhill!Z83)</f>
        <v>0</v>
      </c>
      <c r="AA83" s="78">
        <f>SUM(Mariannhill!AA83)</f>
        <v>0</v>
      </c>
      <c r="AB83" s="78">
        <f>SUM(Mariannhill!AB83)</f>
        <v>0</v>
      </c>
      <c r="AC83" s="78">
        <f>SUM(Mariannhill!AC83)</f>
        <v>0</v>
      </c>
      <c r="AD83" s="78">
        <f>SUM(Mariannhill!AD83)</f>
        <v>0</v>
      </c>
      <c r="AE83" s="78">
        <f>SUM(Mariannhill!AE83)</f>
        <v>0</v>
      </c>
      <c r="AF83" s="78">
        <f>SUM(Mariannhill!AF83)</f>
        <v>0</v>
      </c>
      <c r="AG83" s="77">
        <f>SUM(Mariannhill!AG83)</f>
        <v>0</v>
      </c>
      <c r="AH83" s="79">
        <f>SUM(Mariannhill!AH83)</f>
        <v>0</v>
      </c>
      <c r="AI83" s="78">
        <f>SUM(Mariannhill!AI83)</f>
        <v>0</v>
      </c>
      <c r="AJ83" s="78">
        <f>SUM(Mariannhill!AJ83)</f>
        <v>0</v>
      </c>
      <c r="AK83" s="78">
        <f>SUM(Mariannhill!AK83)</f>
        <v>0</v>
      </c>
      <c r="AL83" s="78">
        <f>SUM(Mariannhill!AL83)</f>
        <v>0</v>
      </c>
      <c r="AM83" s="78">
        <f>SUM(Mariannhill!AM83)</f>
        <v>0</v>
      </c>
      <c r="AN83" s="78">
        <f>SUM(Mariannhill!AN83)</f>
        <v>0</v>
      </c>
      <c r="AO83" s="78">
        <f>SUM(Mariannhill!AO83)</f>
        <v>0</v>
      </c>
      <c r="AP83" s="78">
        <f>SUM(Mariannhill!AP83)</f>
        <v>0</v>
      </c>
      <c r="AQ83" s="78">
        <f>SUM(Mariannhill!AQ83)</f>
        <v>0</v>
      </c>
      <c r="AR83" s="78">
        <f>SUM(Mariannhill!AR83)</f>
        <v>0</v>
      </c>
      <c r="AS83" s="77">
        <f>SUM(Mariannhill!AS83)</f>
        <v>0</v>
      </c>
      <c r="AT83" s="79">
        <f>SUM(Mariannhill!AT83)</f>
        <v>0</v>
      </c>
      <c r="AU83" s="78">
        <f>SUM(Mariannhill!AU83)</f>
        <v>0</v>
      </c>
      <c r="AV83" s="78">
        <f>SUM(Mariannhill!AV83)</f>
        <v>0</v>
      </c>
      <c r="AW83" s="78">
        <f>SUM(Mariannhill!AW83)</f>
        <v>0</v>
      </c>
      <c r="AX83" s="78">
        <f>SUM(Mariannhill!AX83)</f>
        <v>0</v>
      </c>
      <c r="AY83" s="78">
        <f>SUM(Mariannhill!AY83)</f>
        <v>0</v>
      </c>
      <c r="AZ83" s="78">
        <f>SUM(Mariannhill!AZ83)</f>
        <v>0</v>
      </c>
      <c r="BA83" s="78">
        <f>SUM(Mariannhill!BA83)</f>
        <v>0</v>
      </c>
      <c r="BB83" s="78">
        <f>SUM(Mariannhill!BB83)</f>
        <v>0</v>
      </c>
      <c r="BC83" s="78">
        <f>SUM(Mariannhill!BC83)</f>
        <v>0</v>
      </c>
      <c r="BD83" s="78">
        <f>SUM(Mariannhill!BD83)</f>
        <v>0</v>
      </c>
      <c r="BE83" s="77">
        <f>SUM(Mariannhill!BE83)</f>
        <v>0</v>
      </c>
      <c r="BF83" s="79">
        <f>SUM(Mariannhill!BF83)</f>
        <v>0</v>
      </c>
      <c r="BG83" s="78">
        <f>SUM(Mariannhill!BG83)</f>
        <v>0</v>
      </c>
      <c r="BH83" s="78">
        <f>SUM(Mariannhill!BH83)</f>
        <v>0</v>
      </c>
      <c r="BI83" s="78">
        <f>SUM(Mariannhill!BI83)</f>
        <v>0</v>
      </c>
      <c r="BJ83" s="78">
        <f>SUM(Mariannhill!BJ83)</f>
        <v>0</v>
      </c>
      <c r="BK83" s="78">
        <f>SUM(Mariannhill!BK83)</f>
        <v>0</v>
      </c>
      <c r="BL83" s="78">
        <f>SUM(Mariannhill!BL83)</f>
        <v>0</v>
      </c>
      <c r="BM83" s="78">
        <f>SUM(Mariannhill!BM83)</f>
        <v>0</v>
      </c>
      <c r="BN83" s="78">
        <f>SUM(Mariannhill!BN83)</f>
        <v>0</v>
      </c>
      <c r="BO83" s="78">
        <f>SUM(Mariannhill!BO83)</f>
        <v>0</v>
      </c>
      <c r="BP83" s="78">
        <f>SUM(Mariannhill!BP83)</f>
        <v>0</v>
      </c>
      <c r="BQ83" s="77">
        <f>SUM(Mariannhill!BQ83)</f>
        <v>0</v>
      </c>
      <c r="BR83" s="79">
        <f>SUM(Mariannhill!BR83)</f>
        <v>0</v>
      </c>
      <c r="BS83" s="78">
        <f>SUM(Mariannhill!BS83)</f>
        <v>0</v>
      </c>
      <c r="BT83" s="78">
        <f>SUM(Mariannhill!BT83)</f>
        <v>0</v>
      </c>
      <c r="BU83" s="78">
        <f>SUM(Mariannhill!BU83)</f>
        <v>0</v>
      </c>
      <c r="BV83" s="78">
        <f>SUM(Mariannhill!BV83)</f>
        <v>0</v>
      </c>
      <c r="BW83" s="78">
        <f>SUM(Mariannhill!BW83)</f>
        <v>0</v>
      </c>
      <c r="BX83" s="78">
        <f>SUM(Mariannhill!BX83)</f>
        <v>0</v>
      </c>
      <c r="BY83" s="78">
        <f>SUM(Mariannhill!BY83)</f>
        <v>0</v>
      </c>
      <c r="BZ83" s="78">
        <f>SUM(Mariannhill!BZ83)</f>
        <v>0</v>
      </c>
      <c r="CA83" s="78">
        <f>SUM(Mariannhill!CA83)</f>
        <v>0</v>
      </c>
      <c r="CB83" s="78">
        <f>SUM(Mariannhill!CB83)</f>
        <v>0</v>
      </c>
      <c r="CC83" s="77">
        <f>SUM(Mariannhill!CC83)</f>
        <v>0</v>
      </c>
      <c r="CD83" s="40" t="s">
        <v>50</v>
      </c>
    </row>
    <row r="84" spans="1:82" x14ac:dyDescent="0.35">
      <c r="A84" s="40"/>
      <c r="B84" s="74" t="s">
        <v>162</v>
      </c>
      <c r="C84" s="130" t="s">
        <v>163</v>
      </c>
      <c r="D84" s="131" t="s">
        <v>60</v>
      </c>
      <c r="E84" s="255">
        <f>SUM(Mariannhill!E84)</f>
        <v>72</v>
      </c>
      <c r="F84" s="214" t="b">
        <f>(Mariannhill!G84)=G84</f>
        <v>1</v>
      </c>
      <c r="G84" s="75">
        <f t="shared" si="42"/>
        <v>0</v>
      </c>
      <c r="H84" s="76">
        <f>SUM(Mariannhill!H84)</f>
        <v>0</v>
      </c>
      <c r="I84" s="77">
        <f>SUM(Mariannhill!I84)</f>
        <v>0</v>
      </c>
      <c r="J84" s="76">
        <f>SUM(Mariannhill!J84)</f>
        <v>0</v>
      </c>
      <c r="K84" s="78">
        <f>SUM(Mariannhill!K84)</f>
        <v>0</v>
      </c>
      <c r="L84" s="78">
        <f>SUM(Mariannhill!L84)</f>
        <v>0</v>
      </c>
      <c r="M84" s="78">
        <f>SUM(Mariannhill!M84)</f>
        <v>0</v>
      </c>
      <c r="N84" s="78">
        <f>SUM(Mariannhill!N84)</f>
        <v>0</v>
      </c>
      <c r="O84" s="78">
        <f>SUM(Mariannhill!O84)</f>
        <v>0</v>
      </c>
      <c r="P84" s="78">
        <f>SUM(Mariannhill!P84)</f>
        <v>0</v>
      </c>
      <c r="Q84" s="78">
        <f>SUM(Mariannhill!Q84)</f>
        <v>0</v>
      </c>
      <c r="R84" s="78">
        <f>SUM(Mariannhill!R84)</f>
        <v>0</v>
      </c>
      <c r="S84" s="78">
        <f>SUM(Mariannhill!S84)</f>
        <v>0</v>
      </c>
      <c r="T84" s="78">
        <f>SUM(Mariannhill!T84)</f>
        <v>0</v>
      </c>
      <c r="U84" s="77">
        <f>SUM(Mariannhill!U84)</f>
        <v>0</v>
      </c>
      <c r="V84" s="76">
        <f>SUM(Mariannhill!V84)</f>
        <v>0</v>
      </c>
      <c r="W84" s="78">
        <f>SUM(Mariannhill!W84)</f>
        <v>0</v>
      </c>
      <c r="X84" s="78">
        <f>SUM(Mariannhill!X84)</f>
        <v>0</v>
      </c>
      <c r="Y84" s="78">
        <f>SUM(Mariannhill!Y84)</f>
        <v>0</v>
      </c>
      <c r="Z84" s="78">
        <f>SUM(Mariannhill!Z84)</f>
        <v>0</v>
      </c>
      <c r="AA84" s="78">
        <f>SUM(Mariannhill!AA84)</f>
        <v>0</v>
      </c>
      <c r="AB84" s="78">
        <f>SUM(Mariannhill!AB84)</f>
        <v>0</v>
      </c>
      <c r="AC84" s="78">
        <f>SUM(Mariannhill!AC84)</f>
        <v>0</v>
      </c>
      <c r="AD84" s="78">
        <f>SUM(Mariannhill!AD84)</f>
        <v>0</v>
      </c>
      <c r="AE84" s="78">
        <f>SUM(Mariannhill!AE84)</f>
        <v>0</v>
      </c>
      <c r="AF84" s="78">
        <f>SUM(Mariannhill!AF84)</f>
        <v>0</v>
      </c>
      <c r="AG84" s="77">
        <f>SUM(Mariannhill!AG84)</f>
        <v>0</v>
      </c>
      <c r="AH84" s="79">
        <f>SUM(Mariannhill!AH84)</f>
        <v>0</v>
      </c>
      <c r="AI84" s="78">
        <f>SUM(Mariannhill!AI84)</f>
        <v>0</v>
      </c>
      <c r="AJ84" s="78">
        <f>SUM(Mariannhill!AJ84)</f>
        <v>0</v>
      </c>
      <c r="AK84" s="78">
        <f>SUM(Mariannhill!AK84)</f>
        <v>0</v>
      </c>
      <c r="AL84" s="78">
        <f>SUM(Mariannhill!AL84)</f>
        <v>0</v>
      </c>
      <c r="AM84" s="78">
        <f>SUM(Mariannhill!AM84)</f>
        <v>0</v>
      </c>
      <c r="AN84" s="78">
        <f>SUM(Mariannhill!AN84)</f>
        <v>0</v>
      </c>
      <c r="AO84" s="78">
        <f>SUM(Mariannhill!AO84)</f>
        <v>0</v>
      </c>
      <c r="AP84" s="78">
        <f>SUM(Mariannhill!AP84)</f>
        <v>0</v>
      </c>
      <c r="AQ84" s="78">
        <f>SUM(Mariannhill!AQ84)</f>
        <v>0</v>
      </c>
      <c r="AR84" s="78">
        <f>SUM(Mariannhill!AR84)</f>
        <v>0</v>
      </c>
      <c r="AS84" s="77">
        <f>SUM(Mariannhill!AS84)</f>
        <v>0</v>
      </c>
      <c r="AT84" s="79">
        <f>SUM(Mariannhill!AT84)</f>
        <v>0</v>
      </c>
      <c r="AU84" s="78">
        <f>SUM(Mariannhill!AU84)</f>
        <v>0</v>
      </c>
      <c r="AV84" s="78">
        <f>SUM(Mariannhill!AV84)</f>
        <v>0</v>
      </c>
      <c r="AW84" s="78">
        <f>SUM(Mariannhill!AW84)</f>
        <v>0</v>
      </c>
      <c r="AX84" s="78">
        <f>SUM(Mariannhill!AX84)</f>
        <v>0</v>
      </c>
      <c r="AY84" s="78">
        <f>SUM(Mariannhill!AY84)</f>
        <v>0</v>
      </c>
      <c r="AZ84" s="78">
        <f>SUM(Mariannhill!AZ84)</f>
        <v>0</v>
      </c>
      <c r="BA84" s="78">
        <f>SUM(Mariannhill!BA84)</f>
        <v>0</v>
      </c>
      <c r="BB84" s="78">
        <f>SUM(Mariannhill!BB84)</f>
        <v>0</v>
      </c>
      <c r="BC84" s="78">
        <f>SUM(Mariannhill!BC84)</f>
        <v>0</v>
      </c>
      <c r="BD84" s="78">
        <f>SUM(Mariannhill!BD84)</f>
        <v>0</v>
      </c>
      <c r="BE84" s="77">
        <f>SUM(Mariannhill!BE84)</f>
        <v>0</v>
      </c>
      <c r="BF84" s="79">
        <f>SUM(Mariannhill!BF84)</f>
        <v>0</v>
      </c>
      <c r="BG84" s="78">
        <f>SUM(Mariannhill!BG84)</f>
        <v>0</v>
      </c>
      <c r="BH84" s="78">
        <f>SUM(Mariannhill!BH84)</f>
        <v>0</v>
      </c>
      <c r="BI84" s="78">
        <f>SUM(Mariannhill!BI84)</f>
        <v>0</v>
      </c>
      <c r="BJ84" s="78">
        <f>SUM(Mariannhill!BJ84)</f>
        <v>0</v>
      </c>
      <c r="BK84" s="78">
        <f>SUM(Mariannhill!BK84)</f>
        <v>0</v>
      </c>
      <c r="BL84" s="78">
        <f>SUM(Mariannhill!BL84)</f>
        <v>0</v>
      </c>
      <c r="BM84" s="78">
        <f>SUM(Mariannhill!BM84)</f>
        <v>0</v>
      </c>
      <c r="BN84" s="78">
        <f>SUM(Mariannhill!BN84)</f>
        <v>0</v>
      </c>
      <c r="BO84" s="78">
        <f>SUM(Mariannhill!BO84)</f>
        <v>0</v>
      </c>
      <c r="BP84" s="78">
        <f>SUM(Mariannhill!BP84)</f>
        <v>0</v>
      </c>
      <c r="BQ84" s="77">
        <f>SUM(Mariannhill!BQ84)</f>
        <v>0</v>
      </c>
      <c r="BR84" s="79">
        <f>SUM(Mariannhill!BR84)</f>
        <v>0</v>
      </c>
      <c r="BS84" s="78">
        <f>SUM(Mariannhill!BS84)</f>
        <v>0</v>
      </c>
      <c r="BT84" s="78">
        <f>SUM(Mariannhill!BT84)</f>
        <v>0</v>
      </c>
      <c r="BU84" s="78">
        <f>SUM(Mariannhill!BU84)</f>
        <v>0</v>
      </c>
      <c r="BV84" s="78">
        <f>SUM(Mariannhill!BV84)</f>
        <v>0</v>
      </c>
      <c r="BW84" s="78">
        <f>SUM(Mariannhill!BW84)</f>
        <v>0</v>
      </c>
      <c r="BX84" s="78">
        <f>SUM(Mariannhill!BX84)</f>
        <v>0</v>
      </c>
      <c r="BY84" s="78">
        <f>SUM(Mariannhill!BY84)</f>
        <v>0</v>
      </c>
      <c r="BZ84" s="78">
        <f>SUM(Mariannhill!BZ84)</f>
        <v>0</v>
      </c>
      <c r="CA84" s="78">
        <f>SUM(Mariannhill!CA84)</f>
        <v>0</v>
      </c>
      <c r="CB84" s="78">
        <f>SUM(Mariannhill!CB84)</f>
        <v>0</v>
      </c>
      <c r="CC84" s="77">
        <f>SUM(Mariannhill!CC84)</f>
        <v>0</v>
      </c>
      <c r="CD84" s="40" t="s">
        <v>50</v>
      </c>
    </row>
    <row r="85" spans="1:82" ht="26" x14ac:dyDescent="0.35">
      <c r="A85" s="40"/>
      <c r="B85" s="102" t="s">
        <v>164</v>
      </c>
      <c r="C85" s="261" t="s">
        <v>165</v>
      </c>
      <c r="D85" s="131"/>
      <c r="E85" s="255"/>
      <c r="F85" s="214" t="b">
        <f>(Mariannhill!G85)=G85</f>
        <v>1</v>
      </c>
      <c r="G85" s="75">
        <f t="shared" si="42"/>
        <v>0</v>
      </c>
      <c r="H85" s="76">
        <f>SUM(Mariannhill!H85)</f>
        <v>0</v>
      </c>
      <c r="I85" s="77">
        <f>SUM(Mariannhill!I85)</f>
        <v>0</v>
      </c>
      <c r="J85" s="76">
        <f>SUM(Mariannhill!J85)</f>
        <v>0</v>
      </c>
      <c r="K85" s="78">
        <f>SUM(Mariannhill!K85)</f>
        <v>0</v>
      </c>
      <c r="L85" s="78">
        <f>SUM(Mariannhill!L85)</f>
        <v>0</v>
      </c>
      <c r="M85" s="78">
        <f>SUM(Mariannhill!M85)</f>
        <v>0</v>
      </c>
      <c r="N85" s="78">
        <f>SUM(Mariannhill!N85)</f>
        <v>0</v>
      </c>
      <c r="O85" s="78">
        <f>SUM(Mariannhill!O85)</f>
        <v>0</v>
      </c>
      <c r="P85" s="78">
        <f>SUM(Mariannhill!P85)</f>
        <v>0</v>
      </c>
      <c r="Q85" s="78">
        <f>SUM(Mariannhill!Q85)</f>
        <v>0</v>
      </c>
      <c r="R85" s="78">
        <f>SUM(Mariannhill!R85)</f>
        <v>0</v>
      </c>
      <c r="S85" s="78">
        <f>SUM(Mariannhill!S85)</f>
        <v>0</v>
      </c>
      <c r="T85" s="78">
        <f>SUM(Mariannhill!T85)</f>
        <v>0</v>
      </c>
      <c r="U85" s="77">
        <f>SUM(Mariannhill!U85)</f>
        <v>0</v>
      </c>
      <c r="V85" s="76">
        <f>SUM(Mariannhill!V85)</f>
        <v>0</v>
      </c>
      <c r="W85" s="78">
        <f>SUM(Mariannhill!W85)</f>
        <v>0</v>
      </c>
      <c r="X85" s="78">
        <f>SUM(Mariannhill!X85)</f>
        <v>0</v>
      </c>
      <c r="Y85" s="78">
        <f>SUM(Mariannhill!Y85)</f>
        <v>0</v>
      </c>
      <c r="Z85" s="78">
        <f>SUM(Mariannhill!Z85)</f>
        <v>0</v>
      </c>
      <c r="AA85" s="78">
        <f>SUM(Mariannhill!AA85)</f>
        <v>0</v>
      </c>
      <c r="AB85" s="78">
        <f>SUM(Mariannhill!AB85)</f>
        <v>0</v>
      </c>
      <c r="AC85" s="78">
        <f>SUM(Mariannhill!AC85)</f>
        <v>0</v>
      </c>
      <c r="AD85" s="78">
        <f>SUM(Mariannhill!AD85)</f>
        <v>0</v>
      </c>
      <c r="AE85" s="78">
        <f>SUM(Mariannhill!AE85)</f>
        <v>0</v>
      </c>
      <c r="AF85" s="78">
        <f>SUM(Mariannhill!AF85)</f>
        <v>0</v>
      </c>
      <c r="AG85" s="77">
        <f>SUM(Mariannhill!AG85)</f>
        <v>0</v>
      </c>
      <c r="AH85" s="79">
        <f>SUM(Mariannhill!AH85)</f>
        <v>0</v>
      </c>
      <c r="AI85" s="78">
        <f>SUM(Mariannhill!AI85)</f>
        <v>0</v>
      </c>
      <c r="AJ85" s="78">
        <f>SUM(Mariannhill!AJ85)</f>
        <v>0</v>
      </c>
      <c r="AK85" s="78">
        <f>SUM(Mariannhill!AK85)</f>
        <v>0</v>
      </c>
      <c r="AL85" s="78">
        <f>SUM(Mariannhill!AL85)</f>
        <v>0</v>
      </c>
      <c r="AM85" s="78">
        <f>SUM(Mariannhill!AM85)</f>
        <v>0</v>
      </c>
      <c r="AN85" s="78">
        <f>SUM(Mariannhill!AN85)</f>
        <v>0</v>
      </c>
      <c r="AO85" s="78">
        <f>SUM(Mariannhill!AO85)</f>
        <v>0</v>
      </c>
      <c r="AP85" s="78">
        <f>SUM(Mariannhill!AP85)</f>
        <v>0</v>
      </c>
      <c r="AQ85" s="78">
        <f>SUM(Mariannhill!AQ85)</f>
        <v>0</v>
      </c>
      <c r="AR85" s="78">
        <f>SUM(Mariannhill!AR85)</f>
        <v>0</v>
      </c>
      <c r="AS85" s="77">
        <f>SUM(Mariannhill!AS85)</f>
        <v>0</v>
      </c>
      <c r="AT85" s="79">
        <f>SUM(Mariannhill!AT85)</f>
        <v>0</v>
      </c>
      <c r="AU85" s="78">
        <f>SUM(Mariannhill!AU85)</f>
        <v>0</v>
      </c>
      <c r="AV85" s="78">
        <f>SUM(Mariannhill!AV85)</f>
        <v>0</v>
      </c>
      <c r="AW85" s="78">
        <f>SUM(Mariannhill!AW85)</f>
        <v>0</v>
      </c>
      <c r="AX85" s="78">
        <f>SUM(Mariannhill!AX85)</f>
        <v>0</v>
      </c>
      <c r="AY85" s="78">
        <f>SUM(Mariannhill!AY85)</f>
        <v>0</v>
      </c>
      <c r="AZ85" s="78">
        <f>SUM(Mariannhill!AZ85)</f>
        <v>0</v>
      </c>
      <c r="BA85" s="78">
        <f>SUM(Mariannhill!BA85)</f>
        <v>0</v>
      </c>
      <c r="BB85" s="78">
        <f>SUM(Mariannhill!BB85)</f>
        <v>0</v>
      </c>
      <c r="BC85" s="78">
        <f>SUM(Mariannhill!BC85)</f>
        <v>0</v>
      </c>
      <c r="BD85" s="78">
        <f>SUM(Mariannhill!BD85)</f>
        <v>0</v>
      </c>
      <c r="BE85" s="77">
        <f>SUM(Mariannhill!BE85)</f>
        <v>0</v>
      </c>
      <c r="BF85" s="79">
        <f>SUM(Mariannhill!BF85)</f>
        <v>0</v>
      </c>
      <c r="BG85" s="78">
        <f>SUM(Mariannhill!BG85)</f>
        <v>0</v>
      </c>
      <c r="BH85" s="78">
        <f>SUM(Mariannhill!BH85)</f>
        <v>0</v>
      </c>
      <c r="BI85" s="78">
        <f>SUM(Mariannhill!BI85)</f>
        <v>0</v>
      </c>
      <c r="BJ85" s="78">
        <f>SUM(Mariannhill!BJ85)</f>
        <v>0</v>
      </c>
      <c r="BK85" s="78">
        <f>SUM(Mariannhill!BK85)</f>
        <v>0</v>
      </c>
      <c r="BL85" s="78">
        <f>SUM(Mariannhill!BL85)</f>
        <v>0</v>
      </c>
      <c r="BM85" s="78">
        <f>SUM(Mariannhill!BM85)</f>
        <v>0</v>
      </c>
      <c r="BN85" s="78">
        <f>SUM(Mariannhill!BN85)</f>
        <v>0</v>
      </c>
      <c r="BO85" s="78">
        <f>SUM(Mariannhill!BO85)</f>
        <v>0</v>
      </c>
      <c r="BP85" s="78">
        <f>SUM(Mariannhill!BP85)</f>
        <v>0</v>
      </c>
      <c r="BQ85" s="77">
        <f>SUM(Mariannhill!BQ85)</f>
        <v>0</v>
      </c>
      <c r="BR85" s="79">
        <f>SUM(Mariannhill!BR85)</f>
        <v>0</v>
      </c>
      <c r="BS85" s="78">
        <f>SUM(Mariannhill!BS85)</f>
        <v>0</v>
      </c>
      <c r="BT85" s="78">
        <f>SUM(Mariannhill!BT85)</f>
        <v>0</v>
      </c>
      <c r="BU85" s="78">
        <f>SUM(Mariannhill!BU85)</f>
        <v>0</v>
      </c>
      <c r="BV85" s="78">
        <f>SUM(Mariannhill!BV85)</f>
        <v>0</v>
      </c>
      <c r="BW85" s="78">
        <f>SUM(Mariannhill!BW85)</f>
        <v>0</v>
      </c>
      <c r="BX85" s="78">
        <f>SUM(Mariannhill!BX85)</f>
        <v>0</v>
      </c>
      <c r="BY85" s="78">
        <f>SUM(Mariannhill!BY85)</f>
        <v>0</v>
      </c>
      <c r="BZ85" s="78">
        <f>SUM(Mariannhill!BZ85)</f>
        <v>0</v>
      </c>
      <c r="CA85" s="78">
        <f>SUM(Mariannhill!CA85)</f>
        <v>0</v>
      </c>
      <c r="CB85" s="78">
        <f>SUM(Mariannhill!CB85)</f>
        <v>0</v>
      </c>
      <c r="CC85" s="77">
        <f>SUM(Mariannhill!CC85)</f>
        <v>0</v>
      </c>
      <c r="CD85" s="40"/>
    </row>
    <row r="86" spans="1:82" x14ac:dyDescent="0.35">
      <c r="A86" s="40"/>
      <c r="B86" s="74" t="s">
        <v>166</v>
      </c>
      <c r="C86" s="130" t="s">
        <v>167</v>
      </c>
      <c r="D86" s="131" t="s">
        <v>60</v>
      </c>
      <c r="E86" s="255">
        <f>SUM(Mariannhill!E86)</f>
        <v>72</v>
      </c>
      <c r="F86" s="214" t="b">
        <f>(Mariannhill!G86)=G86</f>
        <v>1</v>
      </c>
      <c r="G86" s="75">
        <f t="shared" si="42"/>
        <v>0</v>
      </c>
      <c r="H86" s="76">
        <f>SUM(Mariannhill!H86)</f>
        <v>0</v>
      </c>
      <c r="I86" s="77">
        <f>SUM(Mariannhill!I86)</f>
        <v>0</v>
      </c>
      <c r="J86" s="76">
        <f>SUM(Mariannhill!J86)</f>
        <v>0</v>
      </c>
      <c r="K86" s="78">
        <f>SUM(Mariannhill!K86)</f>
        <v>0</v>
      </c>
      <c r="L86" s="78">
        <f>SUM(Mariannhill!L86)</f>
        <v>0</v>
      </c>
      <c r="M86" s="78">
        <f>SUM(Mariannhill!M86)</f>
        <v>0</v>
      </c>
      <c r="N86" s="78">
        <f>SUM(Mariannhill!N86)</f>
        <v>0</v>
      </c>
      <c r="O86" s="78">
        <f>SUM(Mariannhill!O86)</f>
        <v>0</v>
      </c>
      <c r="P86" s="78">
        <f>SUM(Mariannhill!P86)</f>
        <v>0</v>
      </c>
      <c r="Q86" s="78">
        <f>SUM(Mariannhill!Q86)</f>
        <v>0</v>
      </c>
      <c r="R86" s="78">
        <f>SUM(Mariannhill!R86)</f>
        <v>0</v>
      </c>
      <c r="S86" s="78">
        <f>SUM(Mariannhill!S86)</f>
        <v>0</v>
      </c>
      <c r="T86" s="78">
        <f>SUM(Mariannhill!T86)</f>
        <v>0</v>
      </c>
      <c r="U86" s="77">
        <f>SUM(Mariannhill!U86)</f>
        <v>0</v>
      </c>
      <c r="V86" s="76">
        <f>SUM(Mariannhill!V86)</f>
        <v>0</v>
      </c>
      <c r="W86" s="78">
        <f>SUM(Mariannhill!W86)</f>
        <v>0</v>
      </c>
      <c r="X86" s="78">
        <f>SUM(Mariannhill!X86)</f>
        <v>0</v>
      </c>
      <c r="Y86" s="78">
        <f>SUM(Mariannhill!Y86)</f>
        <v>0</v>
      </c>
      <c r="Z86" s="78">
        <f>SUM(Mariannhill!Z86)</f>
        <v>0</v>
      </c>
      <c r="AA86" s="78">
        <f>SUM(Mariannhill!AA86)</f>
        <v>0</v>
      </c>
      <c r="AB86" s="78">
        <f>SUM(Mariannhill!AB86)</f>
        <v>0</v>
      </c>
      <c r="AC86" s="78">
        <f>SUM(Mariannhill!AC86)</f>
        <v>0</v>
      </c>
      <c r="AD86" s="78">
        <f>SUM(Mariannhill!AD86)</f>
        <v>0</v>
      </c>
      <c r="AE86" s="78">
        <f>SUM(Mariannhill!AE86)</f>
        <v>0</v>
      </c>
      <c r="AF86" s="78">
        <f>SUM(Mariannhill!AF86)</f>
        <v>0</v>
      </c>
      <c r="AG86" s="77">
        <f>SUM(Mariannhill!AG86)</f>
        <v>0</v>
      </c>
      <c r="AH86" s="79">
        <f>SUM(Mariannhill!AH86)</f>
        <v>0</v>
      </c>
      <c r="AI86" s="78">
        <f>SUM(Mariannhill!AI86)</f>
        <v>0</v>
      </c>
      <c r="AJ86" s="78">
        <f>SUM(Mariannhill!AJ86)</f>
        <v>0</v>
      </c>
      <c r="AK86" s="78">
        <f>SUM(Mariannhill!AK86)</f>
        <v>0</v>
      </c>
      <c r="AL86" s="78">
        <f>SUM(Mariannhill!AL86)</f>
        <v>0</v>
      </c>
      <c r="AM86" s="78">
        <f>SUM(Mariannhill!AM86)</f>
        <v>0</v>
      </c>
      <c r="AN86" s="78">
        <f>SUM(Mariannhill!AN86)</f>
        <v>0</v>
      </c>
      <c r="AO86" s="78">
        <f>SUM(Mariannhill!AO86)</f>
        <v>0</v>
      </c>
      <c r="AP86" s="78">
        <f>SUM(Mariannhill!AP86)</f>
        <v>0</v>
      </c>
      <c r="AQ86" s="78">
        <f>SUM(Mariannhill!AQ86)</f>
        <v>0</v>
      </c>
      <c r="AR86" s="78">
        <f>SUM(Mariannhill!AR86)</f>
        <v>0</v>
      </c>
      <c r="AS86" s="77">
        <f>SUM(Mariannhill!AS86)</f>
        <v>0</v>
      </c>
      <c r="AT86" s="79">
        <f>SUM(Mariannhill!AT86)</f>
        <v>0</v>
      </c>
      <c r="AU86" s="78">
        <f>SUM(Mariannhill!AU86)</f>
        <v>0</v>
      </c>
      <c r="AV86" s="78">
        <f>SUM(Mariannhill!AV86)</f>
        <v>0</v>
      </c>
      <c r="AW86" s="78">
        <f>SUM(Mariannhill!AW86)</f>
        <v>0</v>
      </c>
      <c r="AX86" s="78">
        <f>SUM(Mariannhill!AX86)</f>
        <v>0</v>
      </c>
      <c r="AY86" s="78">
        <f>SUM(Mariannhill!AY86)</f>
        <v>0</v>
      </c>
      <c r="AZ86" s="78">
        <f>SUM(Mariannhill!AZ86)</f>
        <v>0</v>
      </c>
      <c r="BA86" s="78">
        <f>SUM(Mariannhill!BA86)</f>
        <v>0</v>
      </c>
      <c r="BB86" s="78">
        <f>SUM(Mariannhill!BB86)</f>
        <v>0</v>
      </c>
      <c r="BC86" s="78">
        <f>SUM(Mariannhill!BC86)</f>
        <v>0</v>
      </c>
      <c r="BD86" s="78">
        <f>SUM(Mariannhill!BD86)</f>
        <v>0</v>
      </c>
      <c r="BE86" s="77">
        <f>SUM(Mariannhill!BE86)</f>
        <v>0</v>
      </c>
      <c r="BF86" s="79">
        <f>SUM(Mariannhill!BF86)</f>
        <v>0</v>
      </c>
      <c r="BG86" s="78">
        <f>SUM(Mariannhill!BG86)</f>
        <v>0</v>
      </c>
      <c r="BH86" s="78">
        <f>SUM(Mariannhill!BH86)</f>
        <v>0</v>
      </c>
      <c r="BI86" s="78">
        <f>SUM(Mariannhill!BI86)</f>
        <v>0</v>
      </c>
      <c r="BJ86" s="78">
        <f>SUM(Mariannhill!BJ86)</f>
        <v>0</v>
      </c>
      <c r="BK86" s="78">
        <f>SUM(Mariannhill!BK86)</f>
        <v>0</v>
      </c>
      <c r="BL86" s="78">
        <f>SUM(Mariannhill!BL86)</f>
        <v>0</v>
      </c>
      <c r="BM86" s="78">
        <f>SUM(Mariannhill!BM86)</f>
        <v>0</v>
      </c>
      <c r="BN86" s="78">
        <f>SUM(Mariannhill!BN86)</f>
        <v>0</v>
      </c>
      <c r="BO86" s="78">
        <f>SUM(Mariannhill!BO86)</f>
        <v>0</v>
      </c>
      <c r="BP86" s="78">
        <f>SUM(Mariannhill!BP86)</f>
        <v>0</v>
      </c>
      <c r="BQ86" s="77">
        <f>SUM(Mariannhill!BQ86)</f>
        <v>0</v>
      </c>
      <c r="BR86" s="79">
        <f>SUM(Mariannhill!BR86)</f>
        <v>0</v>
      </c>
      <c r="BS86" s="78">
        <f>SUM(Mariannhill!BS86)</f>
        <v>0</v>
      </c>
      <c r="BT86" s="78">
        <f>SUM(Mariannhill!BT86)</f>
        <v>0</v>
      </c>
      <c r="BU86" s="78">
        <f>SUM(Mariannhill!BU86)</f>
        <v>0</v>
      </c>
      <c r="BV86" s="78">
        <f>SUM(Mariannhill!BV86)</f>
        <v>0</v>
      </c>
      <c r="BW86" s="78">
        <f>SUM(Mariannhill!BW86)</f>
        <v>0</v>
      </c>
      <c r="BX86" s="78">
        <f>SUM(Mariannhill!BX86)</f>
        <v>0</v>
      </c>
      <c r="BY86" s="78">
        <f>SUM(Mariannhill!BY86)</f>
        <v>0</v>
      </c>
      <c r="BZ86" s="78">
        <f>SUM(Mariannhill!BZ86)</f>
        <v>0</v>
      </c>
      <c r="CA86" s="78">
        <f>SUM(Mariannhill!CA86)</f>
        <v>0</v>
      </c>
      <c r="CB86" s="78">
        <f>SUM(Mariannhill!CB86)</f>
        <v>0</v>
      </c>
      <c r="CC86" s="77">
        <f>SUM(Mariannhill!CC86)</f>
        <v>0</v>
      </c>
      <c r="CD86" s="40" t="s">
        <v>50</v>
      </c>
    </row>
    <row r="87" spans="1:82" x14ac:dyDescent="0.35">
      <c r="A87" s="40"/>
      <c r="B87" s="74" t="s">
        <v>168</v>
      </c>
      <c r="C87" s="130" t="s">
        <v>169</v>
      </c>
      <c r="D87" s="131" t="s">
        <v>60</v>
      </c>
      <c r="E87" s="255">
        <f>SUM(Mariannhill!E87)</f>
        <v>72</v>
      </c>
      <c r="F87" s="214" t="b">
        <f>(Mariannhill!G87)=G87</f>
        <v>1</v>
      </c>
      <c r="G87" s="75">
        <f t="shared" si="42"/>
        <v>0</v>
      </c>
      <c r="H87" s="76">
        <f>SUM(Mariannhill!H87)</f>
        <v>0</v>
      </c>
      <c r="I87" s="77">
        <f>SUM(Mariannhill!I87)</f>
        <v>0</v>
      </c>
      <c r="J87" s="76">
        <f>SUM(Mariannhill!J87)</f>
        <v>0</v>
      </c>
      <c r="K87" s="78">
        <f>SUM(Mariannhill!K87)</f>
        <v>0</v>
      </c>
      <c r="L87" s="78">
        <f>SUM(Mariannhill!L87)</f>
        <v>0</v>
      </c>
      <c r="M87" s="78">
        <f>SUM(Mariannhill!M87)</f>
        <v>0</v>
      </c>
      <c r="N87" s="78">
        <f>SUM(Mariannhill!N87)</f>
        <v>0</v>
      </c>
      <c r="O87" s="78">
        <f>SUM(Mariannhill!O87)</f>
        <v>0</v>
      </c>
      <c r="P87" s="78">
        <f>SUM(Mariannhill!P87)</f>
        <v>0</v>
      </c>
      <c r="Q87" s="78">
        <f>SUM(Mariannhill!Q87)</f>
        <v>0</v>
      </c>
      <c r="R87" s="78">
        <f>SUM(Mariannhill!R87)</f>
        <v>0</v>
      </c>
      <c r="S87" s="78">
        <f>SUM(Mariannhill!S87)</f>
        <v>0</v>
      </c>
      <c r="T87" s="78">
        <f>SUM(Mariannhill!T87)</f>
        <v>0</v>
      </c>
      <c r="U87" s="77">
        <f>SUM(Mariannhill!U87)</f>
        <v>0</v>
      </c>
      <c r="V87" s="76">
        <f>SUM(Mariannhill!V87)</f>
        <v>0</v>
      </c>
      <c r="W87" s="78">
        <f>SUM(Mariannhill!W87)</f>
        <v>0</v>
      </c>
      <c r="X87" s="78">
        <f>SUM(Mariannhill!X87)</f>
        <v>0</v>
      </c>
      <c r="Y87" s="78">
        <f>SUM(Mariannhill!Y87)</f>
        <v>0</v>
      </c>
      <c r="Z87" s="78">
        <f>SUM(Mariannhill!Z87)</f>
        <v>0</v>
      </c>
      <c r="AA87" s="78">
        <f>SUM(Mariannhill!AA87)</f>
        <v>0</v>
      </c>
      <c r="AB87" s="78">
        <f>SUM(Mariannhill!AB87)</f>
        <v>0</v>
      </c>
      <c r="AC87" s="78">
        <f>SUM(Mariannhill!AC87)</f>
        <v>0</v>
      </c>
      <c r="AD87" s="78">
        <f>SUM(Mariannhill!AD87)</f>
        <v>0</v>
      </c>
      <c r="AE87" s="78">
        <f>SUM(Mariannhill!AE87)</f>
        <v>0</v>
      </c>
      <c r="AF87" s="78">
        <f>SUM(Mariannhill!AF87)</f>
        <v>0</v>
      </c>
      <c r="AG87" s="77">
        <f>SUM(Mariannhill!AG87)</f>
        <v>0</v>
      </c>
      <c r="AH87" s="79">
        <f>SUM(Mariannhill!AH87)</f>
        <v>0</v>
      </c>
      <c r="AI87" s="78">
        <f>SUM(Mariannhill!AI87)</f>
        <v>0</v>
      </c>
      <c r="AJ87" s="78">
        <f>SUM(Mariannhill!AJ87)</f>
        <v>0</v>
      </c>
      <c r="AK87" s="78">
        <f>SUM(Mariannhill!AK87)</f>
        <v>0</v>
      </c>
      <c r="AL87" s="78">
        <f>SUM(Mariannhill!AL87)</f>
        <v>0</v>
      </c>
      <c r="AM87" s="78">
        <f>SUM(Mariannhill!AM87)</f>
        <v>0</v>
      </c>
      <c r="AN87" s="78">
        <f>SUM(Mariannhill!AN87)</f>
        <v>0</v>
      </c>
      <c r="AO87" s="78">
        <f>SUM(Mariannhill!AO87)</f>
        <v>0</v>
      </c>
      <c r="AP87" s="78">
        <f>SUM(Mariannhill!AP87)</f>
        <v>0</v>
      </c>
      <c r="AQ87" s="78">
        <f>SUM(Mariannhill!AQ87)</f>
        <v>0</v>
      </c>
      <c r="AR87" s="78">
        <f>SUM(Mariannhill!AR87)</f>
        <v>0</v>
      </c>
      <c r="AS87" s="77">
        <f>SUM(Mariannhill!AS87)</f>
        <v>0</v>
      </c>
      <c r="AT87" s="79">
        <f>SUM(Mariannhill!AT87)</f>
        <v>0</v>
      </c>
      <c r="AU87" s="78">
        <f>SUM(Mariannhill!AU87)</f>
        <v>0</v>
      </c>
      <c r="AV87" s="78">
        <f>SUM(Mariannhill!AV87)</f>
        <v>0</v>
      </c>
      <c r="AW87" s="78">
        <f>SUM(Mariannhill!AW87)</f>
        <v>0</v>
      </c>
      <c r="AX87" s="78">
        <f>SUM(Mariannhill!AX87)</f>
        <v>0</v>
      </c>
      <c r="AY87" s="78">
        <f>SUM(Mariannhill!AY87)</f>
        <v>0</v>
      </c>
      <c r="AZ87" s="78">
        <f>SUM(Mariannhill!AZ87)</f>
        <v>0</v>
      </c>
      <c r="BA87" s="78">
        <f>SUM(Mariannhill!BA87)</f>
        <v>0</v>
      </c>
      <c r="BB87" s="78">
        <f>SUM(Mariannhill!BB87)</f>
        <v>0</v>
      </c>
      <c r="BC87" s="78">
        <f>SUM(Mariannhill!BC87)</f>
        <v>0</v>
      </c>
      <c r="BD87" s="78">
        <f>SUM(Mariannhill!BD87)</f>
        <v>0</v>
      </c>
      <c r="BE87" s="77">
        <f>SUM(Mariannhill!BE87)</f>
        <v>0</v>
      </c>
      <c r="BF87" s="79">
        <f>SUM(Mariannhill!BF87)</f>
        <v>0</v>
      </c>
      <c r="BG87" s="78">
        <f>SUM(Mariannhill!BG87)</f>
        <v>0</v>
      </c>
      <c r="BH87" s="78">
        <f>SUM(Mariannhill!BH87)</f>
        <v>0</v>
      </c>
      <c r="BI87" s="78">
        <f>SUM(Mariannhill!BI87)</f>
        <v>0</v>
      </c>
      <c r="BJ87" s="78">
        <f>SUM(Mariannhill!BJ87)</f>
        <v>0</v>
      </c>
      <c r="BK87" s="78">
        <f>SUM(Mariannhill!BK87)</f>
        <v>0</v>
      </c>
      <c r="BL87" s="78">
        <f>SUM(Mariannhill!BL87)</f>
        <v>0</v>
      </c>
      <c r="BM87" s="78">
        <f>SUM(Mariannhill!BM87)</f>
        <v>0</v>
      </c>
      <c r="BN87" s="78">
        <f>SUM(Mariannhill!BN87)</f>
        <v>0</v>
      </c>
      <c r="BO87" s="78">
        <f>SUM(Mariannhill!BO87)</f>
        <v>0</v>
      </c>
      <c r="BP87" s="78">
        <f>SUM(Mariannhill!BP87)</f>
        <v>0</v>
      </c>
      <c r="BQ87" s="77">
        <f>SUM(Mariannhill!BQ87)</f>
        <v>0</v>
      </c>
      <c r="BR87" s="79">
        <f>SUM(Mariannhill!BR87)</f>
        <v>0</v>
      </c>
      <c r="BS87" s="78">
        <f>SUM(Mariannhill!BS87)</f>
        <v>0</v>
      </c>
      <c r="BT87" s="78">
        <f>SUM(Mariannhill!BT87)</f>
        <v>0</v>
      </c>
      <c r="BU87" s="78">
        <f>SUM(Mariannhill!BU87)</f>
        <v>0</v>
      </c>
      <c r="BV87" s="78">
        <f>SUM(Mariannhill!BV87)</f>
        <v>0</v>
      </c>
      <c r="BW87" s="78">
        <f>SUM(Mariannhill!BW87)</f>
        <v>0</v>
      </c>
      <c r="BX87" s="78">
        <f>SUM(Mariannhill!BX87)</f>
        <v>0</v>
      </c>
      <c r="BY87" s="78">
        <f>SUM(Mariannhill!BY87)</f>
        <v>0</v>
      </c>
      <c r="BZ87" s="78">
        <f>SUM(Mariannhill!BZ87)</f>
        <v>0</v>
      </c>
      <c r="CA87" s="78">
        <f>SUM(Mariannhill!CA87)</f>
        <v>0</v>
      </c>
      <c r="CB87" s="78">
        <f>SUM(Mariannhill!CB87)</f>
        <v>0</v>
      </c>
      <c r="CC87" s="77">
        <f>SUM(Mariannhill!CC87)</f>
        <v>0</v>
      </c>
      <c r="CD87" s="40" t="s">
        <v>50</v>
      </c>
    </row>
    <row r="88" spans="1:82" x14ac:dyDescent="0.35">
      <c r="A88" s="40"/>
      <c r="B88" s="74" t="s">
        <v>170</v>
      </c>
      <c r="C88" s="130" t="s">
        <v>171</v>
      </c>
      <c r="D88" s="131" t="s">
        <v>60</v>
      </c>
      <c r="E88" s="255">
        <f>SUM(Mariannhill!E88)</f>
        <v>72</v>
      </c>
      <c r="F88" s="214" t="b">
        <f>(Mariannhill!G88)=G88</f>
        <v>1</v>
      </c>
      <c r="G88" s="75">
        <f t="shared" si="42"/>
        <v>0</v>
      </c>
      <c r="H88" s="76">
        <f>SUM(Mariannhill!H88)</f>
        <v>0</v>
      </c>
      <c r="I88" s="77">
        <f>SUM(Mariannhill!I88)</f>
        <v>0</v>
      </c>
      <c r="J88" s="76">
        <f>SUM(Mariannhill!J88)</f>
        <v>0</v>
      </c>
      <c r="K88" s="78">
        <f>SUM(Mariannhill!K88)</f>
        <v>0</v>
      </c>
      <c r="L88" s="78">
        <f>SUM(Mariannhill!L88)</f>
        <v>0</v>
      </c>
      <c r="M88" s="78">
        <f>SUM(Mariannhill!M88)</f>
        <v>0</v>
      </c>
      <c r="N88" s="78">
        <f>SUM(Mariannhill!N88)</f>
        <v>0</v>
      </c>
      <c r="O88" s="78">
        <f>SUM(Mariannhill!O88)</f>
        <v>0</v>
      </c>
      <c r="P88" s="78">
        <f>SUM(Mariannhill!P88)</f>
        <v>0</v>
      </c>
      <c r="Q88" s="78">
        <f>SUM(Mariannhill!Q88)</f>
        <v>0</v>
      </c>
      <c r="R88" s="78">
        <f>SUM(Mariannhill!R88)</f>
        <v>0</v>
      </c>
      <c r="S88" s="78">
        <f>SUM(Mariannhill!S88)</f>
        <v>0</v>
      </c>
      <c r="T88" s="78">
        <f>SUM(Mariannhill!T88)</f>
        <v>0</v>
      </c>
      <c r="U88" s="77">
        <f>SUM(Mariannhill!U88)</f>
        <v>0</v>
      </c>
      <c r="V88" s="76">
        <f>SUM(Mariannhill!V88)</f>
        <v>0</v>
      </c>
      <c r="W88" s="78">
        <f>SUM(Mariannhill!W88)</f>
        <v>0</v>
      </c>
      <c r="X88" s="78">
        <f>SUM(Mariannhill!X88)</f>
        <v>0</v>
      </c>
      <c r="Y88" s="78">
        <f>SUM(Mariannhill!Y88)</f>
        <v>0</v>
      </c>
      <c r="Z88" s="78">
        <f>SUM(Mariannhill!Z88)</f>
        <v>0</v>
      </c>
      <c r="AA88" s="78">
        <f>SUM(Mariannhill!AA88)</f>
        <v>0</v>
      </c>
      <c r="AB88" s="78">
        <f>SUM(Mariannhill!AB88)</f>
        <v>0</v>
      </c>
      <c r="AC88" s="78">
        <f>SUM(Mariannhill!AC88)</f>
        <v>0</v>
      </c>
      <c r="AD88" s="78">
        <f>SUM(Mariannhill!AD88)</f>
        <v>0</v>
      </c>
      <c r="AE88" s="78">
        <f>SUM(Mariannhill!AE88)</f>
        <v>0</v>
      </c>
      <c r="AF88" s="78">
        <f>SUM(Mariannhill!AF88)</f>
        <v>0</v>
      </c>
      <c r="AG88" s="77">
        <f>SUM(Mariannhill!AG88)</f>
        <v>0</v>
      </c>
      <c r="AH88" s="79">
        <f>SUM(Mariannhill!AH88)</f>
        <v>0</v>
      </c>
      <c r="AI88" s="78">
        <f>SUM(Mariannhill!AI88)</f>
        <v>0</v>
      </c>
      <c r="AJ88" s="78">
        <f>SUM(Mariannhill!AJ88)</f>
        <v>0</v>
      </c>
      <c r="AK88" s="78">
        <f>SUM(Mariannhill!AK88)</f>
        <v>0</v>
      </c>
      <c r="AL88" s="78">
        <f>SUM(Mariannhill!AL88)</f>
        <v>0</v>
      </c>
      <c r="AM88" s="78">
        <f>SUM(Mariannhill!AM88)</f>
        <v>0</v>
      </c>
      <c r="AN88" s="78">
        <f>SUM(Mariannhill!AN88)</f>
        <v>0</v>
      </c>
      <c r="AO88" s="78">
        <f>SUM(Mariannhill!AO88)</f>
        <v>0</v>
      </c>
      <c r="AP88" s="78">
        <f>SUM(Mariannhill!AP88)</f>
        <v>0</v>
      </c>
      <c r="AQ88" s="78">
        <f>SUM(Mariannhill!AQ88)</f>
        <v>0</v>
      </c>
      <c r="AR88" s="78">
        <f>SUM(Mariannhill!AR88)</f>
        <v>0</v>
      </c>
      <c r="AS88" s="77">
        <f>SUM(Mariannhill!AS88)</f>
        <v>0</v>
      </c>
      <c r="AT88" s="79">
        <f>SUM(Mariannhill!AT88)</f>
        <v>0</v>
      </c>
      <c r="AU88" s="78">
        <f>SUM(Mariannhill!AU88)</f>
        <v>0</v>
      </c>
      <c r="AV88" s="78">
        <f>SUM(Mariannhill!AV88)</f>
        <v>0</v>
      </c>
      <c r="AW88" s="78">
        <f>SUM(Mariannhill!AW88)</f>
        <v>0</v>
      </c>
      <c r="AX88" s="78">
        <f>SUM(Mariannhill!AX88)</f>
        <v>0</v>
      </c>
      <c r="AY88" s="78">
        <f>SUM(Mariannhill!AY88)</f>
        <v>0</v>
      </c>
      <c r="AZ88" s="78">
        <f>SUM(Mariannhill!AZ88)</f>
        <v>0</v>
      </c>
      <c r="BA88" s="78">
        <f>SUM(Mariannhill!BA88)</f>
        <v>0</v>
      </c>
      <c r="BB88" s="78">
        <f>SUM(Mariannhill!BB88)</f>
        <v>0</v>
      </c>
      <c r="BC88" s="78">
        <f>SUM(Mariannhill!BC88)</f>
        <v>0</v>
      </c>
      <c r="BD88" s="78">
        <f>SUM(Mariannhill!BD88)</f>
        <v>0</v>
      </c>
      <c r="BE88" s="77">
        <f>SUM(Mariannhill!BE88)</f>
        <v>0</v>
      </c>
      <c r="BF88" s="79">
        <f>SUM(Mariannhill!BF88)</f>
        <v>0</v>
      </c>
      <c r="BG88" s="78">
        <f>SUM(Mariannhill!BG88)</f>
        <v>0</v>
      </c>
      <c r="BH88" s="78">
        <f>SUM(Mariannhill!BH88)</f>
        <v>0</v>
      </c>
      <c r="BI88" s="78">
        <f>SUM(Mariannhill!BI88)</f>
        <v>0</v>
      </c>
      <c r="BJ88" s="78">
        <f>SUM(Mariannhill!BJ88)</f>
        <v>0</v>
      </c>
      <c r="BK88" s="78">
        <f>SUM(Mariannhill!BK88)</f>
        <v>0</v>
      </c>
      <c r="BL88" s="78">
        <f>SUM(Mariannhill!BL88)</f>
        <v>0</v>
      </c>
      <c r="BM88" s="78">
        <f>SUM(Mariannhill!BM88)</f>
        <v>0</v>
      </c>
      <c r="BN88" s="78">
        <f>SUM(Mariannhill!BN88)</f>
        <v>0</v>
      </c>
      <c r="BO88" s="78">
        <f>SUM(Mariannhill!BO88)</f>
        <v>0</v>
      </c>
      <c r="BP88" s="78">
        <f>SUM(Mariannhill!BP88)</f>
        <v>0</v>
      </c>
      <c r="BQ88" s="77">
        <f>SUM(Mariannhill!BQ88)</f>
        <v>0</v>
      </c>
      <c r="BR88" s="79">
        <f>SUM(Mariannhill!BR88)</f>
        <v>0</v>
      </c>
      <c r="BS88" s="78">
        <f>SUM(Mariannhill!BS88)</f>
        <v>0</v>
      </c>
      <c r="BT88" s="78">
        <f>SUM(Mariannhill!BT88)</f>
        <v>0</v>
      </c>
      <c r="BU88" s="78">
        <f>SUM(Mariannhill!BU88)</f>
        <v>0</v>
      </c>
      <c r="BV88" s="78">
        <f>SUM(Mariannhill!BV88)</f>
        <v>0</v>
      </c>
      <c r="BW88" s="78">
        <f>SUM(Mariannhill!BW88)</f>
        <v>0</v>
      </c>
      <c r="BX88" s="78">
        <f>SUM(Mariannhill!BX88)</f>
        <v>0</v>
      </c>
      <c r="BY88" s="78">
        <f>SUM(Mariannhill!BY88)</f>
        <v>0</v>
      </c>
      <c r="BZ88" s="78">
        <f>SUM(Mariannhill!BZ88)</f>
        <v>0</v>
      </c>
      <c r="CA88" s="78">
        <f>SUM(Mariannhill!CA88)</f>
        <v>0</v>
      </c>
      <c r="CB88" s="78">
        <f>SUM(Mariannhill!CB88)</f>
        <v>0</v>
      </c>
      <c r="CC88" s="77">
        <f>SUM(Mariannhill!CC88)</f>
        <v>0</v>
      </c>
      <c r="CD88" s="40" t="s">
        <v>50</v>
      </c>
    </row>
    <row r="89" spans="1:82" x14ac:dyDescent="0.35">
      <c r="A89" s="40"/>
      <c r="B89" s="177" t="s">
        <v>172</v>
      </c>
      <c r="C89" s="178" t="s">
        <v>173</v>
      </c>
      <c r="D89" s="179" t="s">
        <v>60</v>
      </c>
      <c r="E89" s="283">
        <f>SUM(Mariannhill!E89)</f>
        <v>0</v>
      </c>
      <c r="F89" s="214" t="b">
        <f>(Mariannhill!G89)=G89</f>
        <v>1</v>
      </c>
      <c r="G89" s="75">
        <f t="shared" si="42"/>
        <v>0</v>
      </c>
      <c r="H89" s="76">
        <f>SUM(Mariannhill!H89)</f>
        <v>0</v>
      </c>
      <c r="I89" s="77">
        <f>SUM(Mariannhill!I89)</f>
        <v>0</v>
      </c>
      <c r="J89" s="76">
        <f>SUM(Mariannhill!J89)</f>
        <v>0</v>
      </c>
      <c r="K89" s="78">
        <f>SUM(Mariannhill!K89)</f>
        <v>0</v>
      </c>
      <c r="L89" s="78">
        <f>SUM(Mariannhill!L89)</f>
        <v>0</v>
      </c>
      <c r="M89" s="78">
        <f>SUM(Mariannhill!M89)</f>
        <v>0</v>
      </c>
      <c r="N89" s="78">
        <f>SUM(Mariannhill!N89)</f>
        <v>0</v>
      </c>
      <c r="O89" s="78">
        <f>SUM(Mariannhill!O89)</f>
        <v>0</v>
      </c>
      <c r="P89" s="78">
        <f>SUM(Mariannhill!P89)</f>
        <v>0</v>
      </c>
      <c r="Q89" s="78">
        <f>SUM(Mariannhill!Q89)</f>
        <v>0</v>
      </c>
      <c r="R89" s="78">
        <f>SUM(Mariannhill!R89)</f>
        <v>0</v>
      </c>
      <c r="S89" s="78">
        <f>SUM(Mariannhill!S89)</f>
        <v>0</v>
      </c>
      <c r="T89" s="78">
        <f>SUM(Mariannhill!T89)</f>
        <v>0</v>
      </c>
      <c r="U89" s="77">
        <f>SUM(Mariannhill!U89)</f>
        <v>0</v>
      </c>
      <c r="V89" s="76">
        <f>SUM(Mariannhill!V89)</f>
        <v>0</v>
      </c>
      <c r="W89" s="78">
        <f>SUM(Mariannhill!W89)</f>
        <v>0</v>
      </c>
      <c r="X89" s="78">
        <f>SUM(Mariannhill!X89)</f>
        <v>0</v>
      </c>
      <c r="Y89" s="78">
        <f>SUM(Mariannhill!Y89)</f>
        <v>0</v>
      </c>
      <c r="Z89" s="78">
        <f>SUM(Mariannhill!Z89)</f>
        <v>0</v>
      </c>
      <c r="AA89" s="78">
        <f>SUM(Mariannhill!AA89)</f>
        <v>0</v>
      </c>
      <c r="AB89" s="78">
        <f>SUM(Mariannhill!AB89)</f>
        <v>0</v>
      </c>
      <c r="AC89" s="78">
        <f>SUM(Mariannhill!AC89)</f>
        <v>0</v>
      </c>
      <c r="AD89" s="78">
        <f>SUM(Mariannhill!AD89)</f>
        <v>0</v>
      </c>
      <c r="AE89" s="78">
        <f>SUM(Mariannhill!AE89)</f>
        <v>0</v>
      </c>
      <c r="AF89" s="78">
        <f>SUM(Mariannhill!AF89)</f>
        <v>0</v>
      </c>
      <c r="AG89" s="77">
        <f>SUM(Mariannhill!AG89)</f>
        <v>0</v>
      </c>
      <c r="AH89" s="79">
        <f>SUM(Mariannhill!AH89)</f>
        <v>0</v>
      </c>
      <c r="AI89" s="78">
        <f>SUM(Mariannhill!AI89)</f>
        <v>0</v>
      </c>
      <c r="AJ89" s="78">
        <f>SUM(Mariannhill!AJ89)</f>
        <v>0</v>
      </c>
      <c r="AK89" s="78">
        <f>SUM(Mariannhill!AK89)</f>
        <v>0</v>
      </c>
      <c r="AL89" s="78">
        <f>SUM(Mariannhill!AL89)</f>
        <v>0</v>
      </c>
      <c r="AM89" s="78">
        <f>SUM(Mariannhill!AM89)</f>
        <v>0</v>
      </c>
      <c r="AN89" s="78">
        <f>SUM(Mariannhill!AN89)</f>
        <v>0</v>
      </c>
      <c r="AO89" s="78">
        <f>SUM(Mariannhill!AO89)</f>
        <v>0</v>
      </c>
      <c r="AP89" s="78">
        <f>SUM(Mariannhill!AP89)</f>
        <v>0</v>
      </c>
      <c r="AQ89" s="78">
        <f>SUM(Mariannhill!AQ89)</f>
        <v>0</v>
      </c>
      <c r="AR89" s="78">
        <f>SUM(Mariannhill!AR89)</f>
        <v>0</v>
      </c>
      <c r="AS89" s="77">
        <f>SUM(Mariannhill!AS89)</f>
        <v>0</v>
      </c>
      <c r="AT89" s="79">
        <f>SUM(Mariannhill!AT89)</f>
        <v>0</v>
      </c>
      <c r="AU89" s="78">
        <f>SUM(Mariannhill!AU89)</f>
        <v>0</v>
      </c>
      <c r="AV89" s="78">
        <f>SUM(Mariannhill!AV89)</f>
        <v>0</v>
      </c>
      <c r="AW89" s="78">
        <f>SUM(Mariannhill!AW89)</f>
        <v>0</v>
      </c>
      <c r="AX89" s="78">
        <f>SUM(Mariannhill!AX89)</f>
        <v>0</v>
      </c>
      <c r="AY89" s="78">
        <f>SUM(Mariannhill!AY89)</f>
        <v>0</v>
      </c>
      <c r="AZ89" s="78">
        <f>SUM(Mariannhill!AZ89)</f>
        <v>0</v>
      </c>
      <c r="BA89" s="78">
        <f>SUM(Mariannhill!BA89)</f>
        <v>0</v>
      </c>
      <c r="BB89" s="78">
        <f>SUM(Mariannhill!BB89)</f>
        <v>0</v>
      </c>
      <c r="BC89" s="78">
        <f>SUM(Mariannhill!BC89)</f>
        <v>0</v>
      </c>
      <c r="BD89" s="78">
        <f>SUM(Mariannhill!BD89)</f>
        <v>0</v>
      </c>
      <c r="BE89" s="77">
        <f>SUM(Mariannhill!BE89)</f>
        <v>0</v>
      </c>
      <c r="BF89" s="79">
        <f>SUM(Mariannhill!BF89)</f>
        <v>0</v>
      </c>
      <c r="BG89" s="78">
        <f>SUM(Mariannhill!BG89)</f>
        <v>0</v>
      </c>
      <c r="BH89" s="78">
        <f>SUM(Mariannhill!BH89)</f>
        <v>0</v>
      </c>
      <c r="BI89" s="78">
        <f>SUM(Mariannhill!BI89)</f>
        <v>0</v>
      </c>
      <c r="BJ89" s="78">
        <f>SUM(Mariannhill!BJ89)</f>
        <v>0</v>
      </c>
      <c r="BK89" s="78">
        <f>SUM(Mariannhill!BK89)</f>
        <v>0</v>
      </c>
      <c r="BL89" s="78">
        <f>SUM(Mariannhill!BL89)</f>
        <v>0</v>
      </c>
      <c r="BM89" s="78">
        <f>SUM(Mariannhill!BM89)</f>
        <v>0</v>
      </c>
      <c r="BN89" s="78">
        <f>SUM(Mariannhill!BN89)</f>
        <v>0</v>
      </c>
      <c r="BO89" s="78">
        <f>SUM(Mariannhill!BO89)</f>
        <v>0</v>
      </c>
      <c r="BP89" s="78">
        <f>SUM(Mariannhill!BP89)</f>
        <v>0</v>
      </c>
      <c r="BQ89" s="77">
        <f>SUM(Mariannhill!BQ89)</f>
        <v>0</v>
      </c>
      <c r="BR89" s="79">
        <f>SUM(Mariannhill!BR89)</f>
        <v>0</v>
      </c>
      <c r="BS89" s="78">
        <f>SUM(Mariannhill!BS89)</f>
        <v>0</v>
      </c>
      <c r="BT89" s="78">
        <f>SUM(Mariannhill!BT89)</f>
        <v>0</v>
      </c>
      <c r="BU89" s="78">
        <f>SUM(Mariannhill!BU89)</f>
        <v>0</v>
      </c>
      <c r="BV89" s="78">
        <f>SUM(Mariannhill!BV89)</f>
        <v>0</v>
      </c>
      <c r="BW89" s="78">
        <f>SUM(Mariannhill!BW89)</f>
        <v>0</v>
      </c>
      <c r="BX89" s="78">
        <f>SUM(Mariannhill!BX89)</f>
        <v>0</v>
      </c>
      <c r="BY89" s="78">
        <f>SUM(Mariannhill!BY89)</f>
        <v>0</v>
      </c>
      <c r="BZ89" s="78">
        <f>SUM(Mariannhill!BZ89)</f>
        <v>0</v>
      </c>
      <c r="CA89" s="78">
        <f>SUM(Mariannhill!CA89)</f>
        <v>0</v>
      </c>
      <c r="CB89" s="78">
        <f>SUM(Mariannhill!CB89)</f>
        <v>0</v>
      </c>
      <c r="CC89" s="77">
        <f>SUM(Mariannhill!CC89)</f>
        <v>0</v>
      </c>
      <c r="CD89" s="40" t="s">
        <v>50</v>
      </c>
    </row>
    <row r="90" spans="1:82" x14ac:dyDescent="0.35">
      <c r="A90" s="40"/>
      <c r="B90" s="74" t="s">
        <v>174</v>
      </c>
      <c r="C90" s="130" t="s">
        <v>175</v>
      </c>
      <c r="D90" s="131" t="s">
        <v>60</v>
      </c>
      <c r="E90" s="255">
        <f>SUM(Mariannhill!E90)</f>
        <v>72</v>
      </c>
      <c r="F90" s="214" t="b">
        <f>(Mariannhill!G90)=G90</f>
        <v>1</v>
      </c>
      <c r="G90" s="75">
        <f t="shared" si="42"/>
        <v>0</v>
      </c>
      <c r="H90" s="76">
        <f>SUM(Mariannhill!H90)</f>
        <v>0</v>
      </c>
      <c r="I90" s="77">
        <f>SUM(Mariannhill!I90)</f>
        <v>0</v>
      </c>
      <c r="J90" s="76">
        <f>SUM(Mariannhill!J90)</f>
        <v>0</v>
      </c>
      <c r="K90" s="78">
        <f>SUM(Mariannhill!K90)</f>
        <v>0</v>
      </c>
      <c r="L90" s="78">
        <f>SUM(Mariannhill!L90)</f>
        <v>0</v>
      </c>
      <c r="M90" s="78">
        <f>SUM(Mariannhill!M90)</f>
        <v>0</v>
      </c>
      <c r="N90" s="78">
        <f>SUM(Mariannhill!N90)</f>
        <v>0</v>
      </c>
      <c r="O90" s="78">
        <f>SUM(Mariannhill!O90)</f>
        <v>0</v>
      </c>
      <c r="P90" s="78">
        <f>SUM(Mariannhill!P90)</f>
        <v>0</v>
      </c>
      <c r="Q90" s="78">
        <f>SUM(Mariannhill!Q90)</f>
        <v>0</v>
      </c>
      <c r="R90" s="78">
        <f>SUM(Mariannhill!R90)</f>
        <v>0</v>
      </c>
      <c r="S90" s="78">
        <f>SUM(Mariannhill!S90)</f>
        <v>0</v>
      </c>
      <c r="T90" s="78">
        <f>SUM(Mariannhill!T90)</f>
        <v>0</v>
      </c>
      <c r="U90" s="77">
        <f>SUM(Mariannhill!U90)</f>
        <v>0</v>
      </c>
      <c r="V90" s="76">
        <f>SUM(Mariannhill!V90)</f>
        <v>0</v>
      </c>
      <c r="W90" s="78">
        <f>SUM(Mariannhill!W90)</f>
        <v>0</v>
      </c>
      <c r="X90" s="78">
        <f>SUM(Mariannhill!X90)</f>
        <v>0</v>
      </c>
      <c r="Y90" s="78">
        <f>SUM(Mariannhill!Y90)</f>
        <v>0</v>
      </c>
      <c r="Z90" s="78">
        <f>SUM(Mariannhill!Z90)</f>
        <v>0</v>
      </c>
      <c r="AA90" s="78">
        <f>SUM(Mariannhill!AA90)</f>
        <v>0</v>
      </c>
      <c r="AB90" s="78">
        <f>SUM(Mariannhill!AB90)</f>
        <v>0</v>
      </c>
      <c r="AC90" s="78">
        <f>SUM(Mariannhill!AC90)</f>
        <v>0</v>
      </c>
      <c r="AD90" s="78">
        <f>SUM(Mariannhill!AD90)</f>
        <v>0</v>
      </c>
      <c r="AE90" s="78">
        <f>SUM(Mariannhill!AE90)</f>
        <v>0</v>
      </c>
      <c r="AF90" s="78">
        <f>SUM(Mariannhill!AF90)</f>
        <v>0</v>
      </c>
      <c r="AG90" s="77">
        <f>SUM(Mariannhill!AG90)</f>
        <v>0</v>
      </c>
      <c r="AH90" s="79">
        <f>SUM(Mariannhill!AH90)</f>
        <v>0</v>
      </c>
      <c r="AI90" s="78">
        <f>SUM(Mariannhill!AI90)</f>
        <v>0</v>
      </c>
      <c r="AJ90" s="78">
        <f>SUM(Mariannhill!AJ90)</f>
        <v>0</v>
      </c>
      <c r="AK90" s="78">
        <f>SUM(Mariannhill!AK90)</f>
        <v>0</v>
      </c>
      <c r="AL90" s="78">
        <f>SUM(Mariannhill!AL90)</f>
        <v>0</v>
      </c>
      <c r="AM90" s="78">
        <f>SUM(Mariannhill!AM90)</f>
        <v>0</v>
      </c>
      <c r="AN90" s="78">
        <f>SUM(Mariannhill!AN90)</f>
        <v>0</v>
      </c>
      <c r="AO90" s="78">
        <f>SUM(Mariannhill!AO90)</f>
        <v>0</v>
      </c>
      <c r="AP90" s="78">
        <f>SUM(Mariannhill!AP90)</f>
        <v>0</v>
      </c>
      <c r="AQ90" s="78">
        <f>SUM(Mariannhill!AQ90)</f>
        <v>0</v>
      </c>
      <c r="AR90" s="78">
        <f>SUM(Mariannhill!AR90)</f>
        <v>0</v>
      </c>
      <c r="AS90" s="77">
        <f>SUM(Mariannhill!AS90)</f>
        <v>0</v>
      </c>
      <c r="AT90" s="79">
        <f>SUM(Mariannhill!AT90)</f>
        <v>0</v>
      </c>
      <c r="AU90" s="78">
        <f>SUM(Mariannhill!AU90)</f>
        <v>0</v>
      </c>
      <c r="AV90" s="78">
        <f>SUM(Mariannhill!AV90)</f>
        <v>0</v>
      </c>
      <c r="AW90" s="78">
        <f>SUM(Mariannhill!AW90)</f>
        <v>0</v>
      </c>
      <c r="AX90" s="78">
        <f>SUM(Mariannhill!AX90)</f>
        <v>0</v>
      </c>
      <c r="AY90" s="78">
        <f>SUM(Mariannhill!AY90)</f>
        <v>0</v>
      </c>
      <c r="AZ90" s="78">
        <f>SUM(Mariannhill!AZ90)</f>
        <v>0</v>
      </c>
      <c r="BA90" s="78">
        <f>SUM(Mariannhill!BA90)</f>
        <v>0</v>
      </c>
      <c r="BB90" s="78">
        <f>SUM(Mariannhill!BB90)</f>
        <v>0</v>
      </c>
      <c r="BC90" s="78">
        <f>SUM(Mariannhill!BC90)</f>
        <v>0</v>
      </c>
      <c r="BD90" s="78">
        <f>SUM(Mariannhill!BD90)</f>
        <v>0</v>
      </c>
      <c r="BE90" s="77">
        <f>SUM(Mariannhill!BE90)</f>
        <v>0</v>
      </c>
      <c r="BF90" s="79">
        <f>SUM(Mariannhill!BF90)</f>
        <v>0</v>
      </c>
      <c r="BG90" s="78">
        <f>SUM(Mariannhill!BG90)</f>
        <v>0</v>
      </c>
      <c r="BH90" s="78">
        <f>SUM(Mariannhill!BH90)</f>
        <v>0</v>
      </c>
      <c r="BI90" s="78">
        <f>SUM(Mariannhill!BI90)</f>
        <v>0</v>
      </c>
      <c r="BJ90" s="78">
        <f>SUM(Mariannhill!BJ90)</f>
        <v>0</v>
      </c>
      <c r="BK90" s="78">
        <f>SUM(Mariannhill!BK90)</f>
        <v>0</v>
      </c>
      <c r="BL90" s="78">
        <f>SUM(Mariannhill!BL90)</f>
        <v>0</v>
      </c>
      <c r="BM90" s="78">
        <f>SUM(Mariannhill!BM90)</f>
        <v>0</v>
      </c>
      <c r="BN90" s="78">
        <f>SUM(Mariannhill!BN90)</f>
        <v>0</v>
      </c>
      <c r="BO90" s="78">
        <f>SUM(Mariannhill!BO90)</f>
        <v>0</v>
      </c>
      <c r="BP90" s="78">
        <f>SUM(Mariannhill!BP90)</f>
        <v>0</v>
      </c>
      <c r="BQ90" s="77">
        <f>SUM(Mariannhill!BQ90)</f>
        <v>0</v>
      </c>
      <c r="BR90" s="79">
        <f>SUM(Mariannhill!BR90)</f>
        <v>0</v>
      </c>
      <c r="BS90" s="78">
        <f>SUM(Mariannhill!BS90)</f>
        <v>0</v>
      </c>
      <c r="BT90" s="78">
        <f>SUM(Mariannhill!BT90)</f>
        <v>0</v>
      </c>
      <c r="BU90" s="78">
        <f>SUM(Mariannhill!BU90)</f>
        <v>0</v>
      </c>
      <c r="BV90" s="78">
        <f>SUM(Mariannhill!BV90)</f>
        <v>0</v>
      </c>
      <c r="BW90" s="78">
        <f>SUM(Mariannhill!BW90)</f>
        <v>0</v>
      </c>
      <c r="BX90" s="78">
        <f>SUM(Mariannhill!BX90)</f>
        <v>0</v>
      </c>
      <c r="BY90" s="78">
        <f>SUM(Mariannhill!BY90)</f>
        <v>0</v>
      </c>
      <c r="BZ90" s="78">
        <f>SUM(Mariannhill!BZ90)</f>
        <v>0</v>
      </c>
      <c r="CA90" s="78">
        <f>SUM(Mariannhill!CA90)</f>
        <v>0</v>
      </c>
      <c r="CB90" s="78">
        <f>SUM(Mariannhill!CB90)</f>
        <v>0</v>
      </c>
      <c r="CC90" s="77">
        <f>SUM(Mariannhill!CC90)</f>
        <v>0</v>
      </c>
      <c r="CD90" s="40" t="s">
        <v>50</v>
      </c>
    </row>
    <row r="91" spans="1:82" x14ac:dyDescent="0.35">
      <c r="A91" s="40"/>
      <c r="B91" s="177" t="s">
        <v>176</v>
      </c>
      <c r="C91" s="178" t="s">
        <v>177</v>
      </c>
      <c r="D91" s="179" t="s">
        <v>60</v>
      </c>
      <c r="E91" s="283">
        <f>SUM(Mariannhill!E91)</f>
        <v>0</v>
      </c>
      <c r="F91" s="214" t="b">
        <f>(Mariannhill!G91)=G91</f>
        <v>1</v>
      </c>
      <c r="G91" s="75">
        <f t="shared" si="42"/>
        <v>0</v>
      </c>
      <c r="H91" s="76">
        <f>SUM(Mariannhill!H91)</f>
        <v>0</v>
      </c>
      <c r="I91" s="77">
        <f>SUM(Mariannhill!I91)</f>
        <v>0</v>
      </c>
      <c r="J91" s="76">
        <f>SUM(Mariannhill!J91)</f>
        <v>0</v>
      </c>
      <c r="K91" s="78">
        <f>SUM(Mariannhill!K91)</f>
        <v>0</v>
      </c>
      <c r="L91" s="78">
        <f>SUM(Mariannhill!L91)</f>
        <v>0</v>
      </c>
      <c r="M91" s="78">
        <f>SUM(Mariannhill!M91)</f>
        <v>0</v>
      </c>
      <c r="N91" s="78">
        <f>SUM(Mariannhill!N91)</f>
        <v>0</v>
      </c>
      <c r="O91" s="78">
        <f>SUM(Mariannhill!O91)</f>
        <v>0</v>
      </c>
      <c r="P91" s="78">
        <f>SUM(Mariannhill!P91)</f>
        <v>0</v>
      </c>
      <c r="Q91" s="78">
        <f>SUM(Mariannhill!Q91)</f>
        <v>0</v>
      </c>
      <c r="R91" s="78">
        <f>SUM(Mariannhill!R91)</f>
        <v>0</v>
      </c>
      <c r="S91" s="78">
        <f>SUM(Mariannhill!S91)</f>
        <v>0</v>
      </c>
      <c r="T91" s="78">
        <f>SUM(Mariannhill!T91)</f>
        <v>0</v>
      </c>
      <c r="U91" s="77">
        <f>SUM(Mariannhill!U91)</f>
        <v>0</v>
      </c>
      <c r="V91" s="76">
        <f>SUM(Mariannhill!V91)</f>
        <v>0</v>
      </c>
      <c r="W91" s="78">
        <f>SUM(Mariannhill!W91)</f>
        <v>0</v>
      </c>
      <c r="X91" s="78">
        <f>SUM(Mariannhill!X91)</f>
        <v>0</v>
      </c>
      <c r="Y91" s="78">
        <f>SUM(Mariannhill!Y91)</f>
        <v>0</v>
      </c>
      <c r="Z91" s="78">
        <f>SUM(Mariannhill!Z91)</f>
        <v>0</v>
      </c>
      <c r="AA91" s="78">
        <f>SUM(Mariannhill!AA91)</f>
        <v>0</v>
      </c>
      <c r="AB91" s="78">
        <f>SUM(Mariannhill!AB91)</f>
        <v>0</v>
      </c>
      <c r="AC91" s="78">
        <f>SUM(Mariannhill!AC91)</f>
        <v>0</v>
      </c>
      <c r="AD91" s="78">
        <f>SUM(Mariannhill!AD91)</f>
        <v>0</v>
      </c>
      <c r="AE91" s="78">
        <f>SUM(Mariannhill!AE91)</f>
        <v>0</v>
      </c>
      <c r="AF91" s="78">
        <f>SUM(Mariannhill!AF91)</f>
        <v>0</v>
      </c>
      <c r="AG91" s="77">
        <f>SUM(Mariannhill!AG91)</f>
        <v>0</v>
      </c>
      <c r="AH91" s="79">
        <f>SUM(Mariannhill!AH91)</f>
        <v>0</v>
      </c>
      <c r="AI91" s="78">
        <f>SUM(Mariannhill!AI91)</f>
        <v>0</v>
      </c>
      <c r="AJ91" s="78">
        <f>SUM(Mariannhill!AJ91)</f>
        <v>0</v>
      </c>
      <c r="AK91" s="78">
        <f>SUM(Mariannhill!AK91)</f>
        <v>0</v>
      </c>
      <c r="AL91" s="78">
        <f>SUM(Mariannhill!AL91)</f>
        <v>0</v>
      </c>
      <c r="AM91" s="78">
        <f>SUM(Mariannhill!AM91)</f>
        <v>0</v>
      </c>
      <c r="AN91" s="78">
        <f>SUM(Mariannhill!AN91)</f>
        <v>0</v>
      </c>
      <c r="AO91" s="78">
        <f>SUM(Mariannhill!AO91)</f>
        <v>0</v>
      </c>
      <c r="AP91" s="78">
        <f>SUM(Mariannhill!AP91)</f>
        <v>0</v>
      </c>
      <c r="AQ91" s="78">
        <f>SUM(Mariannhill!AQ91)</f>
        <v>0</v>
      </c>
      <c r="AR91" s="78">
        <f>SUM(Mariannhill!AR91)</f>
        <v>0</v>
      </c>
      <c r="AS91" s="77">
        <f>SUM(Mariannhill!AS91)</f>
        <v>0</v>
      </c>
      <c r="AT91" s="79">
        <f>SUM(Mariannhill!AT91)</f>
        <v>0</v>
      </c>
      <c r="AU91" s="78">
        <f>SUM(Mariannhill!AU91)</f>
        <v>0</v>
      </c>
      <c r="AV91" s="78">
        <f>SUM(Mariannhill!AV91)</f>
        <v>0</v>
      </c>
      <c r="AW91" s="78">
        <f>SUM(Mariannhill!AW91)</f>
        <v>0</v>
      </c>
      <c r="AX91" s="78">
        <f>SUM(Mariannhill!AX91)</f>
        <v>0</v>
      </c>
      <c r="AY91" s="78">
        <f>SUM(Mariannhill!AY91)</f>
        <v>0</v>
      </c>
      <c r="AZ91" s="78">
        <f>SUM(Mariannhill!AZ91)</f>
        <v>0</v>
      </c>
      <c r="BA91" s="78">
        <f>SUM(Mariannhill!BA91)</f>
        <v>0</v>
      </c>
      <c r="BB91" s="78">
        <f>SUM(Mariannhill!BB91)</f>
        <v>0</v>
      </c>
      <c r="BC91" s="78">
        <f>SUM(Mariannhill!BC91)</f>
        <v>0</v>
      </c>
      <c r="BD91" s="78">
        <f>SUM(Mariannhill!BD91)</f>
        <v>0</v>
      </c>
      <c r="BE91" s="77">
        <f>SUM(Mariannhill!BE91)</f>
        <v>0</v>
      </c>
      <c r="BF91" s="79">
        <f>SUM(Mariannhill!BF91)</f>
        <v>0</v>
      </c>
      <c r="BG91" s="78">
        <f>SUM(Mariannhill!BG91)</f>
        <v>0</v>
      </c>
      <c r="BH91" s="78">
        <f>SUM(Mariannhill!BH91)</f>
        <v>0</v>
      </c>
      <c r="BI91" s="78">
        <f>SUM(Mariannhill!BI91)</f>
        <v>0</v>
      </c>
      <c r="BJ91" s="78">
        <f>SUM(Mariannhill!BJ91)</f>
        <v>0</v>
      </c>
      <c r="BK91" s="78">
        <f>SUM(Mariannhill!BK91)</f>
        <v>0</v>
      </c>
      <c r="BL91" s="78">
        <f>SUM(Mariannhill!BL91)</f>
        <v>0</v>
      </c>
      <c r="BM91" s="78">
        <f>SUM(Mariannhill!BM91)</f>
        <v>0</v>
      </c>
      <c r="BN91" s="78">
        <f>SUM(Mariannhill!BN91)</f>
        <v>0</v>
      </c>
      <c r="BO91" s="78">
        <f>SUM(Mariannhill!BO91)</f>
        <v>0</v>
      </c>
      <c r="BP91" s="78">
        <f>SUM(Mariannhill!BP91)</f>
        <v>0</v>
      </c>
      <c r="BQ91" s="77">
        <f>SUM(Mariannhill!BQ91)</f>
        <v>0</v>
      </c>
      <c r="BR91" s="79">
        <f>SUM(Mariannhill!BR91)</f>
        <v>0</v>
      </c>
      <c r="BS91" s="78">
        <f>SUM(Mariannhill!BS91)</f>
        <v>0</v>
      </c>
      <c r="BT91" s="78">
        <f>SUM(Mariannhill!BT91)</f>
        <v>0</v>
      </c>
      <c r="BU91" s="78">
        <f>SUM(Mariannhill!BU91)</f>
        <v>0</v>
      </c>
      <c r="BV91" s="78">
        <f>SUM(Mariannhill!BV91)</f>
        <v>0</v>
      </c>
      <c r="BW91" s="78">
        <f>SUM(Mariannhill!BW91)</f>
        <v>0</v>
      </c>
      <c r="BX91" s="78">
        <f>SUM(Mariannhill!BX91)</f>
        <v>0</v>
      </c>
      <c r="BY91" s="78">
        <f>SUM(Mariannhill!BY91)</f>
        <v>0</v>
      </c>
      <c r="BZ91" s="78">
        <f>SUM(Mariannhill!BZ91)</f>
        <v>0</v>
      </c>
      <c r="CA91" s="78">
        <f>SUM(Mariannhill!CA91)</f>
        <v>0</v>
      </c>
      <c r="CB91" s="78">
        <f>SUM(Mariannhill!CB91)</f>
        <v>0</v>
      </c>
      <c r="CC91" s="77">
        <f>SUM(Mariannhill!CC91)</f>
        <v>0</v>
      </c>
      <c r="CD91" s="40" t="s">
        <v>50</v>
      </c>
    </row>
    <row r="92" spans="1:82" x14ac:dyDescent="0.35">
      <c r="A92" s="40"/>
      <c r="B92" s="177" t="s">
        <v>178</v>
      </c>
      <c r="C92" s="178" t="s">
        <v>179</v>
      </c>
      <c r="D92" s="179" t="s">
        <v>60</v>
      </c>
      <c r="E92" s="283">
        <f>SUM(Mariannhill!E92)</f>
        <v>0</v>
      </c>
      <c r="F92" s="214" t="b">
        <f>(Mariannhill!G92)=G92</f>
        <v>1</v>
      </c>
      <c r="G92" s="75">
        <f t="shared" si="42"/>
        <v>0</v>
      </c>
      <c r="H92" s="76">
        <f>SUM(Mariannhill!H92)</f>
        <v>0</v>
      </c>
      <c r="I92" s="77">
        <f>SUM(Mariannhill!I92)</f>
        <v>0</v>
      </c>
      <c r="J92" s="76">
        <f>SUM(Mariannhill!J92)</f>
        <v>0</v>
      </c>
      <c r="K92" s="78">
        <f>SUM(Mariannhill!K92)</f>
        <v>0</v>
      </c>
      <c r="L92" s="78">
        <f>SUM(Mariannhill!L92)</f>
        <v>0</v>
      </c>
      <c r="M92" s="78">
        <f>SUM(Mariannhill!M92)</f>
        <v>0</v>
      </c>
      <c r="N92" s="78">
        <f>SUM(Mariannhill!N92)</f>
        <v>0</v>
      </c>
      <c r="O92" s="78">
        <f>SUM(Mariannhill!O92)</f>
        <v>0</v>
      </c>
      <c r="P92" s="78">
        <f>SUM(Mariannhill!P92)</f>
        <v>0</v>
      </c>
      <c r="Q92" s="78">
        <f>SUM(Mariannhill!Q92)</f>
        <v>0</v>
      </c>
      <c r="R92" s="78">
        <f>SUM(Mariannhill!R92)</f>
        <v>0</v>
      </c>
      <c r="S92" s="78">
        <f>SUM(Mariannhill!S92)</f>
        <v>0</v>
      </c>
      <c r="T92" s="78">
        <f>SUM(Mariannhill!T92)</f>
        <v>0</v>
      </c>
      <c r="U92" s="77">
        <f>SUM(Mariannhill!U92)</f>
        <v>0</v>
      </c>
      <c r="V92" s="76">
        <f>SUM(Mariannhill!V92)</f>
        <v>0</v>
      </c>
      <c r="W92" s="78">
        <f>SUM(Mariannhill!W92)</f>
        <v>0</v>
      </c>
      <c r="X92" s="78">
        <f>SUM(Mariannhill!X92)</f>
        <v>0</v>
      </c>
      <c r="Y92" s="78">
        <f>SUM(Mariannhill!Y92)</f>
        <v>0</v>
      </c>
      <c r="Z92" s="78">
        <f>SUM(Mariannhill!Z92)</f>
        <v>0</v>
      </c>
      <c r="AA92" s="78">
        <f>SUM(Mariannhill!AA92)</f>
        <v>0</v>
      </c>
      <c r="AB92" s="78">
        <f>SUM(Mariannhill!AB92)</f>
        <v>0</v>
      </c>
      <c r="AC92" s="78">
        <f>SUM(Mariannhill!AC92)</f>
        <v>0</v>
      </c>
      <c r="AD92" s="78">
        <f>SUM(Mariannhill!AD92)</f>
        <v>0</v>
      </c>
      <c r="AE92" s="78">
        <f>SUM(Mariannhill!AE92)</f>
        <v>0</v>
      </c>
      <c r="AF92" s="78">
        <f>SUM(Mariannhill!AF92)</f>
        <v>0</v>
      </c>
      <c r="AG92" s="77">
        <f>SUM(Mariannhill!AG92)</f>
        <v>0</v>
      </c>
      <c r="AH92" s="79">
        <f>SUM(Mariannhill!AH92)</f>
        <v>0</v>
      </c>
      <c r="AI92" s="78">
        <f>SUM(Mariannhill!AI92)</f>
        <v>0</v>
      </c>
      <c r="AJ92" s="78">
        <f>SUM(Mariannhill!AJ92)</f>
        <v>0</v>
      </c>
      <c r="AK92" s="78">
        <f>SUM(Mariannhill!AK92)</f>
        <v>0</v>
      </c>
      <c r="AL92" s="78">
        <f>SUM(Mariannhill!AL92)</f>
        <v>0</v>
      </c>
      <c r="AM92" s="78">
        <f>SUM(Mariannhill!AM92)</f>
        <v>0</v>
      </c>
      <c r="AN92" s="78">
        <f>SUM(Mariannhill!AN92)</f>
        <v>0</v>
      </c>
      <c r="AO92" s="78">
        <f>SUM(Mariannhill!AO92)</f>
        <v>0</v>
      </c>
      <c r="AP92" s="78">
        <f>SUM(Mariannhill!AP92)</f>
        <v>0</v>
      </c>
      <c r="AQ92" s="78">
        <f>SUM(Mariannhill!AQ92)</f>
        <v>0</v>
      </c>
      <c r="AR92" s="78">
        <f>SUM(Mariannhill!AR92)</f>
        <v>0</v>
      </c>
      <c r="AS92" s="77">
        <f>SUM(Mariannhill!AS92)</f>
        <v>0</v>
      </c>
      <c r="AT92" s="79">
        <f>SUM(Mariannhill!AT92)</f>
        <v>0</v>
      </c>
      <c r="AU92" s="78">
        <f>SUM(Mariannhill!AU92)</f>
        <v>0</v>
      </c>
      <c r="AV92" s="78">
        <f>SUM(Mariannhill!AV92)</f>
        <v>0</v>
      </c>
      <c r="AW92" s="78">
        <f>SUM(Mariannhill!AW92)</f>
        <v>0</v>
      </c>
      <c r="AX92" s="78">
        <f>SUM(Mariannhill!AX92)</f>
        <v>0</v>
      </c>
      <c r="AY92" s="78">
        <f>SUM(Mariannhill!AY92)</f>
        <v>0</v>
      </c>
      <c r="AZ92" s="78">
        <f>SUM(Mariannhill!AZ92)</f>
        <v>0</v>
      </c>
      <c r="BA92" s="78">
        <f>SUM(Mariannhill!BA92)</f>
        <v>0</v>
      </c>
      <c r="BB92" s="78">
        <f>SUM(Mariannhill!BB92)</f>
        <v>0</v>
      </c>
      <c r="BC92" s="78">
        <f>SUM(Mariannhill!BC92)</f>
        <v>0</v>
      </c>
      <c r="BD92" s="78">
        <f>SUM(Mariannhill!BD92)</f>
        <v>0</v>
      </c>
      <c r="BE92" s="77">
        <f>SUM(Mariannhill!BE92)</f>
        <v>0</v>
      </c>
      <c r="BF92" s="79">
        <f>SUM(Mariannhill!BF92)</f>
        <v>0</v>
      </c>
      <c r="BG92" s="78">
        <f>SUM(Mariannhill!BG92)</f>
        <v>0</v>
      </c>
      <c r="BH92" s="78">
        <f>SUM(Mariannhill!BH92)</f>
        <v>0</v>
      </c>
      <c r="BI92" s="78">
        <f>SUM(Mariannhill!BI92)</f>
        <v>0</v>
      </c>
      <c r="BJ92" s="78">
        <f>SUM(Mariannhill!BJ92)</f>
        <v>0</v>
      </c>
      <c r="BK92" s="78">
        <f>SUM(Mariannhill!BK92)</f>
        <v>0</v>
      </c>
      <c r="BL92" s="78">
        <f>SUM(Mariannhill!BL92)</f>
        <v>0</v>
      </c>
      <c r="BM92" s="78">
        <f>SUM(Mariannhill!BM92)</f>
        <v>0</v>
      </c>
      <c r="BN92" s="78">
        <f>SUM(Mariannhill!BN92)</f>
        <v>0</v>
      </c>
      <c r="BO92" s="78">
        <f>SUM(Mariannhill!BO92)</f>
        <v>0</v>
      </c>
      <c r="BP92" s="78">
        <f>SUM(Mariannhill!BP92)</f>
        <v>0</v>
      </c>
      <c r="BQ92" s="77">
        <f>SUM(Mariannhill!BQ92)</f>
        <v>0</v>
      </c>
      <c r="BR92" s="79">
        <f>SUM(Mariannhill!BR92)</f>
        <v>0</v>
      </c>
      <c r="BS92" s="78">
        <f>SUM(Mariannhill!BS92)</f>
        <v>0</v>
      </c>
      <c r="BT92" s="78">
        <f>SUM(Mariannhill!BT92)</f>
        <v>0</v>
      </c>
      <c r="BU92" s="78">
        <f>SUM(Mariannhill!BU92)</f>
        <v>0</v>
      </c>
      <c r="BV92" s="78">
        <f>SUM(Mariannhill!BV92)</f>
        <v>0</v>
      </c>
      <c r="BW92" s="78">
        <f>SUM(Mariannhill!BW92)</f>
        <v>0</v>
      </c>
      <c r="BX92" s="78">
        <f>SUM(Mariannhill!BX92)</f>
        <v>0</v>
      </c>
      <c r="BY92" s="78">
        <f>SUM(Mariannhill!BY92)</f>
        <v>0</v>
      </c>
      <c r="BZ92" s="78">
        <f>SUM(Mariannhill!BZ92)</f>
        <v>0</v>
      </c>
      <c r="CA92" s="78">
        <f>SUM(Mariannhill!CA92)</f>
        <v>0</v>
      </c>
      <c r="CB92" s="78">
        <f>SUM(Mariannhill!CB92)</f>
        <v>0</v>
      </c>
      <c r="CC92" s="77">
        <f>SUM(Mariannhill!CC92)</f>
        <v>0</v>
      </c>
      <c r="CD92" s="40" t="s">
        <v>50</v>
      </c>
    </row>
    <row r="93" spans="1:82" x14ac:dyDescent="0.35">
      <c r="A93" s="40"/>
      <c r="B93" s="177" t="s">
        <v>180</v>
      </c>
      <c r="C93" s="178" t="s">
        <v>181</v>
      </c>
      <c r="D93" s="179" t="s">
        <v>60</v>
      </c>
      <c r="E93" s="283">
        <f>SUM(Mariannhill!E93)</f>
        <v>0</v>
      </c>
      <c r="F93" s="214" t="b">
        <f>(Mariannhill!G93)=G93</f>
        <v>1</v>
      </c>
      <c r="G93" s="75">
        <f t="shared" si="42"/>
        <v>0</v>
      </c>
      <c r="H93" s="76">
        <f>SUM(Mariannhill!H93)</f>
        <v>0</v>
      </c>
      <c r="I93" s="77">
        <f>SUM(Mariannhill!I93)</f>
        <v>0</v>
      </c>
      <c r="J93" s="76">
        <f>SUM(Mariannhill!J93)</f>
        <v>0</v>
      </c>
      <c r="K93" s="78">
        <f>SUM(Mariannhill!K93)</f>
        <v>0</v>
      </c>
      <c r="L93" s="78">
        <f>SUM(Mariannhill!L93)</f>
        <v>0</v>
      </c>
      <c r="M93" s="78">
        <f>SUM(Mariannhill!M93)</f>
        <v>0</v>
      </c>
      <c r="N93" s="78">
        <f>SUM(Mariannhill!N93)</f>
        <v>0</v>
      </c>
      <c r="O93" s="78">
        <f>SUM(Mariannhill!O93)</f>
        <v>0</v>
      </c>
      <c r="P93" s="78">
        <f>SUM(Mariannhill!P93)</f>
        <v>0</v>
      </c>
      <c r="Q93" s="78">
        <f>SUM(Mariannhill!Q93)</f>
        <v>0</v>
      </c>
      <c r="R93" s="78">
        <f>SUM(Mariannhill!R93)</f>
        <v>0</v>
      </c>
      <c r="S93" s="78">
        <f>SUM(Mariannhill!S93)</f>
        <v>0</v>
      </c>
      <c r="T93" s="78">
        <f>SUM(Mariannhill!T93)</f>
        <v>0</v>
      </c>
      <c r="U93" s="77">
        <f>SUM(Mariannhill!U93)</f>
        <v>0</v>
      </c>
      <c r="V93" s="76">
        <f>SUM(Mariannhill!V93)</f>
        <v>0</v>
      </c>
      <c r="W93" s="78">
        <f>SUM(Mariannhill!W93)</f>
        <v>0</v>
      </c>
      <c r="X93" s="78">
        <f>SUM(Mariannhill!X93)</f>
        <v>0</v>
      </c>
      <c r="Y93" s="78">
        <f>SUM(Mariannhill!Y93)</f>
        <v>0</v>
      </c>
      <c r="Z93" s="78">
        <f>SUM(Mariannhill!Z93)</f>
        <v>0</v>
      </c>
      <c r="AA93" s="78">
        <f>SUM(Mariannhill!AA93)</f>
        <v>0</v>
      </c>
      <c r="AB93" s="78">
        <f>SUM(Mariannhill!AB93)</f>
        <v>0</v>
      </c>
      <c r="AC93" s="78">
        <f>SUM(Mariannhill!AC93)</f>
        <v>0</v>
      </c>
      <c r="AD93" s="78">
        <f>SUM(Mariannhill!AD93)</f>
        <v>0</v>
      </c>
      <c r="AE93" s="78">
        <f>SUM(Mariannhill!AE93)</f>
        <v>0</v>
      </c>
      <c r="AF93" s="78">
        <f>SUM(Mariannhill!AF93)</f>
        <v>0</v>
      </c>
      <c r="AG93" s="77">
        <f>SUM(Mariannhill!AG93)</f>
        <v>0</v>
      </c>
      <c r="AH93" s="79">
        <f>SUM(Mariannhill!AH93)</f>
        <v>0</v>
      </c>
      <c r="AI93" s="78">
        <f>SUM(Mariannhill!AI93)</f>
        <v>0</v>
      </c>
      <c r="AJ93" s="78">
        <f>SUM(Mariannhill!AJ93)</f>
        <v>0</v>
      </c>
      <c r="AK93" s="78">
        <f>SUM(Mariannhill!AK93)</f>
        <v>0</v>
      </c>
      <c r="AL93" s="78">
        <f>SUM(Mariannhill!AL93)</f>
        <v>0</v>
      </c>
      <c r="AM93" s="78">
        <f>SUM(Mariannhill!AM93)</f>
        <v>0</v>
      </c>
      <c r="AN93" s="78">
        <f>SUM(Mariannhill!AN93)</f>
        <v>0</v>
      </c>
      <c r="AO93" s="78">
        <f>SUM(Mariannhill!AO93)</f>
        <v>0</v>
      </c>
      <c r="AP93" s="78">
        <f>SUM(Mariannhill!AP93)</f>
        <v>0</v>
      </c>
      <c r="AQ93" s="78">
        <f>SUM(Mariannhill!AQ93)</f>
        <v>0</v>
      </c>
      <c r="AR93" s="78">
        <f>SUM(Mariannhill!AR93)</f>
        <v>0</v>
      </c>
      <c r="AS93" s="77">
        <f>SUM(Mariannhill!AS93)</f>
        <v>0</v>
      </c>
      <c r="AT93" s="79">
        <f>SUM(Mariannhill!AT93)</f>
        <v>0</v>
      </c>
      <c r="AU93" s="78">
        <f>SUM(Mariannhill!AU93)</f>
        <v>0</v>
      </c>
      <c r="AV93" s="78">
        <f>SUM(Mariannhill!AV93)</f>
        <v>0</v>
      </c>
      <c r="AW93" s="78">
        <f>SUM(Mariannhill!AW93)</f>
        <v>0</v>
      </c>
      <c r="AX93" s="78">
        <f>SUM(Mariannhill!AX93)</f>
        <v>0</v>
      </c>
      <c r="AY93" s="78">
        <f>SUM(Mariannhill!AY93)</f>
        <v>0</v>
      </c>
      <c r="AZ93" s="78">
        <f>SUM(Mariannhill!AZ93)</f>
        <v>0</v>
      </c>
      <c r="BA93" s="78">
        <f>SUM(Mariannhill!BA93)</f>
        <v>0</v>
      </c>
      <c r="BB93" s="78">
        <f>SUM(Mariannhill!BB93)</f>
        <v>0</v>
      </c>
      <c r="BC93" s="78">
        <f>SUM(Mariannhill!BC93)</f>
        <v>0</v>
      </c>
      <c r="BD93" s="78">
        <f>SUM(Mariannhill!BD93)</f>
        <v>0</v>
      </c>
      <c r="BE93" s="77">
        <f>SUM(Mariannhill!BE93)</f>
        <v>0</v>
      </c>
      <c r="BF93" s="79">
        <f>SUM(Mariannhill!BF93)</f>
        <v>0</v>
      </c>
      <c r="BG93" s="78">
        <f>SUM(Mariannhill!BG93)</f>
        <v>0</v>
      </c>
      <c r="BH93" s="78">
        <f>SUM(Mariannhill!BH93)</f>
        <v>0</v>
      </c>
      <c r="BI93" s="78">
        <f>SUM(Mariannhill!BI93)</f>
        <v>0</v>
      </c>
      <c r="BJ93" s="78">
        <f>SUM(Mariannhill!BJ93)</f>
        <v>0</v>
      </c>
      <c r="BK93" s="78">
        <f>SUM(Mariannhill!BK93)</f>
        <v>0</v>
      </c>
      <c r="BL93" s="78">
        <f>SUM(Mariannhill!BL93)</f>
        <v>0</v>
      </c>
      <c r="BM93" s="78">
        <f>SUM(Mariannhill!BM93)</f>
        <v>0</v>
      </c>
      <c r="BN93" s="78">
        <f>SUM(Mariannhill!BN93)</f>
        <v>0</v>
      </c>
      <c r="BO93" s="78">
        <f>SUM(Mariannhill!BO93)</f>
        <v>0</v>
      </c>
      <c r="BP93" s="78">
        <f>SUM(Mariannhill!BP93)</f>
        <v>0</v>
      </c>
      <c r="BQ93" s="77">
        <f>SUM(Mariannhill!BQ93)</f>
        <v>0</v>
      </c>
      <c r="BR93" s="79">
        <f>SUM(Mariannhill!BR93)</f>
        <v>0</v>
      </c>
      <c r="BS93" s="78">
        <f>SUM(Mariannhill!BS93)</f>
        <v>0</v>
      </c>
      <c r="BT93" s="78">
        <f>SUM(Mariannhill!BT93)</f>
        <v>0</v>
      </c>
      <c r="BU93" s="78">
        <f>SUM(Mariannhill!BU93)</f>
        <v>0</v>
      </c>
      <c r="BV93" s="78">
        <f>SUM(Mariannhill!BV93)</f>
        <v>0</v>
      </c>
      <c r="BW93" s="78">
        <f>SUM(Mariannhill!BW93)</f>
        <v>0</v>
      </c>
      <c r="BX93" s="78">
        <f>SUM(Mariannhill!BX93)</f>
        <v>0</v>
      </c>
      <c r="BY93" s="78">
        <f>SUM(Mariannhill!BY93)</f>
        <v>0</v>
      </c>
      <c r="BZ93" s="78">
        <f>SUM(Mariannhill!BZ93)</f>
        <v>0</v>
      </c>
      <c r="CA93" s="78">
        <f>SUM(Mariannhill!CA93)</f>
        <v>0</v>
      </c>
      <c r="CB93" s="78">
        <f>SUM(Mariannhill!CB93)</f>
        <v>0</v>
      </c>
      <c r="CC93" s="77">
        <f>SUM(Mariannhill!CC93)</f>
        <v>0</v>
      </c>
      <c r="CD93" s="40" t="s">
        <v>50</v>
      </c>
    </row>
    <row r="94" spans="1:82" ht="26" x14ac:dyDescent="0.35">
      <c r="A94" s="40"/>
      <c r="B94" s="74" t="s">
        <v>182</v>
      </c>
      <c r="C94" s="130" t="s">
        <v>183</v>
      </c>
      <c r="D94" s="131" t="s">
        <v>60</v>
      </c>
      <c r="E94" s="283">
        <f>SUM(Mariannhill!E94)</f>
        <v>72</v>
      </c>
      <c r="F94" s="214" t="b">
        <f>(Mariannhill!G94)=G94</f>
        <v>1</v>
      </c>
      <c r="G94" s="75">
        <f t="shared" si="42"/>
        <v>0</v>
      </c>
      <c r="H94" s="76">
        <f>SUM(Mariannhill!H94)</f>
        <v>0</v>
      </c>
      <c r="I94" s="77">
        <f>SUM(Mariannhill!I94)</f>
        <v>0</v>
      </c>
      <c r="J94" s="76">
        <f>SUM(Mariannhill!J94)</f>
        <v>0</v>
      </c>
      <c r="K94" s="78">
        <f>SUM(Mariannhill!K94)</f>
        <v>0</v>
      </c>
      <c r="L94" s="78">
        <f>SUM(Mariannhill!L94)</f>
        <v>0</v>
      </c>
      <c r="M94" s="78">
        <f>SUM(Mariannhill!M94)</f>
        <v>0</v>
      </c>
      <c r="N94" s="78">
        <f>SUM(Mariannhill!N94)</f>
        <v>0</v>
      </c>
      <c r="O94" s="78">
        <f>SUM(Mariannhill!O94)</f>
        <v>0</v>
      </c>
      <c r="P94" s="78">
        <f>SUM(Mariannhill!P94)</f>
        <v>0</v>
      </c>
      <c r="Q94" s="78">
        <f>SUM(Mariannhill!Q94)</f>
        <v>0</v>
      </c>
      <c r="R94" s="78">
        <f>SUM(Mariannhill!R94)</f>
        <v>0</v>
      </c>
      <c r="S94" s="78">
        <f>SUM(Mariannhill!S94)</f>
        <v>0</v>
      </c>
      <c r="T94" s="78">
        <f>SUM(Mariannhill!T94)</f>
        <v>0</v>
      </c>
      <c r="U94" s="77">
        <f>SUM(Mariannhill!U94)</f>
        <v>0</v>
      </c>
      <c r="V94" s="76">
        <f>SUM(Mariannhill!V94)</f>
        <v>0</v>
      </c>
      <c r="W94" s="78">
        <f>SUM(Mariannhill!W94)</f>
        <v>0</v>
      </c>
      <c r="X94" s="78">
        <f>SUM(Mariannhill!X94)</f>
        <v>0</v>
      </c>
      <c r="Y94" s="78">
        <f>SUM(Mariannhill!Y94)</f>
        <v>0</v>
      </c>
      <c r="Z94" s="78">
        <f>SUM(Mariannhill!Z94)</f>
        <v>0</v>
      </c>
      <c r="AA94" s="78">
        <f>SUM(Mariannhill!AA94)</f>
        <v>0</v>
      </c>
      <c r="AB94" s="78">
        <f>SUM(Mariannhill!AB94)</f>
        <v>0</v>
      </c>
      <c r="AC94" s="78">
        <f>SUM(Mariannhill!AC94)</f>
        <v>0</v>
      </c>
      <c r="AD94" s="78">
        <f>SUM(Mariannhill!AD94)</f>
        <v>0</v>
      </c>
      <c r="AE94" s="78">
        <f>SUM(Mariannhill!AE94)</f>
        <v>0</v>
      </c>
      <c r="AF94" s="78">
        <f>SUM(Mariannhill!AF94)</f>
        <v>0</v>
      </c>
      <c r="AG94" s="77">
        <f>SUM(Mariannhill!AG94)</f>
        <v>0</v>
      </c>
      <c r="AH94" s="79">
        <f>SUM(Mariannhill!AH94)</f>
        <v>0</v>
      </c>
      <c r="AI94" s="78">
        <f>SUM(Mariannhill!AI94)</f>
        <v>0</v>
      </c>
      <c r="AJ94" s="78">
        <f>SUM(Mariannhill!AJ94)</f>
        <v>0</v>
      </c>
      <c r="AK94" s="78">
        <f>SUM(Mariannhill!AK94)</f>
        <v>0</v>
      </c>
      <c r="AL94" s="78">
        <f>SUM(Mariannhill!AL94)</f>
        <v>0</v>
      </c>
      <c r="AM94" s="78">
        <f>SUM(Mariannhill!AM94)</f>
        <v>0</v>
      </c>
      <c r="AN94" s="78">
        <f>SUM(Mariannhill!AN94)</f>
        <v>0</v>
      </c>
      <c r="AO94" s="78">
        <f>SUM(Mariannhill!AO94)</f>
        <v>0</v>
      </c>
      <c r="AP94" s="78">
        <f>SUM(Mariannhill!AP94)</f>
        <v>0</v>
      </c>
      <c r="AQ94" s="78">
        <f>SUM(Mariannhill!AQ94)</f>
        <v>0</v>
      </c>
      <c r="AR94" s="78">
        <f>SUM(Mariannhill!AR94)</f>
        <v>0</v>
      </c>
      <c r="AS94" s="77">
        <f>SUM(Mariannhill!AS94)</f>
        <v>0</v>
      </c>
      <c r="AT94" s="79">
        <f>SUM(Mariannhill!AT94)</f>
        <v>0</v>
      </c>
      <c r="AU94" s="78">
        <f>SUM(Mariannhill!AU94)</f>
        <v>0</v>
      </c>
      <c r="AV94" s="78">
        <f>SUM(Mariannhill!AV94)</f>
        <v>0</v>
      </c>
      <c r="AW94" s="78">
        <f>SUM(Mariannhill!AW94)</f>
        <v>0</v>
      </c>
      <c r="AX94" s="78">
        <f>SUM(Mariannhill!AX94)</f>
        <v>0</v>
      </c>
      <c r="AY94" s="78">
        <f>SUM(Mariannhill!AY94)</f>
        <v>0</v>
      </c>
      <c r="AZ94" s="78">
        <f>SUM(Mariannhill!AZ94)</f>
        <v>0</v>
      </c>
      <c r="BA94" s="78">
        <f>SUM(Mariannhill!BA94)</f>
        <v>0</v>
      </c>
      <c r="BB94" s="78">
        <f>SUM(Mariannhill!BB94)</f>
        <v>0</v>
      </c>
      <c r="BC94" s="78">
        <f>SUM(Mariannhill!BC94)</f>
        <v>0</v>
      </c>
      <c r="BD94" s="78">
        <f>SUM(Mariannhill!BD94)</f>
        <v>0</v>
      </c>
      <c r="BE94" s="77">
        <f>SUM(Mariannhill!BE94)</f>
        <v>0</v>
      </c>
      <c r="BF94" s="79">
        <f>SUM(Mariannhill!BF94)</f>
        <v>0</v>
      </c>
      <c r="BG94" s="78">
        <f>SUM(Mariannhill!BG94)</f>
        <v>0</v>
      </c>
      <c r="BH94" s="78">
        <f>SUM(Mariannhill!BH94)</f>
        <v>0</v>
      </c>
      <c r="BI94" s="78">
        <f>SUM(Mariannhill!BI94)</f>
        <v>0</v>
      </c>
      <c r="BJ94" s="78">
        <f>SUM(Mariannhill!BJ94)</f>
        <v>0</v>
      </c>
      <c r="BK94" s="78">
        <f>SUM(Mariannhill!BK94)</f>
        <v>0</v>
      </c>
      <c r="BL94" s="78">
        <f>SUM(Mariannhill!BL94)</f>
        <v>0</v>
      </c>
      <c r="BM94" s="78">
        <f>SUM(Mariannhill!BM94)</f>
        <v>0</v>
      </c>
      <c r="BN94" s="78">
        <f>SUM(Mariannhill!BN94)</f>
        <v>0</v>
      </c>
      <c r="BO94" s="78">
        <f>SUM(Mariannhill!BO94)</f>
        <v>0</v>
      </c>
      <c r="BP94" s="78">
        <f>SUM(Mariannhill!BP94)</f>
        <v>0</v>
      </c>
      <c r="BQ94" s="77">
        <f>SUM(Mariannhill!BQ94)</f>
        <v>0</v>
      </c>
      <c r="BR94" s="79">
        <f>SUM(Mariannhill!BR94)</f>
        <v>0</v>
      </c>
      <c r="BS94" s="78">
        <f>SUM(Mariannhill!BS94)</f>
        <v>0</v>
      </c>
      <c r="BT94" s="78">
        <f>SUM(Mariannhill!BT94)</f>
        <v>0</v>
      </c>
      <c r="BU94" s="78">
        <f>SUM(Mariannhill!BU94)</f>
        <v>0</v>
      </c>
      <c r="BV94" s="78">
        <f>SUM(Mariannhill!BV94)</f>
        <v>0</v>
      </c>
      <c r="BW94" s="78">
        <f>SUM(Mariannhill!BW94)</f>
        <v>0</v>
      </c>
      <c r="BX94" s="78">
        <f>SUM(Mariannhill!BX94)</f>
        <v>0</v>
      </c>
      <c r="BY94" s="78">
        <f>SUM(Mariannhill!BY94)</f>
        <v>0</v>
      </c>
      <c r="BZ94" s="78">
        <f>SUM(Mariannhill!BZ94)</f>
        <v>0</v>
      </c>
      <c r="CA94" s="78">
        <f>SUM(Mariannhill!CA94)</f>
        <v>0</v>
      </c>
      <c r="CB94" s="78">
        <f>SUM(Mariannhill!CB94)</f>
        <v>0</v>
      </c>
      <c r="CC94" s="77">
        <f>SUM(Mariannhill!CC94)</f>
        <v>0</v>
      </c>
      <c r="CD94" s="40" t="s">
        <v>50</v>
      </c>
    </row>
    <row r="95" spans="1:82" x14ac:dyDescent="0.35">
      <c r="A95" s="40"/>
      <c r="B95" s="74" t="s">
        <v>184</v>
      </c>
      <c r="C95" s="130" t="s">
        <v>185</v>
      </c>
      <c r="D95" s="131" t="s">
        <v>60</v>
      </c>
      <c r="E95" s="255">
        <f>SUM(Mariannhill!E95)</f>
        <v>72</v>
      </c>
      <c r="F95" s="214" t="b">
        <f>(Mariannhill!G95)=G95</f>
        <v>1</v>
      </c>
      <c r="G95" s="75">
        <f t="shared" si="42"/>
        <v>0</v>
      </c>
      <c r="H95" s="76">
        <f>SUM(Mariannhill!H95)</f>
        <v>0</v>
      </c>
      <c r="I95" s="77">
        <f>SUM(Mariannhill!I95)</f>
        <v>0</v>
      </c>
      <c r="J95" s="76">
        <f>SUM(Mariannhill!J95)</f>
        <v>0</v>
      </c>
      <c r="K95" s="78">
        <f>SUM(Mariannhill!K95)</f>
        <v>0</v>
      </c>
      <c r="L95" s="78">
        <f>SUM(Mariannhill!L95)</f>
        <v>0</v>
      </c>
      <c r="M95" s="78">
        <f>SUM(Mariannhill!M95)</f>
        <v>0</v>
      </c>
      <c r="N95" s="78">
        <f>SUM(Mariannhill!N95)</f>
        <v>0</v>
      </c>
      <c r="O95" s="78">
        <f>SUM(Mariannhill!O95)</f>
        <v>0</v>
      </c>
      <c r="P95" s="78">
        <f>SUM(Mariannhill!P95)</f>
        <v>0</v>
      </c>
      <c r="Q95" s="78">
        <f>SUM(Mariannhill!Q95)</f>
        <v>0</v>
      </c>
      <c r="R95" s="78">
        <f>SUM(Mariannhill!R95)</f>
        <v>0</v>
      </c>
      <c r="S95" s="78">
        <f>SUM(Mariannhill!S95)</f>
        <v>0</v>
      </c>
      <c r="T95" s="78">
        <f>SUM(Mariannhill!T95)</f>
        <v>0</v>
      </c>
      <c r="U95" s="77">
        <f>SUM(Mariannhill!U95)</f>
        <v>0</v>
      </c>
      <c r="V95" s="76">
        <f>SUM(Mariannhill!V95)</f>
        <v>0</v>
      </c>
      <c r="W95" s="78">
        <f>SUM(Mariannhill!W95)</f>
        <v>0</v>
      </c>
      <c r="X95" s="78">
        <f>SUM(Mariannhill!X95)</f>
        <v>0</v>
      </c>
      <c r="Y95" s="78">
        <f>SUM(Mariannhill!Y95)</f>
        <v>0</v>
      </c>
      <c r="Z95" s="78">
        <f>SUM(Mariannhill!Z95)</f>
        <v>0</v>
      </c>
      <c r="AA95" s="78">
        <f>SUM(Mariannhill!AA95)</f>
        <v>0</v>
      </c>
      <c r="AB95" s="78">
        <f>SUM(Mariannhill!AB95)</f>
        <v>0</v>
      </c>
      <c r="AC95" s="78">
        <f>SUM(Mariannhill!AC95)</f>
        <v>0</v>
      </c>
      <c r="AD95" s="78">
        <f>SUM(Mariannhill!AD95)</f>
        <v>0</v>
      </c>
      <c r="AE95" s="78">
        <f>SUM(Mariannhill!AE95)</f>
        <v>0</v>
      </c>
      <c r="AF95" s="78">
        <f>SUM(Mariannhill!AF95)</f>
        <v>0</v>
      </c>
      <c r="AG95" s="77">
        <f>SUM(Mariannhill!AG95)</f>
        <v>0</v>
      </c>
      <c r="AH95" s="79">
        <f>SUM(Mariannhill!AH95)</f>
        <v>0</v>
      </c>
      <c r="AI95" s="78">
        <f>SUM(Mariannhill!AI95)</f>
        <v>0</v>
      </c>
      <c r="AJ95" s="78">
        <f>SUM(Mariannhill!AJ95)</f>
        <v>0</v>
      </c>
      <c r="AK95" s="78">
        <f>SUM(Mariannhill!AK95)</f>
        <v>0</v>
      </c>
      <c r="AL95" s="78">
        <f>SUM(Mariannhill!AL95)</f>
        <v>0</v>
      </c>
      <c r="AM95" s="78">
        <f>SUM(Mariannhill!AM95)</f>
        <v>0</v>
      </c>
      <c r="AN95" s="78">
        <f>SUM(Mariannhill!AN95)</f>
        <v>0</v>
      </c>
      <c r="AO95" s="78">
        <f>SUM(Mariannhill!AO95)</f>
        <v>0</v>
      </c>
      <c r="AP95" s="78">
        <f>SUM(Mariannhill!AP95)</f>
        <v>0</v>
      </c>
      <c r="AQ95" s="78">
        <f>SUM(Mariannhill!AQ95)</f>
        <v>0</v>
      </c>
      <c r="AR95" s="78">
        <f>SUM(Mariannhill!AR95)</f>
        <v>0</v>
      </c>
      <c r="AS95" s="77">
        <f>SUM(Mariannhill!AS95)</f>
        <v>0</v>
      </c>
      <c r="AT95" s="79">
        <f>SUM(Mariannhill!AT95)</f>
        <v>0</v>
      </c>
      <c r="AU95" s="78">
        <f>SUM(Mariannhill!AU95)</f>
        <v>0</v>
      </c>
      <c r="AV95" s="78">
        <f>SUM(Mariannhill!AV95)</f>
        <v>0</v>
      </c>
      <c r="AW95" s="78">
        <f>SUM(Mariannhill!AW95)</f>
        <v>0</v>
      </c>
      <c r="AX95" s="78">
        <f>SUM(Mariannhill!AX95)</f>
        <v>0</v>
      </c>
      <c r="AY95" s="78">
        <f>SUM(Mariannhill!AY95)</f>
        <v>0</v>
      </c>
      <c r="AZ95" s="78">
        <f>SUM(Mariannhill!AZ95)</f>
        <v>0</v>
      </c>
      <c r="BA95" s="78">
        <f>SUM(Mariannhill!BA95)</f>
        <v>0</v>
      </c>
      <c r="BB95" s="78">
        <f>SUM(Mariannhill!BB95)</f>
        <v>0</v>
      </c>
      <c r="BC95" s="78">
        <f>SUM(Mariannhill!BC95)</f>
        <v>0</v>
      </c>
      <c r="BD95" s="78">
        <f>SUM(Mariannhill!BD95)</f>
        <v>0</v>
      </c>
      <c r="BE95" s="77">
        <f>SUM(Mariannhill!BE95)</f>
        <v>0</v>
      </c>
      <c r="BF95" s="79">
        <f>SUM(Mariannhill!BF95)</f>
        <v>0</v>
      </c>
      <c r="BG95" s="78">
        <f>SUM(Mariannhill!BG95)</f>
        <v>0</v>
      </c>
      <c r="BH95" s="78">
        <f>SUM(Mariannhill!BH95)</f>
        <v>0</v>
      </c>
      <c r="BI95" s="78">
        <f>SUM(Mariannhill!BI95)</f>
        <v>0</v>
      </c>
      <c r="BJ95" s="78">
        <f>SUM(Mariannhill!BJ95)</f>
        <v>0</v>
      </c>
      <c r="BK95" s="78">
        <f>SUM(Mariannhill!BK95)</f>
        <v>0</v>
      </c>
      <c r="BL95" s="78">
        <f>SUM(Mariannhill!BL95)</f>
        <v>0</v>
      </c>
      <c r="BM95" s="78">
        <f>SUM(Mariannhill!BM95)</f>
        <v>0</v>
      </c>
      <c r="BN95" s="78">
        <f>SUM(Mariannhill!BN95)</f>
        <v>0</v>
      </c>
      <c r="BO95" s="78">
        <f>SUM(Mariannhill!BO95)</f>
        <v>0</v>
      </c>
      <c r="BP95" s="78">
        <f>SUM(Mariannhill!BP95)</f>
        <v>0</v>
      </c>
      <c r="BQ95" s="77">
        <f>SUM(Mariannhill!BQ95)</f>
        <v>0</v>
      </c>
      <c r="BR95" s="79">
        <f>SUM(Mariannhill!BR95)</f>
        <v>0</v>
      </c>
      <c r="BS95" s="78">
        <f>SUM(Mariannhill!BS95)</f>
        <v>0</v>
      </c>
      <c r="BT95" s="78">
        <f>SUM(Mariannhill!BT95)</f>
        <v>0</v>
      </c>
      <c r="BU95" s="78">
        <f>SUM(Mariannhill!BU95)</f>
        <v>0</v>
      </c>
      <c r="BV95" s="78">
        <f>SUM(Mariannhill!BV95)</f>
        <v>0</v>
      </c>
      <c r="BW95" s="78">
        <f>SUM(Mariannhill!BW95)</f>
        <v>0</v>
      </c>
      <c r="BX95" s="78">
        <f>SUM(Mariannhill!BX95)</f>
        <v>0</v>
      </c>
      <c r="BY95" s="78">
        <f>SUM(Mariannhill!BY95)</f>
        <v>0</v>
      </c>
      <c r="BZ95" s="78">
        <f>SUM(Mariannhill!BZ95)</f>
        <v>0</v>
      </c>
      <c r="CA95" s="78">
        <f>SUM(Mariannhill!CA95)</f>
        <v>0</v>
      </c>
      <c r="CB95" s="78">
        <f>SUM(Mariannhill!CB95)</f>
        <v>0</v>
      </c>
      <c r="CC95" s="77">
        <f>SUM(Mariannhill!CC95)</f>
        <v>0</v>
      </c>
      <c r="CD95" s="40" t="s">
        <v>50</v>
      </c>
    </row>
    <row r="96" spans="1:82" x14ac:dyDescent="0.35">
      <c r="A96" s="40"/>
      <c r="B96" s="74" t="s">
        <v>186</v>
      </c>
      <c r="C96" s="130" t="s">
        <v>187</v>
      </c>
      <c r="D96" s="131" t="s">
        <v>60</v>
      </c>
      <c r="E96" s="255">
        <f>SUM(Mariannhill!E96)</f>
        <v>72</v>
      </c>
      <c r="F96" s="214" t="b">
        <f>(Mariannhill!G96)=G96</f>
        <v>1</v>
      </c>
      <c r="G96" s="75">
        <f t="shared" si="42"/>
        <v>0</v>
      </c>
      <c r="H96" s="76">
        <f>SUM(Mariannhill!H96)</f>
        <v>0</v>
      </c>
      <c r="I96" s="77">
        <f>SUM(Mariannhill!I96)</f>
        <v>0</v>
      </c>
      <c r="J96" s="76">
        <f>SUM(Mariannhill!J96)</f>
        <v>0</v>
      </c>
      <c r="K96" s="78">
        <f>SUM(Mariannhill!K96)</f>
        <v>0</v>
      </c>
      <c r="L96" s="78">
        <f>SUM(Mariannhill!L96)</f>
        <v>0</v>
      </c>
      <c r="M96" s="78">
        <f>SUM(Mariannhill!M96)</f>
        <v>0</v>
      </c>
      <c r="N96" s="78">
        <f>SUM(Mariannhill!N96)</f>
        <v>0</v>
      </c>
      <c r="O96" s="78">
        <f>SUM(Mariannhill!O96)</f>
        <v>0</v>
      </c>
      <c r="P96" s="78">
        <f>SUM(Mariannhill!P96)</f>
        <v>0</v>
      </c>
      <c r="Q96" s="78">
        <f>SUM(Mariannhill!Q96)</f>
        <v>0</v>
      </c>
      <c r="R96" s="78">
        <f>SUM(Mariannhill!R96)</f>
        <v>0</v>
      </c>
      <c r="S96" s="78">
        <f>SUM(Mariannhill!S96)</f>
        <v>0</v>
      </c>
      <c r="T96" s="78">
        <f>SUM(Mariannhill!T96)</f>
        <v>0</v>
      </c>
      <c r="U96" s="77">
        <f>SUM(Mariannhill!U96)</f>
        <v>0</v>
      </c>
      <c r="V96" s="76">
        <f>SUM(Mariannhill!V96)</f>
        <v>0</v>
      </c>
      <c r="W96" s="78">
        <f>SUM(Mariannhill!W96)</f>
        <v>0</v>
      </c>
      <c r="X96" s="78">
        <f>SUM(Mariannhill!X96)</f>
        <v>0</v>
      </c>
      <c r="Y96" s="78">
        <f>SUM(Mariannhill!Y96)</f>
        <v>0</v>
      </c>
      <c r="Z96" s="78">
        <f>SUM(Mariannhill!Z96)</f>
        <v>0</v>
      </c>
      <c r="AA96" s="78">
        <f>SUM(Mariannhill!AA96)</f>
        <v>0</v>
      </c>
      <c r="AB96" s="78">
        <f>SUM(Mariannhill!AB96)</f>
        <v>0</v>
      </c>
      <c r="AC96" s="78">
        <f>SUM(Mariannhill!AC96)</f>
        <v>0</v>
      </c>
      <c r="AD96" s="78">
        <f>SUM(Mariannhill!AD96)</f>
        <v>0</v>
      </c>
      <c r="AE96" s="78">
        <f>SUM(Mariannhill!AE96)</f>
        <v>0</v>
      </c>
      <c r="AF96" s="78">
        <f>SUM(Mariannhill!AF96)</f>
        <v>0</v>
      </c>
      <c r="AG96" s="77">
        <f>SUM(Mariannhill!AG96)</f>
        <v>0</v>
      </c>
      <c r="AH96" s="79">
        <f>SUM(Mariannhill!AH96)</f>
        <v>0</v>
      </c>
      <c r="AI96" s="78">
        <f>SUM(Mariannhill!AI96)</f>
        <v>0</v>
      </c>
      <c r="AJ96" s="78">
        <f>SUM(Mariannhill!AJ96)</f>
        <v>0</v>
      </c>
      <c r="AK96" s="78">
        <f>SUM(Mariannhill!AK96)</f>
        <v>0</v>
      </c>
      <c r="AL96" s="78">
        <f>SUM(Mariannhill!AL96)</f>
        <v>0</v>
      </c>
      <c r="AM96" s="78">
        <f>SUM(Mariannhill!AM96)</f>
        <v>0</v>
      </c>
      <c r="AN96" s="78">
        <f>SUM(Mariannhill!AN96)</f>
        <v>0</v>
      </c>
      <c r="AO96" s="78">
        <f>SUM(Mariannhill!AO96)</f>
        <v>0</v>
      </c>
      <c r="AP96" s="78">
        <f>SUM(Mariannhill!AP96)</f>
        <v>0</v>
      </c>
      <c r="AQ96" s="78">
        <f>SUM(Mariannhill!AQ96)</f>
        <v>0</v>
      </c>
      <c r="AR96" s="78">
        <f>SUM(Mariannhill!AR96)</f>
        <v>0</v>
      </c>
      <c r="AS96" s="77">
        <f>SUM(Mariannhill!AS96)</f>
        <v>0</v>
      </c>
      <c r="AT96" s="79">
        <f>SUM(Mariannhill!AT96)</f>
        <v>0</v>
      </c>
      <c r="AU96" s="78">
        <f>SUM(Mariannhill!AU96)</f>
        <v>0</v>
      </c>
      <c r="AV96" s="78">
        <f>SUM(Mariannhill!AV96)</f>
        <v>0</v>
      </c>
      <c r="AW96" s="78">
        <f>SUM(Mariannhill!AW96)</f>
        <v>0</v>
      </c>
      <c r="AX96" s="78">
        <f>SUM(Mariannhill!AX96)</f>
        <v>0</v>
      </c>
      <c r="AY96" s="78">
        <f>SUM(Mariannhill!AY96)</f>
        <v>0</v>
      </c>
      <c r="AZ96" s="78">
        <f>SUM(Mariannhill!AZ96)</f>
        <v>0</v>
      </c>
      <c r="BA96" s="78">
        <f>SUM(Mariannhill!BA96)</f>
        <v>0</v>
      </c>
      <c r="BB96" s="78">
        <f>SUM(Mariannhill!BB96)</f>
        <v>0</v>
      </c>
      <c r="BC96" s="78">
        <f>SUM(Mariannhill!BC96)</f>
        <v>0</v>
      </c>
      <c r="BD96" s="78">
        <f>SUM(Mariannhill!BD96)</f>
        <v>0</v>
      </c>
      <c r="BE96" s="77">
        <f>SUM(Mariannhill!BE96)</f>
        <v>0</v>
      </c>
      <c r="BF96" s="79">
        <f>SUM(Mariannhill!BF96)</f>
        <v>0</v>
      </c>
      <c r="BG96" s="78">
        <f>SUM(Mariannhill!BG96)</f>
        <v>0</v>
      </c>
      <c r="BH96" s="78">
        <f>SUM(Mariannhill!BH96)</f>
        <v>0</v>
      </c>
      <c r="BI96" s="78">
        <f>SUM(Mariannhill!BI96)</f>
        <v>0</v>
      </c>
      <c r="BJ96" s="78">
        <f>SUM(Mariannhill!BJ96)</f>
        <v>0</v>
      </c>
      <c r="BK96" s="78">
        <f>SUM(Mariannhill!BK96)</f>
        <v>0</v>
      </c>
      <c r="BL96" s="78">
        <f>SUM(Mariannhill!BL96)</f>
        <v>0</v>
      </c>
      <c r="BM96" s="78">
        <f>SUM(Mariannhill!BM96)</f>
        <v>0</v>
      </c>
      <c r="BN96" s="78">
        <f>SUM(Mariannhill!BN96)</f>
        <v>0</v>
      </c>
      <c r="BO96" s="78">
        <f>SUM(Mariannhill!BO96)</f>
        <v>0</v>
      </c>
      <c r="BP96" s="78">
        <f>SUM(Mariannhill!BP96)</f>
        <v>0</v>
      </c>
      <c r="BQ96" s="77">
        <f>SUM(Mariannhill!BQ96)</f>
        <v>0</v>
      </c>
      <c r="BR96" s="79">
        <f>SUM(Mariannhill!BR96)</f>
        <v>0</v>
      </c>
      <c r="BS96" s="78">
        <f>SUM(Mariannhill!BS96)</f>
        <v>0</v>
      </c>
      <c r="BT96" s="78">
        <f>SUM(Mariannhill!BT96)</f>
        <v>0</v>
      </c>
      <c r="BU96" s="78">
        <f>SUM(Mariannhill!BU96)</f>
        <v>0</v>
      </c>
      <c r="BV96" s="78">
        <f>SUM(Mariannhill!BV96)</f>
        <v>0</v>
      </c>
      <c r="BW96" s="78">
        <f>SUM(Mariannhill!BW96)</f>
        <v>0</v>
      </c>
      <c r="BX96" s="78">
        <f>SUM(Mariannhill!BX96)</f>
        <v>0</v>
      </c>
      <c r="BY96" s="78">
        <f>SUM(Mariannhill!BY96)</f>
        <v>0</v>
      </c>
      <c r="BZ96" s="78">
        <f>SUM(Mariannhill!BZ96)</f>
        <v>0</v>
      </c>
      <c r="CA96" s="78">
        <f>SUM(Mariannhill!CA96)</f>
        <v>0</v>
      </c>
      <c r="CB96" s="78">
        <f>SUM(Mariannhill!CB96)</f>
        <v>0</v>
      </c>
      <c r="CC96" s="77">
        <f>SUM(Mariannhill!CC96)</f>
        <v>0</v>
      </c>
      <c r="CD96" s="40" t="s">
        <v>50</v>
      </c>
    </row>
    <row r="97" spans="1:82" x14ac:dyDescent="0.35">
      <c r="A97" s="40"/>
      <c r="B97" s="122" t="s">
        <v>188</v>
      </c>
      <c r="C97" s="123" t="s">
        <v>189</v>
      </c>
      <c r="D97" s="124"/>
      <c r="E97" s="282"/>
      <c r="F97" s="214" t="b">
        <f>(Mariannhill!G97)=G97</f>
        <v>1</v>
      </c>
      <c r="G97" s="125">
        <f>SUM(G98:G106)</f>
        <v>0</v>
      </c>
      <c r="H97" s="126">
        <f t="shared" ref="H97:BS97" si="43">SUM(H98:H106)</f>
        <v>0</v>
      </c>
      <c r="I97" s="127">
        <f t="shared" si="43"/>
        <v>0</v>
      </c>
      <c r="J97" s="126">
        <f t="shared" si="43"/>
        <v>0</v>
      </c>
      <c r="K97" s="128">
        <f t="shared" si="43"/>
        <v>0</v>
      </c>
      <c r="L97" s="128">
        <f t="shared" si="43"/>
        <v>0</v>
      </c>
      <c r="M97" s="128">
        <f t="shared" si="43"/>
        <v>0</v>
      </c>
      <c r="N97" s="128">
        <f t="shared" si="43"/>
        <v>0</v>
      </c>
      <c r="O97" s="128">
        <f t="shared" si="43"/>
        <v>0</v>
      </c>
      <c r="P97" s="128">
        <f t="shared" si="43"/>
        <v>0</v>
      </c>
      <c r="Q97" s="128">
        <f t="shared" si="43"/>
        <v>0</v>
      </c>
      <c r="R97" s="128">
        <f t="shared" si="43"/>
        <v>0</v>
      </c>
      <c r="S97" s="128">
        <f t="shared" si="43"/>
        <v>0</v>
      </c>
      <c r="T97" s="128">
        <f t="shared" si="43"/>
        <v>0</v>
      </c>
      <c r="U97" s="127">
        <f t="shared" si="43"/>
        <v>0</v>
      </c>
      <c r="V97" s="126">
        <f t="shared" si="43"/>
        <v>0</v>
      </c>
      <c r="W97" s="128">
        <f t="shared" si="43"/>
        <v>0</v>
      </c>
      <c r="X97" s="128">
        <f t="shared" si="43"/>
        <v>0</v>
      </c>
      <c r="Y97" s="128">
        <f t="shared" si="43"/>
        <v>0</v>
      </c>
      <c r="Z97" s="128">
        <f t="shared" si="43"/>
        <v>0</v>
      </c>
      <c r="AA97" s="128">
        <f t="shared" si="43"/>
        <v>0</v>
      </c>
      <c r="AB97" s="128">
        <f t="shared" si="43"/>
        <v>0</v>
      </c>
      <c r="AC97" s="128">
        <f t="shared" si="43"/>
        <v>0</v>
      </c>
      <c r="AD97" s="128">
        <f t="shared" si="43"/>
        <v>0</v>
      </c>
      <c r="AE97" s="128">
        <f t="shared" si="43"/>
        <v>0</v>
      </c>
      <c r="AF97" s="128">
        <f t="shared" si="43"/>
        <v>0</v>
      </c>
      <c r="AG97" s="127">
        <f t="shared" si="43"/>
        <v>0</v>
      </c>
      <c r="AH97" s="129">
        <f t="shared" si="43"/>
        <v>0</v>
      </c>
      <c r="AI97" s="128">
        <f t="shared" si="43"/>
        <v>0</v>
      </c>
      <c r="AJ97" s="128">
        <f t="shared" si="43"/>
        <v>0</v>
      </c>
      <c r="AK97" s="128">
        <f t="shared" si="43"/>
        <v>0</v>
      </c>
      <c r="AL97" s="128">
        <f t="shared" si="43"/>
        <v>0</v>
      </c>
      <c r="AM97" s="128">
        <f t="shared" si="43"/>
        <v>0</v>
      </c>
      <c r="AN97" s="128">
        <f t="shared" si="43"/>
        <v>0</v>
      </c>
      <c r="AO97" s="128">
        <f t="shared" si="43"/>
        <v>0</v>
      </c>
      <c r="AP97" s="128">
        <f t="shared" si="43"/>
        <v>0</v>
      </c>
      <c r="AQ97" s="128">
        <f t="shared" si="43"/>
        <v>0</v>
      </c>
      <c r="AR97" s="128">
        <f t="shared" si="43"/>
        <v>0</v>
      </c>
      <c r="AS97" s="127">
        <f t="shared" si="43"/>
        <v>0</v>
      </c>
      <c r="AT97" s="129">
        <f t="shared" si="43"/>
        <v>0</v>
      </c>
      <c r="AU97" s="128">
        <f t="shared" si="43"/>
        <v>0</v>
      </c>
      <c r="AV97" s="128">
        <f t="shared" si="43"/>
        <v>0</v>
      </c>
      <c r="AW97" s="128">
        <f t="shared" si="43"/>
        <v>0</v>
      </c>
      <c r="AX97" s="128">
        <f t="shared" si="43"/>
        <v>0</v>
      </c>
      <c r="AY97" s="128">
        <f t="shared" si="43"/>
        <v>0</v>
      </c>
      <c r="AZ97" s="128">
        <f t="shared" si="43"/>
        <v>0</v>
      </c>
      <c r="BA97" s="128">
        <f t="shared" si="43"/>
        <v>0</v>
      </c>
      <c r="BB97" s="128">
        <f t="shared" si="43"/>
        <v>0</v>
      </c>
      <c r="BC97" s="128">
        <f t="shared" si="43"/>
        <v>0</v>
      </c>
      <c r="BD97" s="128">
        <f t="shared" si="43"/>
        <v>0</v>
      </c>
      <c r="BE97" s="127">
        <f t="shared" si="43"/>
        <v>0</v>
      </c>
      <c r="BF97" s="129">
        <f t="shared" si="43"/>
        <v>0</v>
      </c>
      <c r="BG97" s="128">
        <f t="shared" si="43"/>
        <v>0</v>
      </c>
      <c r="BH97" s="128">
        <f t="shared" si="43"/>
        <v>0</v>
      </c>
      <c r="BI97" s="128">
        <f t="shared" si="43"/>
        <v>0</v>
      </c>
      <c r="BJ97" s="128">
        <f t="shared" si="43"/>
        <v>0</v>
      </c>
      <c r="BK97" s="128">
        <f t="shared" si="43"/>
        <v>0</v>
      </c>
      <c r="BL97" s="128">
        <f t="shared" si="43"/>
        <v>0</v>
      </c>
      <c r="BM97" s="128">
        <f t="shared" si="43"/>
        <v>0</v>
      </c>
      <c r="BN97" s="128">
        <f t="shared" si="43"/>
        <v>0</v>
      </c>
      <c r="BO97" s="128">
        <f t="shared" si="43"/>
        <v>0</v>
      </c>
      <c r="BP97" s="128">
        <f t="shared" si="43"/>
        <v>0</v>
      </c>
      <c r="BQ97" s="127">
        <f t="shared" si="43"/>
        <v>0</v>
      </c>
      <c r="BR97" s="129">
        <f t="shared" si="43"/>
        <v>0</v>
      </c>
      <c r="BS97" s="128">
        <f t="shared" si="43"/>
        <v>0</v>
      </c>
      <c r="BT97" s="128">
        <f t="shared" ref="BT97:CC97" si="44">SUM(BT98:BT106)</f>
        <v>0</v>
      </c>
      <c r="BU97" s="128">
        <f t="shared" si="44"/>
        <v>0</v>
      </c>
      <c r="BV97" s="128">
        <f t="shared" si="44"/>
        <v>0</v>
      </c>
      <c r="BW97" s="128">
        <f t="shared" si="44"/>
        <v>0</v>
      </c>
      <c r="BX97" s="128">
        <f t="shared" si="44"/>
        <v>0</v>
      </c>
      <c r="BY97" s="128">
        <f t="shared" si="44"/>
        <v>0</v>
      </c>
      <c r="BZ97" s="128">
        <f t="shared" si="44"/>
        <v>0</v>
      </c>
      <c r="CA97" s="128">
        <f t="shared" si="44"/>
        <v>0</v>
      </c>
      <c r="CB97" s="128">
        <f t="shared" si="44"/>
        <v>0</v>
      </c>
      <c r="CC97" s="127">
        <f t="shared" si="44"/>
        <v>0</v>
      </c>
      <c r="CD97" s="40" t="s">
        <v>50</v>
      </c>
    </row>
    <row r="98" spans="1:82" x14ac:dyDescent="0.35">
      <c r="A98" s="40"/>
      <c r="B98" s="74" t="s">
        <v>190</v>
      </c>
      <c r="C98" s="130" t="s">
        <v>191</v>
      </c>
      <c r="D98" s="131" t="s">
        <v>60</v>
      </c>
      <c r="E98" s="255">
        <f>SUM(Mariannhill!E98)</f>
        <v>72</v>
      </c>
      <c r="F98" s="214" t="b">
        <f>(Mariannhill!G98)=G98</f>
        <v>1</v>
      </c>
      <c r="G98" s="75">
        <f t="shared" ref="G98:G106" si="45">+SUM(H98:CC98)</f>
        <v>0</v>
      </c>
      <c r="H98" s="76">
        <f>SUM(Mariannhill!H98)</f>
        <v>0</v>
      </c>
      <c r="I98" s="77">
        <f>SUM(Mariannhill!I98)</f>
        <v>0</v>
      </c>
      <c r="J98" s="76">
        <f>SUM(Mariannhill!J98)</f>
        <v>0</v>
      </c>
      <c r="K98" s="78">
        <f>SUM(Mariannhill!K98)</f>
        <v>0</v>
      </c>
      <c r="L98" s="78">
        <f>SUM(Mariannhill!L98)</f>
        <v>0</v>
      </c>
      <c r="M98" s="78">
        <f>SUM(Mariannhill!M98)</f>
        <v>0</v>
      </c>
      <c r="N98" s="78">
        <f>SUM(Mariannhill!N98)</f>
        <v>0</v>
      </c>
      <c r="O98" s="78">
        <f>SUM(Mariannhill!O98)</f>
        <v>0</v>
      </c>
      <c r="P98" s="78">
        <f>SUM(Mariannhill!P98)</f>
        <v>0</v>
      </c>
      <c r="Q98" s="78">
        <f>SUM(Mariannhill!Q98)</f>
        <v>0</v>
      </c>
      <c r="R98" s="78">
        <f>SUM(Mariannhill!R98)</f>
        <v>0</v>
      </c>
      <c r="S98" s="78">
        <f>SUM(Mariannhill!S98)</f>
        <v>0</v>
      </c>
      <c r="T98" s="78">
        <f>SUM(Mariannhill!T98)</f>
        <v>0</v>
      </c>
      <c r="U98" s="77">
        <f>SUM(Mariannhill!U98)</f>
        <v>0</v>
      </c>
      <c r="V98" s="76">
        <f>SUM(Mariannhill!V98)</f>
        <v>0</v>
      </c>
      <c r="W98" s="78">
        <f>SUM(Mariannhill!W98)</f>
        <v>0</v>
      </c>
      <c r="X98" s="78">
        <f>SUM(Mariannhill!X98)</f>
        <v>0</v>
      </c>
      <c r="Y98" s="78">
        <f>SUM(Mariannhill!Y98)</f>
        <v>0</v>
      </c>
      <c r="Z98" s="78">
        <f>SUM(Mariannhill!Z98)</f>
        <v>0</v>
      </c>
      <c r="AA98" s="78">
        <f>SUM(Mariannhill!AA98)</f>
        <v>0</v>
      </c>
      <c r="AB98" s="78">
        <f>SUM(Mariannhill!AB98)</f>
        <v>0</v>
      </c>
      <c r="AC98" s="78">
        <f>SUM(Mariannhill!AC98)</f>
        <v>0</v>
      </c>
      <c r="AD98" s="78">
        <f>SUM(Mariannhill!AD98)</f>
        <v>0</v>
      </c>
      <c r="AE98" s="78">
        <f>SUM(Mariannhill!AE98)</f>
        <v>0</v>
      </c>
      <c r="AF98" s="78">
        <f>SUM(Mariannhill!AF98)</f>
        <v>0</v>
      </c>
      <c r="AG98" s="77">
        <f>SUM(Mariannhill!AG98)</f>
        <v>0</v>
      </c>
      <c r="AH98" s="79">
        <f>SUM(Mariannhill!AH98)</f>
        <v>0</v>
      </c>
      <c r="AI98" s="78">
        <f>SUM(Mariannhill!AI98)</f>
        <v>0</v>
      </c>
      <c r="AJ98" s="78">
        <f>SUM(Mariannhill!AJ98)</f>
        <v>0</v>
      </c>
      <c r="AK98" s="78">
        <f>SUM(Mariannhill!AK98)</f>
        <v>0</v>
      </c>
      <c r="AL98" s="78">
        <f>SUM(Mariannhill!AL98)</f>
        <v>0</v>
      </c>
      <c r="AM98" s="78">
        <f>SUM(Mariannhill!AM98)</f>
        <v>0</v>
      </c>
      <c r="AN98" s="78">
        <f>SUM(Mariannhill!AN98)</f>
        <v>0</v>
      </c>
      <c r="AO98" s="78">
        <f>SUM(Mariannhill!AO98)</f>
        <v>0</v>
      </c>
      <c r="AP98" s="78">
        <f>SUM(Mariannhill!AP98)</f>
        <v>0</v>
      </c>
      <c r="AQ98" s="78">
        <f>SUM(Mariannhill!AQ98)</f>
        <v>0</v>
      </c>
      <c r="AR98" s="78">
        <f>SUM(Mariannhill!AR98)</f>
        <v>0</v>
      </c>
      <c r="AS98" s="77">
        <f>SUM(Mariannhill!AS98)</f>
        <v>0</v>
      </c>
      <c r="AT98" s="79">
        <f>SUM(Mariannhill!AT98)</f>
        <v>0</v>
      </c>
      <c r="AU98" s="78">
        <f>SUM(Mariannhill!AU98)</f>
        <v>0</v>
      </c>
      <c r="AV98" s="78">
        <f>SUM(Mariannhill!AV98)</f>
        <v>0</v>
      </c>
      <c r="AW98" s="78">
        <f>SUM(Mariannhill!AW98)</f>
        <v>0</v>
      </c>
      <c r="AX98" s="78">
        <f>SUM(Mariannhill!AX98)</f>
        <v>0</v>
      </c>
      <c r="AY98" s="78">
        <f>SUM(Mariannhill!AY98)</f>
        <v>0</v>
      </c>
      <c r="AZ98" s="78">
        <f>SUM(Mariannhill!AZ98)</f>
        <v>0</v>
      </c>
      <c r="BA98" s="78">
        <f>SUM(Mariannhill!BA98)</f>
        <v>0</v>
      </c>
      <c r="BB98" s="78">
        <f>SUM(Mariannhill!BB98)</f>
        <v>0</v>
      </c>
      <c r="BC98" s="78">
        <f>SUM(Mariannhill!BC98)</f>
        <v>0</v>
      </c>
      <c r="BD98" s="78">
        <f>SUM(Mariannhill!BD98)</f>
        <v>0</v>
      </c>
      <c r="BE98" s="77">
        <f>SUM(Mariannhill!BE98)</f>
        <v>0</v>
      </c>
      <c r="BF98" s="79">
        <f>SUM(Mariannhill!BF98)</f>
        <v>0</v>
      </c>
      <c r="BG98" s="78">
        <f>SUM(Mariannhill!BG98)</f>
        <v>0</v>
      </c>
      <c r="BH98" s="78">
        <f>SUM(Mariannhill!BH98)</f>
        <v>0</v>
      </c>
      <c r="BI98" s="78">
        <f>SUM(Mariannhill!BI98)</f>
        <v>0</v>
      </c>
      <c r="BJ98" s="78">
        <f>SUM(Mariannhill!BJ98)</f>
        <v>0</v>
      </c>
      <c r="BK98" s="78">
        <f>SUM(Mariannhill!BK98)</f>
        <v>0</v>
      </c>
      <c r="BL98" s="78">
        <f>SUM(Mariannhill!BL98)</f>
        <v>0</v>
      </c>
      <c r="BM98" s="78">
        <f>SUM(Mariannhill!BM98)</f>
        <v>0</v>
      </c>
      <c r="BN98" s="78">
        <f>SUM(Mariannhill!BN98)</f>
        <v>0</v>
      </c>
      <c r="BO98" s="78">
        <f>SUM(Mariannhill!BO98)</f>
        <v>0</v>
      </c>
      <c r="BP98" s="78">
        <f>SUM(Mariannhill!BP98)</f>
        <v>0</v>
      </c>
      <c r="BQ98" s="77">
        <f>SUM(Mariannhill!BQ98)</f>
        <v>0</v>
      </c>
      <c r="BR98" s="79">
        <f>SUM(Mariannhill!BR98)</f>
        <v>0</v>
      </c>
      <c r="BS98" s="78">
        <f>SUM(Mariannhill!BS98)</f>
        <v>0</v>
      </c>
      <c r="BT98" s="78">
        <f>SUM(Mariannhill!BT98)</f>
        <v>0</v>
      </c>
      <c r="BU98" s="78">
        <f>SUM(Mariannhill!BU98)</f>
        <v>0</v>
      </c>
      <c r="BV98" s="78">
        <f>SUM(Mariannhill!BV98)</f>
        <v>0</v>
      </c>
      <c r="BW98" s="78">
        <f>SUM(Mariannhill!BW98)</f>
        <v>0</v>
      </c>
      <c r="BX98" s="78">
        <f>SUM(Mariannhill!BX98)</f>
        <v>0</v>
      </c>
      <c r="BY98" s="78">
        <f>SUM(Mariannhill!BY98)</f>
        <v>0</v>
      </c>
      <c r="BZ98" s="78">
        <f>SUM(Mariannhill!BZ98)</f>
        <v>0</v>
      </c>
      <c r="CA98" s="78">
        <f>SUM(Mariannhill!CA98)</f>
        <v>0</v>
      </c>
      <c r="CB98" s="78">
        <f>SUM(Mariannhill!CB98)</f>
        <v>0</v>
      </c>
      <c r="CC98" s="77">
        <f>SUM(Mariannhill!CC98)</f>
        <v>0</v>
      </c>
      <c r="CD98" s="40" t="s">
        <v>50</v>
      </c>
    </row>
    <row r="99" spans="1:82" x14ac:dyDescent="0.35">
      <c r="A99" s="40"/>
      <c r="B99" s="74" t="s">
        <v>192</v>
      </c>
      <c r="C99" s="130" t="s">
        <v>193</v>
      </c>
      <c r="D99" s="131" t="s">
        <v>60</v>
      </c>
      <c r="E99" s="255">
        <f>SUM(Mariannhill!E99)</f>
        <v>72</v>
      </c>
      <c r="F99" s="214" t="b">
        <f>(Mariannhill!G99)=G99</f>
        <v>1</v>
      </c>
      <c r="G99" s="75">
        <f t="shared" si="45"/>
        <v>0</v>
      </c>
      <c r="H99" s="76">
        <f>SUM(Mariannhill!H99)</f>
        <v>0</v>
      </c>
      <c r="I99" s="77">
        <f>SUM(Mariannhill!I99)</f>
        <v>0</v>
      </c>
      <c r="J99" s="76">
        <f>SUM(Mariannhill!J99)</f>
        <v>0</v>
      </c>
      <c r="K99" s="78">
        <f>SUM(Mariannhill!K99)</f>
        <v>0</v>
      </c>
      <c r="L99" s="78">
        <f>SUM(Mariannhill!L99)</f>
        <v>0</v>
      </c>
      <c r="M99" s="78">
        <f>SUM(Mariannhill!M99)</f>
        <v>0</v>
      </c>
      <c r="N99" s="78">
        <f>SUM(Mariannhill!N99)</f>
        <v>0</v>
      </c>
      <c r="O99" s="78">
        <f>SUM(Mariannhill!O99)</f>
        <v>0</v>
      </c>
      <c r="P99" s="78">
        <f>SUM(Mariannhill!P99)</f>
        <v>0</v>
      </c>
      <c r="Q99" s="78">
        <f>SUM(Mariannhill!Q99)</f>
        <v>0</v>
      </c>
      <c r="R99" s="78">
        <f>SUM(Mariannhill!R99)</f>
        <v>0</v>
      </c>
      <c r="S99" s="78">
        <f>SUM(Mariannhill!S99)</f>
        <v>0</v>
      </c>
      <c r="T99" s="78">
        <f>SUM(Mariannhill!T99)</f>
        <v>0</v>
      </c>
      <c r="U99" s="77">
        <f>SUM(Mariannhill!U99)</f>
        <v>0</v>
      </c>
      <c r="V99" s="76">
        <f>SUM(Mariannhill!V99)</f>
        <v>0</v>
      </c>
      <c r="W99" s="78">
        <f>SUM(Mariannhill!W99)</f>
        <v>0</v>
      </c>
      <c r="X99" s="78">
        <f>SUM(Mariannhill!X99)</f>
        <v>0</v>
      </c>
      <c r="Y99" s="78">
        <f>SUM(Mariannhill!Y99)</f>
        <v>0</v>
      </c>
      <c r="Z99" s="78">
        <f>SUM(Mariannhill!Z99)</f>
        <v>0</v>
      </c>
      <c r="AA99" s="78">
        <f>SUM(Mariannhill!AA99)</f>
        <v>0</v>
      </c>
      <c r="AB99" s="78">
        <f>SUM(Mariannhill!AB99)</f>
        <v>0</v>
      </c>
      <c r="AC99" s="78">
        <f>SUM(Mariannhill!AC99)</f>
        <v>0</v>
      </c>
      <c r="AD99" s="78">
        <f>SUM(Mariannhill!AD99)</f>
        <v>0</v>
      </c>
      <c r="AE99" s="78">
        <f>SUM(Mariannhill!AE99)</f>
        <v>0</v>
      </c>
      <c r="AF99" s="78">
        <f>SUM(Mariannhill!AF99)</f>
        <v>0</v>
      </c>
      <c r="AG99" s="77">
        <f>SUM(Mariannhill!AG99)</f>
        <v>0</v>
      </c>
      <c r="AH99" s="79">
        <f>SUM(Mariannhill!AH99)</f>
        <v>0</v>
      </c>
      <c r="AI99" s="78">
        <f>SUM(Mariannhill!AI99)</f>
        <v>0</v>
      </c>
      <c r="AJ99" s="78">
        <f>SUM(Mariannhill!AJ99)</f>
        <v>0</v>
      </c>
      <c r="AK99" s="78">
        <f>SUM(Mariannhill!AK99)</f>
        <v>0</v>
      </c>
      <c r="AL99" s="78">
        <f>SUM(Mariannhill!AL99)</f>
        <v>0</v>
      </c>
      <c r="AM99" s="78">
        <f>SUM(Mariannhill!AM99)</f>
        <v>0</v>
      </c>
      <c r="AN99" s="78">
        <f>SUM(Mariannhill!AN99)</f>
        <v>0</v>
      </c>
      <c r="AO99" s="78">
        <f>SUM(Mariannhill!AO99)</f>
        <v>0</v>
      </c>
      <c r="AP99" s="78">
        <f>SUM(Mariannhill!AP99)</f>
        <v>0</v>
      </c>
      <c r="AQ99" s="78">
        <f>SUM(Mariannhill!AQ99)</f>
        <v>0</v>
      </c>
      <c r="AR99" s="78">
        <f>SUM(Mariannhill!AR99)</f>
        <v>0</v>
      </c>
      <c r="AS99" s="77">
        <f>SUM(Mariannhill!AS99)</f>
        <v>0</v>
      </c>
      <c r="AT99" s="79">
        <f>SUM(Mariannhill!AT99)</f>
        <v>0</v>
      </c>
      <c r="AU99" s="78">
        <f>SUM(Mariannhill!AU99)</f>
        <v>0</v>
      </c>
      <c r="AV99" s="78">
        <f>SUM(Mariannhill!AV99)</f>
        <v>0</v>
      </c>
      <c r="AW99" s="78">
        <f>SUM(Mariannhill!AW99)</f>
        <v>0</v>
      </c>
      <c r="AX99" s="78">
        <f>SUM(Mariannhill!AX99)</f>
        <v>0</v>
      </c>
      <c r="AY99" s="78">
        <f>SUM(Mariannhill!AY99)</f>
        <v>0</v>
      </c>
      <c r="AZ99" s="78">
        <f>SUM(Mariannhill!AZ99)</f>
        <v>0</v>
      </c>
      <c r="BA99" s="78">
        <f>SUM(Mariannhill!BA99)</f>
        <v>0</v>
      </c>
      <c r="BB99" s="78">
        <f>SUM(Mariannhill!BB99)</f>
        <v>0</v>
      </c>
      <c r="BC99" s="78">
        <f>SUM(Mariannhill!BC99)</f>
        <v>0</v>
      </c>
      <c r="BD99" s="78">
        <f>SUM(Mariannhill!BD99)</f>
        <v>0</v>
      </c>
      <c r="BE99" s="77">
        <f>SUM(Mariannhill!BE99)</f>
        <v>0</v>
      </c>
      <c r="BF99" s="79">
        <f>SUM(Mariannhill!BF99)</f>
        <v>0</v>
      </c>
      <c r="BG99" s="78">
        <f>SUM(Mariannhill!BG99)</f>
        <v>0</v>
      </c>
      <c r="BH99" s="78">
        <f>SUM(Mariannhill!BH99)</f>
        <v>0</v>
      </c>
      <c r="BI99" s="78">
        <f>SUM(Mariannhill!BI99)</f>
        <v>0</v>
      </c>
      <c r="BJ99" s="78">
        <f>SUM(Mariannhill!BJ99)</f>
        <v>0</v>
      </c>
      <c r="BK99" s="78">
        <f>SUM(Mariannhill!BK99)</f>
        <v>0</v>
      </c>
      <c r="BL99" s="78">
        <f>SUM(Mariannhill!BL99)</f>
        <v>0</v>
      </c>
      <c r="BM99" s="78">
        <f>SUM(Mariannhill!BM99)</f>
        <v>0</v>
      </c>
      <c r="BN99" s="78">
        <f>SUM(Mariannhill!BN99)</f>
        <v>0</v>
      </c>
      <c r="BO99" s="78">
        <f>SUM(Mariannhill!BO99)</f>
        <v>0</v>
      </c>
      <c r="BP99" s="78">
        <f>SUM(Mariannhill!BP99)</f>
        <v>0</v>
      </c>
      <c r="BQ99" s="77">
        <f>SUM(Mariannhill!BQ99)</f>
        <v>0</v>
      </c>
      <c r="BR99" s="79">
        <f>SUM(Mariannhill!BR99)</f>
        <v>0</v>
      </c>
      <c r="BS99" s="78">
        <f>SUM(Mariannhill!BS99)</f>
        <v>0</v>
      </c>
      <c r="BT99" s="78">
        <f>SUM(Mariannhill!BT99)</f>
        <v>0</v>
      </c>
      <c r="BU99" s="78">
        <f>SUM(Mariannhill!BU99)</f>
        <v>0</v>
      </c>
      <c r="BV99" s="78">
        <f>SUM(Mariannhill!BV99)</f>
        <v>0</v>
      </c>
      <c r="BW99" s="78">
        <f>SUM(Mariannhill!BW99)</f>
        <v>0</v>
      </c>
      <c r="BX99" s="78">
        <f>SUM(Mariannhill!BX99)</f>
        <v>0</v>
      </c>
      <c r="BY99" s="78">
        <f>SUM(Mariannhill!BY99)</f>
        <v>0</v>
      </c>
      <c r="BZ99" s="78">
        <f>SUM(Mariannhill!BZ99)</f>
        <v>0</v>
      </c>
      <c r="CA99" s="78">
        <f>SUM(Mariannhill!CA99)</f>
        <v>0</v>
      </c>
      <c r="CB99" s="78">
        <f>SUM(Mariannhill!CB99)</f>
        <v>0</v>
      </c>
      <c r="CC99" s="77">
        <f>SUM(Mariannhill!CC99)</f>
        <v>0</v>
      </c>
      <c r="CD99" s="40" t="s">
        <v>50</v>
      </c>
    </row>
    <row r="100" spans="1:82" x14ac:dyDescent="0.35">
      <c r="A100" s="40"/>
      <c r="B100" s="74" t="s">
        <v>194</v>
      </c>
      <c r="C100" s="130" t="s">
        <v>195</v>
      </c>
      <c r="D100" s="131" t="s">
        <v>60</v>
      </c>
      <c r="E100" s="255">
        <f>SUM(Mariannhill!E100)</f>
        <v>72</v>
      </c>
      <c r="F100" s="214" t="b">
        <f>(Mariannhill!G100)=G100</f>
        <v>1</v>
      </c>
      <c r="G100" s="75">
        <f t="shared" si="45"/>
        <v>0</v>
      </c>
      <c r="H100" s="76">
        <f>SUM(Mariannhill!H100)</f>
        <v>0</v>
      </c>
      <c r="I100" s="77">
        <f>SUM(Mariannhill!I100)</f>
        <v>0</v>
      </c>
      <c r="J100" s="76">
        <f>SUM(Mariannhill!J100)</f>
        <v>0</v>
      </c>
      <c r="K100" s="78">
        <f>SUM(Mariannhill!K100)</f>
        <v>0</v>
      </c>
      <c r="L100" s="78">
        <f>SUM(Mariannhill!L100)</f>
        <v>0</v>
      </c>
      <c r="M100" s="78">
        <f>SUM(Mariannhill!M100)</f>
        <v>0</v>
      </c>
      <c r="N100" s="78">
        <f>SUM(Mariannhill!N100)</f>
        <v>0</v>
      </c>
      <c r="O100" s="78">
        <f>SUM(Mariannhill!O100)</f>
        <v>0</v>
      </c>
      <c r="P100" s="78">
        <f>SUM(Mariannhill!P100)</f>
        <v>0</v>
      </c>
      <c r="Q100" s="78">
        <f>SUM(Mariannhill!Q100)</f>
        <v>0</v>
      </c>
      <c r="R100" s="78">
        <f>SUM(Mariannhill!R100)</f>
        <v>0</v>
      </c>
      <c r="S100" s="78">
        <f>SUM(Mariannhill!S100)</f>
        <v>0</v>
      </c>
      <c r="T100" s="78">
        <f>SUM(Mariannhill!T100)</f>
        <v>0</v>
      </c>
      <c r="U100" s="77">
        <f>SUM(Mariannhill!U100)</f>
        <v>0</v>
      </c>
      <c r="V100" s="76">
        <f>SUM(Mariannhill!V100)</f>
        <v>0</v>
      </c>
      <c r="W100" s="78">
        <f>SUM(Mariannhill!W100)</f>
        <v>0</v>
      </c>
      <c r="X100" s="78">
        <f>SUM(Mariannhill!X100)</f>
        <v>0</v>
      </c>
      <c r="Y100" s="78">
        <f>SUM(Mariannhill!Y100)</f>
        <v>0</v>
      </c>
      <c r="Z100" s="78">
        <f>SUM(Mariannhill!Z100)</f>
        <v>0</v>
      </c>
      <c r="AA100" s="78">
        <f>SUM(Mariannhill!AA100)</f>
        <v>0</v>
      </c>
      <c r="AB100" s="78">
        <f>SUM(Mariannhill!AB100)</f>
        <v>0</v>
      </c>
      <c r="AC100" s="78">
        <f>SUM(Mariannhill!AC100)</f>
        <v>0</v>
      </c>
      <c r="AD100" s="78">
        <f>SUM(Mariannhill!AD100)</f>
        <v>0</v>
      </c>
      <c r="AE100" s="78">
        <f>SUM(Mariannhill!AE100)</f>
        <v>0</v>
      </c>
      <c r="AF100" s="78">
        <f>SUM(Mariannhill!AF100)</f>
        <v>0</v>
      </c>
      <c r="AG100" s="77">
        <f>SUM(Mariannhill!AG100)</f>
        <v>0</v>
      </c>
      <c r="AH100" s="79">
        <f>SUM(Mariannhill!AH100)</f>
        <v>0</v>
      </c>
      <c r="AI100" s="78">
        <f>SUM(Mariannhill!AI100)</f>
        <v>0</v>
      </c>
      <c r="AJ100" s="78">
        <f>SUM(Mariannhill!AJ100)</f>
        <v>0</v>
      </c>
      <c r="AK100" s="78">
        <f>SUM(Mariannhill!AK100)</f>
        <v>0</v>
      </c>
      <c r="AL100" s="78">
        <f>SUM(Mariannhill!AL100)</f>
        <v>0</v>
      </c>
      <c r="AM100" s="78">
        <f>SUM(Mariannhill!AM100)</f>
        <v>0</v>
      </c>
      <c r="AN100" s="78">
        <f>SUM(Mariannhill!AN100)</f>
        <v>0</v>
      </c>
      <c r="AO100" s="78">
        <f>SUM(Mariannhill!AO100)</f>
        <v>0</v>
      </c>
      <c r="AP100" s="78">
        <f>SUM(Mariannhill!AP100)</f>
        <v>0</v>
      </c>
      <c r="AQ100" s="78">
        <f>SUM(Mariannhill!AQ100)</f>
        <v>0</v>
      </c>
      <c r="AR100" s="78">
        <f>SUM(Mariannhill!AR100)</f>
        <v>0</v>
      </c>
      <c r="AS100" s="77">
        <f>SUM(Mariannhill!AS100)</f>
        <v>0</v>
      </c>
      <c r="AT100" s="79">
        <f>SUM(Mariannhill!AT100)</f>
        <v>0</v>
      </c>
      <c r="AU100" s="78">
        <f>SUM(Mariannhill!AU100)</f>
        <v>0</v>
      </c>
      <c r="AV100" s="78">
        <f>SUM(Mariannhill!AV100)</f>
        <v>0</v>
      </c>
      <c r="AW100" s="78">
        <f>SUM(Mariannhill!AW100)</f>
        <v>0</v>
      </c>
      <c r="AX100" s="78">
        <f>SUM(Mariannhill!AX100)</f>
        <v>0</v>
      </c>
      <c r="AY100" s="78">
        <f>SUM(Mariannhill!AY100)</f>
        <v>0</v>
      </c>
      <c r="AZ100" s="78">
        <f>SUM(Mariannhill!AZ100)</f>
        <v>0</v>
      </c>
      <c r="BA100" s="78">
        <f>SUM(Mariannhill!BA100)</f>
        <v>0</v>
      </c>
      <c r="BB100" s="78">
        <f>SUM(Mariannhill!BB100)</f>
        <v>0</v>
      </c>
      <c r="BC100" s="78">
        <f>SUM(Mariannhill!BC100)</f>
        <v>0</v>
      </c>
      <c r="BD100" s="78">
        <f>SUM(Mariannhill!BD100)</f>
        <v>0</v>
      </c>
      <c r="BE100" s="77">
        <f>SUM(Mariannhill!BE100)</f>
        <v>0</v>
      </c>
      <c r="BF100" s="79">
        <f>SUM(Mariannhill!BF100)</f>
        <v>0</v>
      </c>
      <c r="BG100" s="78">
        <f>SUM(Mariannhill!BG100)</f>
        <v>0</v>
      </c>
      <c r="BH100" s="78">
        <f>SUM(Mariannhill!BH100)</f>
        <v>0</v>
      </c>
      <c r="BI100" s="78">
        <f>SUM(Mariannhill!BI100)</f>
        <v>0</v>
      </c>
      <c r="BJ100" s="78">
        <f>SUM(Mariannhill!BJ100)</f>
        <v>0</v>
      </c>
      <c r="BK100" s="78">
        <f>SUM(Mariannhill!BK100)</f>
        <v>0</v>
      </c>
      <c r="BL100" s="78">
        <f>SUM(Mariannhill!BL100)</f>
        <v>0</v>
      </c>
      <c r="BM100" s="78">
        <f>SUM(Mariannhill!BM100)</f>
        <v>0</v>
      </c>
      <c r="BN100" s="78">
        <f>SUM(Mariannhill!BN100)</f>
        <v>0</v>
      </c>
      <c r="BO100" s="78">
        <f>SUM(Mariannhill!BO100)</f>
        <v>0</v>
      </c>
      <c r="BP100" s="78">
        <f>SUM(Mariannhill!BP100)</f>
        <v>0</v>
      </c>
      <c r="BQ100" s="77">
        <f>SUM(Mariannhill!BQ100)</f>
        <v>0</v>
      </c>
      <c r="BR100" s="79">
        <f>SUM(Mariannhill!BR100)</f>
        <v>0</v>
      </c>
      <c r="BS100" s="78">
        <f>SUM(Mariannhill!BS100)</f>
        <v>0</v>
      </c>
      <c r="BT100" s="78">
        <f>SUM(Mariannhill!BT100)</f>
        <v>0</v>
      </c>
      <c r="BU100" s="78">
        <f>SUM(Mariannhill!BU100)</f>
        <v>0</v>
      </c>
      <c r="BV100" s="78">
        <f>SUM(Mariannhill!BV100)</f>
        <v>0</v>
      </c>
      <c r="BW100" s="78">
        <f>SUM(Mariannhill!BW100)</f>
        <v>0</v>
      </c>
      <c r="BX100" s="78">
        <f>SUM(Mariannhill!BX100)</f>
        <v>0</v>
      </c>
      <c r="BY100" s="78">
        <f>SUM(Mariannhill!BY100)</f>
        <v>0</v>
      </c>
      <c r="BZ100" s="78">
        <f>SUM(Mariannhill!BZ100)</f>
        <v>0</v>
      </c>
      <c r="CA100" s="78">
        <f>SUM(Mariannhill!CA100)</f>
        <v>0</v>
      </c>
      <c r="CB100" s="78">
        <f>SUM(Mariannhill!CB100)</f>
        <v>0</v>
      </c>
      <c r="CC100" s="77">
        <f>SUM(Mariannhill!CC100)</f>
        <v>0</v>
      </c>
      <c r="CD100" s="40" t="s">
        <v>50</v>
      </c>
    </row>
    <row r="101" spans="1:82" x14ac:dyDescent="0.35">
      <c r="A101" s="40"/>
      <c r="B101" s="130" t="s">
        <v>196</v>
      </c>
      <c r="C101" s="130" t="s">
        <v>197</v>
      </c>
      <c r="D101" s="131" t="s">
        <v>60</v>
      </c>
      <c r="E101" s="255">
        <f>SUM(Mariannhill!E101)</f>
        <v>72</v>
      </c>
      <c r="F101" s="214" t="b">
        <f>(Mariannhill!G101)=G101</f>
        <v>1</v>
      </c>
      <c r="G101" s="75">
        <f t="shared" si="45"/>
        <v>0</v>
      </c>
      <c r="H101" s="76">
        <f>SUM(Mariannhill!H101)</f>
        <v>0</v>
      </c>
      <c r="I101" s="77">
        <f>SUM(Mariannhill!I101)</f>
        <v>0</v>
      </c>
      <c r="J101" s="76">
        <f>SUM(Mariannhill!J101)</f>
        <v>0</v>
      </c>
      <c r="K101" s="78">
        <f>SUM(Mariannhill!K101)</f>
        <v>0</v>
      </c>
      <c r="L101" s="78">
        <f>SUM(Mariannhill!L101)</f>
        <v>0</v>
      </c>
      <c r="M101" s="78">
        <f>SUM(Mariannhill!M101)</f>
        <v>0</v>
      </c>
      <c r="N101" s="78">
        <f>SUM(Mariannhill!N101)</f>
        <v>0</v>
      </c>
      <c r="O101" s="78">
        <f>SUM(Mariannhill!O101)</f>
        <v>0</v>
      </c>
      <c r="P101" s="78">
        <f>SUM(Mariannhill!P101)</f>
        <v>0</v>
      </c>
      <c r="Q101" s="78">
        <f>SUM(Mariannhill!Q101)</f>
        <v>0</v>
      </c>
      <c r="R101" s="78">
        <f>SUM(Mariannhill!R101)</f>
        <v>0</v>
      </c>
      <c r="S101" s="78">
        <f>SUM(Mariannhill!S101)</f>
        <v>0</v>
      </c>
      <c r="T101" s="78">
        <f>SUM(Mariannhill!T101)</f>
        <v>0</v>
      </c>
      <c r="U101" s="77">
        <f>SUM(Mariannhill!U101)</f>
        <v>0</v>
      </c>
      <c r="V101" s="76">
        <f>SUM(Mariannhill!V101)</f>
        <v>0</v>
      </c>
      <c r="W101" s="78">
        <f>SUM(Mariannhill!W101)</f>
        <v>0</v>
      </c>
      <c r="X101" s="78">
        <f>SUM(Mariannhill!X101)</f>
        <v>0</v>
      </c>
      <c r="Y101" s="78">
        <f>SUM(Mariannhill!Y101)</f>
        <v>0</v>
      </c>
      <c r="Z101" s="78">
        <f>SUM(Mariannhill!Z101)</f>
        <v>0</v>
      </c>
      <c r="AA101" s="78">
        <f>SUM(Mariannhill!AA101)</f>
        <v>0</v>
      </c>
      <c r="AB101" s="78">
        <f>SUM(Mariannhill!AB101)</f>
        <v>0</v>
      </c>
      <c r="AC101" s="78">
        <f>SUM(Mariannhill!AC101)</f>
        <v>0</v>
      </c>
      <c r="AD101" s="78">
        <f>SUM(Mariannhill!AD101)</f>
        <v>0</v>
      </c>
      <c r="AE101" s="78">
        <f>SUM(Mariannhill!AE101)</f>
        <v>0</v>
      </c>
      <c r="AF101" s="78">
        <f>SUM(Mariannhill!AF101)</f>
        <v>0</v>
      </c>
      <c r="AG101" s="77">
        <f>SUM(Mariannhill!AG101)</f>
        <v>0</v>
      </c>
      <c r="AH101" s="79">
        <f>SUM(Mariannhill!AH101)</f>
        <v>0</v>
      </c>
      <c r="AI101" s="78">
        <f>SUM(Mariannhill!AI101)</f>
        <v>0</v>
      </c>
      <c r="AJ101" s="78">
        <f>SUM(Mariannhill!AJ101)</f>
        <v>0</v>
      </c>
      <c r="AK101" s="78">
        <f>SUM(Mariannhill!AK101)</f>
        <v>0</v>
      </c>
      <c r="AL101" s="78">
        <f>SUM(Mariannhill!AL101)</f>
        <v>0</v>
      </c>
      <c r="AM101" s="78">
        <f>SUM(Mariannhill!AM101)</f>
        <v>0</v>
      </c>
      <c r="AN101" s="78">
        <f>SUM(Mariannhill!AN101)</f>
        <v>0</v>
      </c>
      <c r="AO101" s="78">
        <f>SUM(Mariannhill!AO101)</f>
        <v>0</v>
      </c>
      <c r="AP101" s="78">
        <f>SUM(Mariannhill!AP101)</f>
        <v>0</v>
      </c>
      <c r="AQ101" s="78">
        <f>SUM(Mariannhill!AQ101)</f>
        <v>0</v>
      </c>
      <c r="AR101" s="78">
        <f>SUM(Mariannhill!AR101)</f>
        <v>0</v>
      </c>
      <c r="AS101" s="77">
        <f>SUM(Mariannhill!AS101)</f>
        <v>0</v>
      </c>
      <c r="AT101" s="79">
        <f>SUM(Mariannhill!AT101)</f>
        <v>0</v>
      </c>
      <c r="AU101" s="78">
        <f>SUM(Mariannhill!AU101)</f>
        <v>0</v>
      </c>
      <c r="AV101" s="78">
        <f>SUM(Mariannhill!AV101)</f>
        <v>0</v>
      </c>
      <c r="AW101" s="78">
        <f>SUM(Mariannhill!AW101)</f>
        <v>0</v>
      </c>
      <c r="AX101" s="78">
        <f>SUM(Mariannhill!AX101)</f>
        <v>0</v>
      </c>
      <c r="AY101" s="78">
        <f>SUM(Mariannhill!AY101)</f>
        <v>0</v>
      </c>
      <c r="AZ101" s="78">
        <f>SUM(Mariannhill!AZ101)</f>
        <v>0</v>
      </c>
      <c r="BA101" s="78">
        <f>SUM(Mariannhill!BA101)</f>
        <v>0</v>
      </c>
      <c r="BB101" s="78">
        <f>SUM(Mariannhill!BB101)</f>
        <v>0</v>
      </c>
      <c r="BC101" s="78">
        <f>SUM(Mariannhill!BC101)</f>
        <v>0</v>
      </c>
      <c r="BD101" s="78">
        <f>SUM(Mariannhill!BD101)</f>
        <v>0</v>
      </c>
      <c r="BE101" s="77">
        <f>SUM(Mariannhill!BE101)</f>
        <v>0</v>
      </c>
      <c r="BF101" s="79">
        <f>SUM(Mariannhill!BF101)</f>
        <v>0</v>
      </c>
      <c r="BG101" s="78">
        <f>SUM(Mariannhill!BG101)</f>
        <v>0</v>
      </c>
      <c r="BH101" s="78">
        <f>SUM(Mariannhill!BH101)</f>
        <v>0</v>
      </c>
      <c r="BI101" s="78">
        <f>SUM(Mariannhill!BI101)</f>
        <v>0</v>
      </c>
      <c r="BJ101" s="78">
        <f>SUM(Mariannhill!BJ101)</f>
        <v>0</v>
      </c>
      <c r="BK101" s="78">
        <f>SUM(Mariannhill!BK101)</f>
        <v>0</v>
      </c>
      <c r="BL101" s="78">
        <f>SUM(Mariannhill!BL101)</f>
        <v>0</v>
      </c>
      <c r="BM101" s="78">
        <f>SUM(Mariannhill!BM101)</f>
        <v>0</v>
      </c>
      <c r="BN101" s="78">
        <f>SUM(Mariannhill!BN101)</f>
        <v>0</v>
      </c>
      <c r="BO101" s="78">
        <f>SUM(Mariannhill!BO101)</f>
        <v>0</v>
      </c>
      <c r="BP101" s="78">
        <f>SUM(Mariannhill!BP101)</f>
        <v>0</v>
      </c>
      <c r="BQ101" s="77">
        <f>SUM(Mariannhill!BQ101)</f>
        <v>0</v>
      </c>
      <c r="BR101" s="79">
        <f>SUM(Mariannhill!BR101)</f>
        <v>0</v>
      </c>
      <c r="BS101" s="78">
        <f>SUM(Mariannhill!BS101)</f>
        <v>0</v>
      </c>
      <c r="BT101" s="78">
        <f>SUM(Mariannhill!BT101)</f>
        <v>0</v>
      </c>
      <c r="BU101" s="78">
        <f>SUM(Mariannhill!BU101)</f>
        <v>0</v>
      </c>
      <c r="BV101" s="78">
        <f>SUM(Mariannhill!BV101)</f>
        <v>0</v>
      </c>
      <c r="BW101" s="78">
        <f>SUM(Mariannhill!BW101)</f>
        <v>0</v>
      </c>
      <c r="BX101" s="78">
        <f>SUM(Mariannhill!BX101)</f>
        <v>0</v>
      </c>
      <c r="BY101" s="78">
        <f>SUM(Mariannhill!BY101)</f>
        <v>0</v>
      </c>
      <c r="BZ101" s="78">
        <f>SUM(Mariannhill!BZ101)</f>
        <v>0</v>
      </c>
      <c r="CA101" s="78">
        <f>SUM(Mariannhill!CA101)</f>
        <v>0</v>
      </c>
      <c r="CB101" s="78">
        <f>SUM(Mariannhill!CB101)</f>
        <v>0</v>
      </c>
      <c r="CC101" s="77">
        <f>SUM(Mariannhill!CC101)</f>
        <v>0</v>
      </c>
      <c r="CD101" s="40" t="s">
        <v>50</v>
      </c>
    </row>
    <row r="102" spans="1:82" x14ac:dyDescent="0.35">
      <c r="A102" s="40"/>
      <c r="B102" s="130" t="s">
        <v>198</v>
      </c>
      <c r="C102" s="130" t="s">
        <v>199</v>
      </c>
      <c r="D102" s="131" t="s">
        <v>60</v>
      </c>
      <c r="E102" s="255">
        <f>SUM(Mariannhill!E102)</f>
        <v>72</v>
      </c>
      <c r="F102" s="214" t="b">
        <f>(Mariannhill!G102)=G102</f>
        <v>1</v>
      </c>
      <c r="G102" s="75">
        <f t="shared" si="45"/>
        <v>0</v>
      </c>
      <c r="H102" s="76">
        <f>SUM(Mariannhill!H102)</f>
        <v>0</v>
      </c>
      <c r="I102" s="77">
        <f>SUM(Mariannhill!I102)</f>
        <v>0</v>
      </c>
      <c r="J102" s="76">
        <f>SUM(Mariannhill!J102)</f>
        <v>0</v>
      </c>
      <c r="K102" s="78">
        <f>SUM(Mariannhill!K102)</f>
        <v>0</v>
      </c>
      <c r="L102" s="78">
        <f>SUM(Mariannhill!L102)</f>
        <v>0</v>
      </c>
      <c r="M102" s="78">
        <f>SUM(Mariannhill!M102)</f>
        <v>0</v>
      </c>
      <c r="N102" s="78">
        <f>SUM(Mariannhill!N102)</f>
        <v>0</v>
      </c>
      <c r="O102" s="78">
        <f>SUM(Mariannhill!O102)</f>
        <v>0</v>
      </c>
      <c r="P102" s="78">
        <f>SUM(Mariannhill!P102)</f>
        <v>0</v>
      </c>
      <c r="Q102" s="78">
        <f>SUM(Mariannhill!Q102)</f>
        <v>0</v>
      </c>
      <c r="R102" s="78">
        <f>SUM(Mariannhill!R102)</f>
        <v>0</v>
      </c>
      <c r="S102" s="78">
        <f>SUM(Mariannhill!S102)</f>
        <v>0</v>
      </c>
      <c r="T102" s="78">
        <f>SUM(Mariannhill!T102)</f>
        <v>0</v>
      </c>
      <c r="U102" s="77">
        <f>SUM(Mariannhill!U102)</f>
        <v>0</v>
      </c>
      <c r="V102" s="76">
        <f>SUM(Mariannhill!V102)</f>
        <v>0</v>
      </c>
      <c r="W102" s="78">
        <f>SUM(Mariannhill!W102)</f>
        <v>0</v>
      </c>
      <c r="X102" s="78">
        <f>SUM(Mariannhill!X102)</f>
        <v>0</v>
      </c>
      <c r="Y102" s="78">
        <f>SUM(Mariannhill!Y102)</f>
        <v>0</v>
      </c>
      <c r="Z102" s="78">
        <f>SUM(Mariannhill!Z102)</f>
        <v>0</v>
      </c>
      <c r="AA102" s="78">
        <f>SUM(Mariannhill!AA102)</f>
        <v>0</v>
      </c>
      <c r="AB102" s="78">
        <f>SUM(Mariannhill!AB102)</f>
        <v>0</v>
      </c>
      <c r="AC102" s="78">
        <f>SUM(Mariannhill!AC102)</f>
        <v>0</v>
      </c>
      <c r="AD102" s="78">
        <f>SUM(Mariannhill!AD102)</f>
        <v>0</v>
      </c>
      <c r="AE102" s="78">
        <f>SUM(Mariannhill!AE102)</f>
        <v>0</v>
      </c>
      <c r="AF102" s="78">
        <f>SUM(Mariannhill!AF102)</f>
        <v>0</v>
      </c>
      <c r="AG102" s="77">
        <f>SUM(Mariannhill!AG102)</f>
        <v>0</v>
      </c>
      <c r="AH102" s="79">
        <f>SUM(Mariannhill!AH102)</f>
        <v>0</v>
      </c>
      <c r="AI102" s="78">
        <f>SUM(Mariannhill!AI102)</f>
        <v>0</v>
      </c>
      <c r="AJ102" s="78">
        <f>SUM(Mariannhill!AJ102)</f>
        <v>0</v>
      </c>
      <c r="AK102" s="78">
        <f>SUM(Mariannhill!AK102)</f>
        <v>0</v>
      </c>
      <c r="AL102" s="78">
        <f>SUM(Mariannhill!AL102)</f>
        <v>0</v>
      </c>
      <c r="AM102" s="78">
        <f>SUM(Mariannhill!AM102)</f>
        <v>0</v>
      </c>
      <c r="AN102" s="78">
        <f>SUM(Mariannhill!AN102)</f>
        <v>0</v>
      </c>
      <c r="AO102" s="78">
        <f>SUM(Mariannhill!AO102)</f>
        <v>0</v>
      </c>
      <c r="AP102" s="78">
        <f>SUM(Mariannhill!AP102)</f>
        <v>0</v>
      </c>
      <c r="AQ102" s="78">
        <f>SUM(Mariannhill!AQ102)</f>
        <v>0</v>
      </c>
      <c r="AR102" s="78">
        <f>SUM(Mariannhill!AR102)</f>
        <v>0</v>
      </c>
      <c r="AS102" s="77">
        <f>SUM(Mariannhill!AS102)</f>
        <v>0</v>
      </c>
      <c r="AT102" s="79">
        <f>SUM(Mariannhill!AT102)</f>
        <v>0</v>
      </c>
      <c r="AU102" s="78">
        <f>SUM(Mariannhill!AU102)</f>
        <v>0</v>
      </c>
      <c r="AV102" s="78">
        <f>SUM(Mariannhill!AV102)</f>
        <v>0</v>
      </c>
      <c r="AW102" s="78">
        <f>SUM(Mariannhill!AW102)</f>
        <v>0</v>
      </c>
      <c r="AX102" s="78">
        <f>SUM(Mariannhill!AX102)</f>
        <v>0</v>
      </c>
      <c r="AY102" s="78">
        <f>SUM(Mariannhill!AY102)</f>
        <v>0</v>
      </c>
      <c r="AZ102" s="78">
        <f>SUM(Mariannhill!AZ102)</f>
        <v>0</v>
      </c>
      <c r="BA102" s="78">
        <f>SUM(Mariannhill!BA102)</f>
        <v>0</v>
      </c>
      <c r="BB102" s="78">
        <f>SUM(Mariannhill!BB102)</f>
        <v>0</v>
      </c>
      <c r="BC102" s="78">
        <f>SUM(Mariannhill!BC102)</f>
        <v>0</v>
      </c>
      <c r="BD102" s="78">
        <f>SUM(Mariannhill!BD102)</f>
        <v>0</v>
      </c>
      <c r="BE102" s="77">
        <f>SUM(Mariannhill!BE102)</f>
        <v>0</v>
      </c>
      <c r="BF102" s="79">
        <f>SUM(Mariannhill!BF102)</f>
        <v>0</v>
      </c>
      <c r="BG102" s="78">
        <f>SUM(Mariannhill!BG102)</f>
        <v>0</v>
      </c>
      <c r="BH102" s="78">
        <f>SUM(Mariannhill!BH102)</f>
        <v>0</v>
      </c>
      <c r="BI102" s="78">
        <f>SUM(Mariannhill!BI102)</f>
        <v>0</v>
      </c>
      <c r="BJ102" s="78">
        <f>SUM(Mariannhill!BJ102)</f>
        <v>0</v>
      </c>
      <c r="BK102" s="78">
        <f>SUM(Mariannhill!BK102)</f>
        <v>0</v>
      </c>
      <c r="BL102" s="78">
        <f>SUM(Mariannhill!BL102)</f>
        <v>0</v>
      </c>
      <c r="BM102" s="78">
        <f>SUM(Mariannhill!BM102)</f>
        <v>0</v>
      </c>
      <c r="BN102" s="78">
        <f>SUM(Mariannhill!BN102)</f>
        <v>0</v>
      </c>
      <c r="BO102" s="78">
        <f>SUM(Mariannhill!BO102)</f>
        <v>0</v>
      </c>
      <c r="BP102" s="78">
        <f>SUM(Mariannhill!BP102)</f>
        <v>0</v>
      </c>
      <c r="BQ102" s="77">
        <f>SUM(Mariannhill!BQ102)</f>
        <v>0</v>
      </c>
      <c r="BR102" s="79">
        <f>SUM(Mariannhill!BR102)</f>
        <v>0</v>
      </c>
      <c r="BS102" s="78">
        <f>SUM(Mariannhill!BS102)</f>
        <v>0</v>
      </c>
      <c r="BT102" s="78">
        <f>SUM(Mariannhill!BT102)</f>
        <v>0</v>
      </c>
      <c r="BU102" s="78">
        <f>SUM(Mariannhill!BU102)</f>
        <v>0</v>
      </c>
      <c r="BV102" s="78">
        <f>SUM(Mariannhill!BV102)</f>
        <v>0</v>
      </c>
      <c r="BW102" s="78">
        <f>SUM(Mariannhill!BW102)</f>
        <v>0</v>
      </c>
      <c r="BX102" s="78">
        <f>SUM(Mariannhill!BX102)</f>
        <v>0</v>
      </c>
      <c r="BY102" s="78">
        <f>SUM(Mariannhill!BY102)</f>
        <v>0</v>
      </c>
      <c r="BZ102" s="78">
        <f>SUM(Mariannhill!BZ102)</f>
        <v>0</v>
      </c>
      <c r="CA102" s="78">
        <f>SUM(Mariannhill!CA102)</f>
        <v>0</v>
      </c>
      <c r="CB102" s="78">
        <f>SUM(Mariannhill!CB102)</f>
        <v>0</v>
      </c>
      <c r="CC102" s="77">
        <f>SUM(Mariannhill!CC102)</f>
        <v>0</v>
      </c>
      <c r="CD102" s="40" t="s">
        <v>50</v>
      </c>
    </row>
    <row r="103" spans="1:82" x14ac:dyDescent="0.35">
      <c r="A103" s="40"/>
      <c r="B103" s="130" t="s">
        <v>200</v>
      </c>
      <c r="C103" s="221" t="s">
        <v>201</v>
      </c>
      <c r="D103" s="131" t="s">
        <v>60</v>
      </c>
      <c r="E103" s="255">
        <f>SUM(Mariannhill!E103)</f>
        <v>72</v>
      </c>
      <c r="F103" s="214" t="b">
        <f>(Mariannhill!G103)=G103</f>
        <v>1</v>
      </c>
      <c r="G103" s="75">
        <f t="shared" si="45"/>
        <v>0</v>
      </c>
      <c r="H103" s="76">
        <f>SUM(Mariannhill!H103)</f>
        <v>0</v>
      </c>
      <c r="I103" s="77">
        <f>SUM(Mariannhill!I103)</f>
        <v>0</v>
      </c>
      <c r="J103" s="76">
        <f>SUM(Mariannhill!J103)</f>
        <v>0</v>
      </c>
      <c r="K103" s="78">
        <f>SUM(Mariannhill!K103)</f>
        <v>0</v>
      </c>
      <c r="L103" s="78">
        <f>SUM(Mariannhill!L103)</f>
        <v>0</v>
      </c>
      <c r="M103" s="78">
        <f>SUM(Mariannhill!M103)</f>
        <v>0</v>
      </c>
      <c r="N103" s="78">
        <f>SUM(Mariannhill!N103)</f>
        <v>0</v>
      </c>
      <c r="O103" s="78">
        <f>SUM(Mariannhill!O103)</f>
        <v>0</v>
      </c>
      <c r="P103" s="78">
        <f>SUM(Mariannhill!P103)</f>
        <v>0</v>
      </c>
      <c r="Q103" s="78">
        <f>SUM(Mariannhill!Q103)</f>
        <v>0</v>
      </c>
      <c r="R103" s="78">
        <f>SUM(Mariannhill!R103)</f>
        <v>0</v>
      </c>
      <c r="S103" s="78">
        <f>SUM(Mariannhill!S103)</f>
        <v>0</v>
      </c>
      <c r="T103" s="78">
        <f>SUM(Mariannhill!T103)</f>
        <v>0</v>
      </c>
      <c r="U103" s="77">
        <f>SUM(Mariannhill!U103)</f>
        <v>0</v>
      </c>
      <c r="V103" s="76">
        <f>SUM(Mariannhill!V103)</f>
        <v>0</v>
      </c>
      <c r="W103" s="78">
        <f>SUM(Mariannhill!W103)</f>
        <v>0</v>
      </c>
      <c r="X103" s="78">
        <f>SUM(Mariannhill!X103)</f>
        <v>0</v>
      </c>
      <c r="Y103" s="78">
        <f>SUM(Mariannhill!Y103)</f>
        <v>0</v>
      </c>
      <c r="Z103" s="78">
        <f>SUM(Mariannhill!Z103)</f>
        <v>0</v>
      </c>
      <c r="AA103" s="78">
        <f>SUM(Mariannhill!AA103)</f>
        <v>0</v>
      </c>
      <c r="AB103" s="78">
        <f>SUM(Mariannhill!AB103)</f>
        <v>0</v>
      </c>
      <c r="AC103" s="78">
        <f>SUM(Mariannhill!AC103)</f>
        <v>0</v>
      </c>
      <c r="AD103" s="78">
        <f>SUM(Mariannhill!AD103)</f>
        <v>0</v>
      </c>
      <c r="AE103" s="78">
        <f>SUM(Mariannhill!AE103)</f>
        <v>0</v>
      </c>
      <c r="AF103" s="78">
        <f>SUM(Mariannhill!AF103)</f>
        <v>0</v>
      </c>
      <c r="AG103" s="77">
        <f>SUM(Mariannhill!AG103)</f>
        <v>0</v>
      </c>
      <c r="AH103" s="79">
        <f>SUM(Mariannhill!AH103)</f>
        <v>0</v>
      </c>
      <c r="AI103" s="78">
        <f>SUM(Mariannhill!AI103)</f>
        <v>0</v>
      </c>
      <c r="AJ103" s="78">
        <f>SUM(Mariannhill!AJ103)</f>
        <v>0</v>
      </c>
      <c r="AK103" s="78">
        <f>SUM(Mariannhill!AK103)</f>
        <v>0</v>
      </c>
      <c r="AL103" s="78">
        <f>SUM(Mariannhill!AL103)</f>
        <v>0</v>
      </c>
      <c r="AM103" s="78">
        <f>SUM(Mariannhill!AM103)</f>
        <v>0</v>
      </c>
      <c r="AN103" s="78">
        <f>SUM(Mariannhill!AN103)</f>
        <v>0</v>
      </c>
      <c r="AO103" s="78">
        <f>SUM(Mariannhill!AO103)</f>
        <v>0</v>
      </c>
      <c r="AP103" s="78">
        <f>SUM(Mariannhill!AP103)</f>
        <v>0</v>
      </c>
      <c r="AQ103" s="78">
        <f>SUM(Mariannhill!AQ103)</f>
        <v>0</v>
      </c>
      <c r="AR103" s="78">
        <f>SUM(Mariannhill!AR103)</f>
        <v>0</v>
      </c>
      <c r="AS103" s="77">
        <f>SUM(Mariannhill!AS103)</f>
        <v>0</v>
      </c>
      <c r="AT103" s="79">
        <f>SUM(Mariannhill!AT103)</f>
        <v>0</v>
      </c>
      <c r="AU103" s="78">
        <f>SUM(Mariannhill!AU103)</f>
        <v>0</v>
      </c>
      <c r="AV103" s="78">
        <f>SUM(Mariannhill!AV103)</f>
        <v>0</v>
      </c>
      <c r="AW103" s="78">
        <f>SUM(Mariannhill!AW103)</f>
        <v>0</v>
      </c>
      <c r="AX103" s="78">
        <f>SUM(Mariannhill!AX103)</f>
        <v>0</v>
      </c>
      <c r="AY103" s="78">
        <f>SUM(Mariannhill!AY103)</f>
        <v>0</v>
      </c>
      <c r="AZ103" s="78">
        <f>SUM(Mariannhill!AZ103)</f>
        <v>0</v>
      </c>
      <c r="BA103" s="78">
        <f>SUM(Mariannhill!BA103)</f>
        <v>0</v>
      </c>
      <c r="BB103" s="78">
        <f>SUM(Mariannhill!BB103)</f>
        <v>0</v>
      </c>
      <c r="BC103" s="78">
        <f>SUM(Mariannhill!BC103)</f>
        <v>0</v>
      </c>
      <c r="BD103" s="78">
        <f>SUM(Mariannhill!BD103)</f>
        <v>0</v>
      </c>
      <c r="BE103" s="77">
        <f>SUM(Mariannhill!BE103)</f>
        <v>0</v>
      </c>
      <c r="BF103" s="79">
        <f>SUM(Mariannhill!BF103)</f>
        <v>0</v>
      </c>
      <c r="BG103" s="78">
        <f>SUM(Mariannhill!BG103)</f>
        <v>0</v>
      </c>
      <c r="BH103" s="78">
        <f>SUM(Mariannhill!BH103)</f>
        <v>0</v>
      </c>
      <c r="BI103" s="78">
        <f>SUM(Mariannhill!BI103)</f>
        <v>0</v>
      </c>
      <c r="BJ103" s="78">
        <f>SUM(Mariannhill!BJ103)</f>
        <v>0</v>
      </c>
      <c r="BK103" s="78">
        <f>SUM(Mariannhill!BK103)</f>
        <v>0</v>
      </c>
      <c r="BL103" s="78">
        <f>SUM(Mariannhill!BL103)</f>
        <v>0</v>
      </c>
      <c r="BM103" s="78">
        <f>SUM(Mariannhill!BM103)</f>
        <v>0</v>
      </c>
      <c r="BN103" s="78">
        <f>SUM(Mariannhill!BN103)</f>
        <v>0</v>
      </c>
      <c r="BO103" s="78">
        <f>SUM(Mariannhill!BO103)</f>
        <v>0</v>
      </c>
      <c r="BP103" s="78">
        <f>SUM(Mariannhill!BP103)</f>
        <v>0</v>
      </c>
      <c r="BQ103" s="77">
        <f>SUM(Mariannhill!BQ103)</f>
        <v>0</v>
      </c>
      <c r="BR103" s="79">
        <f>SUM(Mariannhill!BR103)</f>
        <v>0</v>
      </c>
      <c r="BS103" s="78">
        <f>SUM(Mariannhill!BS103)</f>
        <v>0</v>
      </c>
      <c r="BT103" s="78">
        <f>SUM(Mariannhill!BT103)</f>
        <v>0</v>
      </c>
      <c r="BU103" s="78">
        <f>SUM(Mariannhill!BU103)</f>
        <v>0</v>
      </c>
      <c r="BV103" s="78">
        <f>SUM(Mariannhill!BV103)</f>
        <v>0</v>
      </c>
      <c r="BW103" s="78">
        <f>SUM(Mariannhill!BW103)</f>
        <v>0</v>
      </c>
      <c r="BX103" s="78">
        <f>SUM(Mariannhill!BX103)</f>
        <v>0</v>
      </c>
      <c r="BY103" s="78">
        <f>SUM(Mariannhill!BY103)</f>
        <v>0</v>
      </c>
      <c r="BZ103" s="78">
        <f>SUM(Mariannhill!BZ103)</f>
        <v>0</v>
      </c>
      <c r="CA103" s="78">
        <f>SUM(Mariannhill!CA103)</f>
        <v>0</v>
      </c>
      <c r="CB103" s="78">
        <f>SUM(Mariannhill!CB103)</f>
        <v>0</v>
      </c>
      <c r="CC103" s="77">
        <f>SUM(Mariannhill!CC103)</f>
        <v>0</v>
      </c>
      <c r="CD103" s="40" t="s">
        <v>50</v>
      </c>
    </row>
    <row r="104" spans="1:82" x14ac:dyDescent="0.35">
      <c r="A104" s="40"/>
      <c r="B104" s="130" t="s">
        <v>202</v>
      </c>
      <c r="C104" s="221" t="s">
        <v>203</v>
      </c>
      <c r="D104" s="131" t="s">
        <v>60</v>
      </c>
      <c r="E104" s="255">
        <f>SUM(Mariannhill!E104)</f>
        <v>72</v>
      </c>
      <c r="F104" s="214" t="b">
        <f>(Mariannhill!G104)=G104</f>
        <v>1</v>
      </c>
      <c r="G104" s="75">
        <f t="shared" si="45"/>
        <v>0</v>
      </c>
      <c r="H104" s="76">
        <f>SUM(Mariannhill!H104)</f>
        <v>0</v>
      </c>
      <c r="I104" s="77">
        <f>SUM(Mariannhill!I104)</f>
        <v>0</v>
      </c>
      <c r="J104" s="76">
        <f>SUM(Mariannhill!J104)</f>
        <v>0</v>
      </c>
      <c r="K104" s="78">
        <f>SUM(Mariannhill!K104)</f>
        <v>0</v>
      </c>
      <c r="L104" s="78">
        <f>SUM(Mariannhill!L104)</f>
        <v>0</v>
      </c>
      <c r="M104" s="78">
        <f>SUM(Mariannhill!M104)</f>
        <v>0</v>
      </c>
      <c r="N104" s="78">
        <f>SUM(Mariannhill!N104)</f>
        <v>0</v>
      </c>
      <c r="O104" s="78">
        <f>SUM(Mariannhill!O104)</f>
        <v>0</v>
      </c>
      <c r="P104" s="78">
        <f>SUM(Mariannhill!P104)</f>
        <v>0</v>
      </c>
      <c r="Q104" s="78">
        <f>SUM(Mariannhill!Q104)</f>
        <v>0</v>
      </c>
      <c r="R104" s="78">
        <f>SUM(Mariannhill!R104)</f>
        <v>0</v>
      </c>
      <c r="S104" s="78">
        <f>SUM(Mariannhill!S104)</f>
        <v>0</v>
      </c>
      <c r="T104" s="78">
        <f>SUM(Mariannhill!T104)</f>
        <v>0</v>
      </c>
      <c r="U104" s="77">
        <f>SUM(Mariannhill!U104)</f>
        <v>0</v>
      </c>
      <c r="V104" s="76">
        <f>SUM(Mariannhill!V104)</f>
        <v>0</v>
      </c>
      <c r="W104" s="78">
        <f>SUM(Mariannhill!W104)</f>
        <v>0</v>
      </c>
      <c r="X104" s="78">
        <f>SUM(Mariannhill!X104)</f>
        <v>0</v>
      </c>
      <c r="Y104" s="78">
        <f>SUM(Mariannhill!Y104)</f>
        <v>0</v>
      </c>
      <c r="Z104" s="78">
        <f>SUM(Mariannhill!Z104)</f>
        <v>0</v>
      </c>
      <c r="AA104" s="78">
        <f>SUM(Mariannhill!AA104)</f>
        <v>0</v>
      </c>
      <c r="AB104" s="78">
        <f>SUM(Mariannhill!AB104)</f>
        <v>0</v>
      </c>
      <c r="AC104" s="78">
        <f>SUM(Mariannhill!AC104)</f>
        <v>0</v>
      </c>
      <c r="AD104" s="78">
        <f>SUM(Mariannhill!AD104)</f>
        <v>0</v>
      </c>
      <c r="AE104" s="78">
        <f>SUM(Mariannhill!AE104)</f>
        <v>0</v>
      </c>
      <c r="AF104" s="78">
        <f>SUM(Mariannhill!AF104)</f>
        <v>0</v>
      </c>
      <c r="AG104" s="77">
        <f>SUM(Mariannhill!AG104)</f>
        <v>0</v>
      </c>
      <c r="AH104" s="79">
        <f>SUM(Mariannhill!AH104)</f>
        <v>0</v>
      </c>
      <c r="AI104" s="78">
        <f>SUM(Mariannhill!AI104)</f>
        <v>0</v>
      </c>
      <c r="AJ104" s="78">
        <f>SUM(Mariannhill!AJ104)</f>
        <v>0</v>
      </c>
      <c r="AK104" s="78">
        <f>SUM(Mariannhill!AK104)</f>
        <v>0</v>
      </c>
      <c r="AL104" s="78">
        <f>SUM(Mariannhill!AL104)</f>
        <v>0</v>
      </c>
      <c r="AM104" s="78">
        <f>SUM(Mariannhill!AM104)</f>
        <v>0</v>
      </c>
      <c r="AN104" s="78">
        <f>SUM(Mariannhill!AN104)</f>
        <v>0</v>
      </c>
      <c r="AO104" s="78">
        <f>SUM(Mariannhill!AO104)</f>
        <v>0</v>
      </c>
      <c r="AP104" s="78">
        <f>SUM(Mariannhill!AP104)</f>
        <v>0</v>
      </c>
      <c r="AQ104" s="78">
        <f>SUM(Mariannhill!AQ104)</f>
        <v>0</v>
      </c>
      <c r="AR104" s="78">
        <f>SUM(Mariannhill!AR104)</f>
        <v>0</v>
      </c>
      <c r="AS104" s="77">
        <f>SUM(Mariannhill!AS104)</f>
        <v>0</v>
      </c>
      <c r="AT104" s="79">
        <f>SUM(Mariannhill!AT104)</f>
        <v>0</v>
      </c>
      <c r="AU104" s="78">
        <f>SUM(Mariannhill!AU104)</f>
        <v>0</v>
      </c>
      <c r="AV104" s="78">
        <f>SUM(Mariannhill!AV104)</f>
        <v>0</v>
      </c>
      <c r="AW104" s="78">
        <f>SUM(Mariannhill!AW104)</f>
        <v>0</v>
      </c>
      <c r="AX104" s="78">
        <f>SUM(Mariannhill!AX104)</f>
        <v>0</v>
      </c>
      <c r="AY104" s="78">
        <f>SUM(Mariannhill!AY104)</f>
        <v>0</v>
      </c>
      <c r="AZ104" s="78">
        <f>SUM(Mariannhill!AZ104)</f>
        <v>0</v>
      </c>
      <c r="BA104" s="78">
        <f>SUM(Mariannhill!BA104)</f>
        <v>0</v>
      </c>
      <c r="BB104" s="78">
        <f>SUM(Mariannhill!BB104)</f>
        <v>0</v>
      </c>
      <c r="BC104" s="78">
        <f>SUM(Mariannhill!BC104)</f>
        <v>0</v>
      </c>
      <c r="BD104" s="78">
        <f>SUM(Mariannhill!BD104)</f>
        <v>0</v>
      </c>
      <c r="BE104" s="77">
        <f>SUM(Mariannhill!BE104)</f>
        <v>0</v>
      </c>
      <c r="BF104" s="79">
        <f>SUM(Mariannhill!BF104)</f>
        <v>0</v>
      </c>
      <c r="BG104" s="78">
        <f>SUM(Mariannhill!BG104)</f>
        <v>0</v>
      </c>
      <c r="BH104" s="78">
        <f>SUM(Mariannhill!BH104)</f>
        <v>0</v>
      </c>
      <c r="BI104" s="78">
        <f>SUM(Mariannhill!BI104)</f>
        <v>0</v>
      </c>
      <c r="BJ104" s="78">
        <f>SUM(Mariannhill!BJ104)</f>
        <v>0</v>
      </c>
      <c r="BK104" s="78">
        <f>SUM(Mariannhill!BK104)</f>
        <v>0</v>
      </c>
      <c r="BL104" s="78">
        <f>SUM(Mariannhill!BL104)</f>
        <v>0</v>
      </c>
      <c r="BM104" s="78">
        <f>SUM(Mariannhill!BM104)</f>
        <v>0</v>
      </c>
      <c r="BN104" s="78">
        <f>SUM(Mariannhill!BN104)</f>
        <v>0</v>
      </c>
      <c r="BO104" s="78">
        <f>SUM(Mariannhill!BO104)</f>
        <v>0</v>
      </c>
      <c r="BP104" s="78">
        <f>SUM(Mariannhill!BP104)</f>
        <v>0</v>
      </c>
      <c r="BQ104" s="77">
        <f>SUM(Mariannhill!BQ104)</f>
        <v>0</v>
      </c>
      <c r="BR104" s="79">
        <f>SUM(Mariannhill!BR104)</f>
        <v>0</v>
      </c>
      <c r="BS104" s="78">
        <f>SUM(Mariannhill!BS104)</f>
        <v>0</v>
      </c>
      <c r="BT104" s="78">
        <f>SUM(Mariannhill!BT104)</f>
        <v>0</v>
      </c>
      <c r="BU104" s="78">
        <f>SUM(Mariannhill!BU104)</f>
        <v>0</v>
      </c>
      <c r="BV104" s="78">
        <f>SUM(Mariannhill!BV104)</f>
        <v>0</v>
      </c>
      <c r="BW104" s="78">
        <f>SUM(Mariannhill!BW104)</f>
        <v>0</v>
      </c>
      <c r="BX104" s="78">
        <f>SUM(Mariannhill!BX104)</f>
        <v>0</v>
      </c>
      <c r="BY104" s="78">
        <f>SUM(Mariannhill!BY104)</f>
        <v>0</v>
      </c>
      <c r="BZ104" s="78">
        <f>SUM(Mariannhill!BZ104)</f>
        <v>0</v>
      </c>
      <c r="CA104" s="78">
        <f>SUM(Mariannhill!CA104)</f>
        <v>0</v>
      </c>
      <c r="CB104" s="78">
        <f>SUM(Mariannhill!CB104)</f>
        <v>0</v>
      </c>
      <c r="CC104" s="77">
        <f>SUM(Mariannhill!CC104)</f>
        <v>0</v>
      </c>
      <c r="CD104" s="40" t="s">
        <v>50</v>
      </c>
    </row>
    <row r="105" spans="1:82" x14ac:dyDescent="0.35">
      <c r="A105" s="40"/>
      <c r="B105" s="130" t="s">
        <v>204</v>
      </c>
      <c r="C105" s="130" t="s">
        <v>205</v>
      </c>
      <c r="D105" s="131" t="s">
        <v>60</v>
      </c>
      <c r="E105" s="255">
        <f>SUM(Mariannhill!E105)</f>
        <v>72</v>
      </c>
      <c r="F105" s="214" t="b">
        <f>(Mariannhill!G105)=G105</f>
        <v>1</v>
      </c>
      <c r="G105" s="75">
        <f t="shared" si="45"/>
        <v>0</v>
      </c>
      <c r="H105" s="76">
        <f>SUM(Mariannhill!H105)</f>
        <v>0</v>
      </c>
      <c r="I105" s="77">
        <f>SUM(Mariannhill!I105)</f>
        <v>0</v>
      </c>
      <c r="J105" s="76">
        <f>SUM(Mariannhill!J105)</f>
        <v>0</v>
      </c>
      <c r="K105" s="78">
        <f>SUM(Mariannhill!K105)</f>
        <v>0</v>
      </c>
      <c r="L105" s="78">
        <f>SUM(Mariannhill!L105)</f>
        <v>0</v>
      </c>
      <c r="M105" s="78">
        <f>SUM(Mariannhill!M105)</f>
        <v>0</v>
      </c>
      <c r="N105" s="78">
        <f>SUM(Mariannhill!N105)</f>
        <v>0</v>
      </c>
      <c r="O105" s="78">
        <f>SUM(Mariannhill!O105)</f>
        <v>0</v>
      </c>
      <c r="P105" s="78">
        <f>SUM(Mariannhill!P105)</f>
        <v>0</v>
      </c>
      <c r="Q105" s="78">
        <f>SUM(Mariannhill!Q105)</f>
        <v>0</v>
      </c>
      <c r="R105" s="78">
        <f>SUM(Mariannhill!R105)</f>
        <v>0</v>
      </c>
      <c r="S105" s="78">
        <f>SUM(Mariannhill!S105)</f>
        <v>0</v>
      </c>
      <c r="T105" s="78">
        <f>SUM(Mariannhill!T105)</f>
        <v>0</v>
      </c>
      <c r="U105" s="77">
        <f>SUM(Mariannhill!U105)</f>
        <v>0</v>
      </c>
      <c r="V105" s="76">
        <f>SUM(Mariannhill!V105)</f>
        <v>0</v>
      </c>
      <c r="W105" s="78">
        <f>SUM(Mariannhill!W105)</f>
        <v>0</v>
      </c>
      <c r="X105" s="78">
        <f>SUM(Mariannhill!X105)</f>
        <v>0</v>
      </c>
      <c r="Y105" s="78">
        <f>SUM(Mariannhill!Y105)</f>
        <v>0</v>
      </c>
      <c r="Z105" s="78">
        <f>SUM(Mariannhill!Z105)</f>
        <v>0</v>
      </c>
      <c r="AA105" s="78">
        <f>SUM(Mariannhill!AA105)</f>
        <v>0</v>
      </c>
      <c r="AB105" s="78">
        <f>SUM(Mariannhill!AB105)</f>
        <v>0</v>
      </c>
      <c r="AC105" s="78">
        <f>SUM(Mariannhill!AC105)</f>
        <v>0</v>
      </c>
      <c r="AD105" s="78">
        <f>SUM(Mariannhill!AD105)</f>
        <v>0</v>
      </c>
      <c r="AE105" s="78">
        <f>SUM(Mariannhill!AE105)</f>
        <v>0</v>
      </c>
      <c r="AF105" s="78">
        <f>SUM(Mariannhill!AF105)</f>
        <v>0</v>
      </c>
      <c r="AG105" s="77">
        <f>SUM(Mariannhill!AG105)</f>
        <v>0</v>
      </c>
      <c r="AH105" s="79">
        <f>SUM(Mariannhill!AH105)</f>
        <v>0</v>
      </c>
      <c r="AI105" s="78">
        <f>SUM(Mariannhill!AI105)</f>
        <v>0</v>
      </c>
      <c r="AJ105" s="78">
        <f>SUM(Mariannhill!AJ105)</f>
        <v>0</v>
      </c>
      <c r="AK105" s="78">
        <f>SUM(Mariannhill!AK105)</f>
        <v>0</v>
      </c>
      <c r="AL105" s="78">
        <f>SUM(Mariannhill!AL105)</f>
        <v>0</v>
      </c>
      <c r="AM105" s="78">
        <f>SUM(Mariannhill!AM105)</f>
        <v>0</v>
      </c>
      <c r="AN105" s="78">
        <f>SUM(Mariannhill!AN105)</f>
        <v>0</v>
      </c>
      <c r="AO105" s="78">
        <f>SUM(Mariannhill!AO105)</f>
        <v>0</v>
      </c>
      <c r="AP105" s="78">
        <f>SUM(Mariannhill!AP105)</f>
        <v>0</v>
      </c>
      <c r="AQ105" s="78">
        <f>SUM(Mariannhill!AQ105)</f>
        <v>0</v>
      </c>
      <c r="AR105" s="78">
        <f>SUM(Mariannhill!AR105)</f>
        <v>0</v>
      </c>
      <c r="AS105" s="77">
        <f>SUM(Mariannhill!AS105)</f>
        <v>0</v>
      </c>
      <c r="AT105" s="79">
        <f>SUM(Mariannhill!AT105)</f>
        <v>0</v>
      </c>
      <c r="AU105" s="78">
        <f>SUM(Mariannhill!AU105)</f>
        <v>0</v>
      </c>
      <c r="AV105" s="78">
        <f>SUM(Mariannhill!AV105)</f>
        <v>0</v>
      </c>
      <c r="AW105" s="78">
        <f>SUM(Mariannhill!AW105)</f>
        <v>0</v>
      </c>
      <c r="AX105" s="78">
        <f>SUM(Mariannhill!AX105)</f>
        <v>0</v>
      </c>
      <c r="AY105" s="78">
        <f>SUM(Mariannhill!AY105)</f>
        <v>0</v>
      </c>
      <c r="AZ105" s="78">
        <f>SUM(Mariannhill!AZ105)</f>
        <v>0</v>
      </c>
      <c r="BA105" s="78">
        <f>SUM(Mariannhill!BA105)</f>
        <v>0</v>
      </c>
      <c r="BB105" s="78">
        <f>SUM(Mariannhill!BB105)</f>
        <v>0</v>
      </c>
      <c r="BC105" s="78">
        <f>SUM(Mariannhill!BC105)</f>
        <v>0</v>
      </c>
      <c r="BD105" s="78">
        <f>SUM(Mariannhill!BD105)</f>
        <v>0</v>
      </c>
      <c r="BE105" s="77">
        <f>SUM(Mariannhill!BE105)</f>
        <v>0</v>
      </c>
      <c r="BF105" s="79">
        <f>SUM(Mariannhill!BF105)</f>
        <v>0</v>
      </c>
      <c r="BG105" s="78">
        <f>SUM(Mariannhill!BG105)</f>
        <v>0</v>
      </c>
      <c r="BH105" s="78">
        <f>SUM(Mariannhill!BH105)</f>
        <v>0</v>
      </c>
      <c r="BI105" s="78">
        <f>SUM(Mariannhill!BI105)</f>
        <v>0</v>
      </c>
      <c r="BJ105" s="78">
        <f>SUM(Mariannhill!BJ105)</f>
        <v>0</v>
      </c>
      <c r="BK105" s="78">
        <f>SUM(Mariannhill!BK105)</f>
        <v>0</v>
      </c>
      <c r="BL105" s="78">
        <f>SUM(Mariannhill!BL105)</f>
        <v>0</v>
      </c>
      <c r="BM105" s="78">
        <f>SUM(Mariannhill!BM105)</f>
        <v>0</v>
      </c>
      <c r="BN105" s="78">
        <f>SUM(Mariannhill!BN105)</f>
        <v>0</v>
      </c>
      <c r="BO105" s="78">
        <f>SUM(Mariannhill!BO105)</f>
        <v>0</v>
      </c>
      <c r="BP105" s="78">
        <f>SUM(Mariannhill!BP105)</f>
        <v>0</v>
      </c>
      <c r="BQ105" s="77">
        <f>SUM(Mariannhill!BQ105)</f>
        <v>0</v>
      </c>
      <c r="BR105" s="79">
        <f>SUM(Mariannhill!BR105)</f>
        <v>0</v>
      </c>
      <c r="BS105" s="78">
        <f>SUM(Mariannhill!BS105)</f>
        <v>0</v>
      </c>
      <c r="BT105" s="78">
        <f>SUM(Mariannhill!BT105)</f>
        <v>0</v>
      </c>
      <c r="BU105" s="78">
        <f>SUM(Mariannhill!BU105)</f>
        <v>0</v>
      </c>
      <c r="BV105" s="78">
        <f>SUM(Mariannhill!BV105)</f>
        <v>0</v>
      </c>
      <c r="BW105" s="78">
        <f>SUM(Mariannhill!BW105)</f>
        <v>0</v>
      </c>
      <c r="BX105" s="78">
        <f>SUM(Mariannhill!BX105)</f>
        <v>0</v>
      </c>
      <c r="BY105" s="78">
        <f>SUM(Mariannhill!BY105)</f>
        <v>0</v>
      </c>
      <c r="BZ105" s="78">
        <f>SUM(Mariannhill!BZ105)</f>
        <v>0</v>
      </c>
      <c r="CA105" s="78">
        <f>SUM(Mariannhill!CA105)</f>
        <v>0</v>
      </c>
      <c r="CB105" s="78">
        <f>SUM(Mariannhill!CB105)</f>
        <v>0</v>
      </c>
      <c r="CC105" s="77">
        <f>SUM(Mariannhill!CC105)</f>
        <v>0</v>
      </c>
      <c r="CD105" s="40" t="s">
        <v>50</v>
      </c>
    </row>
    <row r="106" spans="1:82" x14ac:dyDescent="0.35">
      <c r="A106" s="40"/>
      <c r="B106" s="130" t="s">
        <v>206</v>
      </c>
      <c r="C106" s="130" t="s">
        <v>207</v>
      </c>
      <c r="D106" s="131" t="s">
        <v>60</v>
      </c>
      <c r="E106" s="255">
        <f>SUM(Mariannhill!E106)</f>
        <v>72</v>
      </c>
      <c r="F106" s="214" t="b">
        <f>(Mariannhill!G106)=G106</f>
        <v>1</v>
      </c>
      <c r="G106" s="75">
        <f t="shared" si="45"/>
        <v>0</v>
      </c>
      <c r="H106" s="76">
        <f>SUM(Mariannhill!H106)</f>
        <v>0</v>
      </c>
      <c r="I106" s="77">
        <f>SUM(Mariannhill!I106)</f>
        <v>0</v>
      </c>
      <c r="J106" s="76">
        <f>SUM(Mariannhill!J106)</f>
        <v>0</v>
      </c>
      <c r="K106" s="78">
        <f>SUM(Mariannhill!K106)</f>
        <v>0</v>
      </c>
      <c r="L106" s="78">
        <f>SUM(Mariannhill!L106)</f>
        <v>0</v>
      </c>
      <c r="M106" s="78">
        <f>SUM(Mariannhill!M106)</f>
        <v>0</v>
      </c>
      <c r="N106" s="78">
        <f>SUM(Mariannhill!N106)</f>
        <v>0</v>
      </c>
      <c r="O106" s="78">
        <f>SUM(Mariannhill!O106)</f>
        <v>0</v>
      </c>
      <c r="P106" s="78">
        <f>SUM(Mariannhill!P106)</f>
        <v>0</v>
      </c>
      <c r="Q106" s="78">
        <f>SUM(Mariannhill!Q106)</f>
        <v>0</v>
      </c>
      <c r="R106" s="78">
        <f>SUM(Mariannhill!R106)</f>
        <v>0</v>
      </c>
      <c r="S106" s="78">
        <f>SUM(Mariannhill!S106)</f>
        <v>0</v>
      </c>
      <c r="T106" s="78">
        <f>SUM(Mariannhill!T106)</f>
        <v>0</v>
      </c>
      <c r="U106" s="77">
        <f>SUM(Mariannhill!U106)</f>
        <v>0</v>
      </c>
      <c r="V106" s="76">
        <f>SUM(Mariannhill!V106)</f>
        <v>0</v>
      </c>
      <c r="W106" s="78">
        <f>SUM(Mariannhill!W106)</f>
        <v>0</v>
      </c>
      <c r="X106" s="78">
        <f>SUM(Mariannhill!X106)</f>
        <v>0</v>
      </c>
      <c r="Y106" s="78">
        <f>SUM(Mariannhill!Y106)</f>
        <v>0</v>
      </c>
      <c r="Z106" s="78">
        <f>SUM(Mariannhill!Z106)</f>
        <v>0</v>
      </c>
      <c r="AA106" s="78">
        <f>SUM(Mariannhill!AA106)</f>
        <v>0</v>
      </c>
      <c r="AB106" s="78">
        <f>SUM(Mariannhill!AB106)</f>
        <v>0</v>
      </c>
      <c r="AC106" s="78">
        <f>SUM(Mariannhill!AC106)</f>
        <v>0</v>
      </c>
      <c r="AD106" s="78">
        <f>SUM(Mariannhill!AD106)</f>
        <v>0</v>
      </c>
      <c r="AE106" s="78">
        <f>SUM(Mariannhill!AE106)</f>
        <v>0</v>
      </c>
      <c r="AF106" s="78">
        <f>SUM(Mariannhill!AF106)</f>
        <v>0</v>
      </c>
      <c r="AG106" s="77">
        <f>SUM(Mariannhill!AG106)</f>
        <v>0</v>
      </c>
      <c r="AH106" s="79">
        <f>SUM(Mariannhill!AH106)</f>
        <v>0</v>
      </c>
      <c r="AI106" s="78">
        <f>SUM(Mariannhill!AI106)</f>
        <v>0</v>
      </c>
      <c r="AJ106" s="78">
        <f>SUM(Mariannhill!AJ106)</f>
        <v>0</v>
      </c>
      <c r="AK106" s="78">
        <f>SUM(Mariannhill!AK106)</f>
        <v>0</v>
      </c>
      <c r="AL106" s="78">
        <f>SUM(Mariannhill!AL106)</f>
        <v>0</v>
      </c>
      <c r="AM106" s="78">
        <f>SUM(Mariannhill!AM106)</f>
        <v>0</v>
      </c>
      <c r="AN106" s="78">
        <f>SUM(Mariannhill!AN106)</f>
        <v>0</v>
      </c>
      <c r="AO106" s="78">
        <f>SUM(Mariannhill!AO106)</f>
        <v>0</v>
      </c>
      <c r="AP106" s="78">
        <f>SUM(Mariannhill!AP106)</f>
        <v>0</v>
      </c>
      <c r="AQ106" s="78">
        <f>SUM(Mariannhill!AQ106)</f>
        <v>0</v>
      </c>
      <c r="AR106" s="78">
        <f>SUM(Mariannhill!AR106)</f>
        <v>0</v>
      </c>
      <c r="AS106" s="77">
        <f>SUM(Mariannhill!AS106)</f>
        <v>0</v>
      </c>
      <c r="AT106" s="79">
        <f>SUM(Mariannhill!AT106)</f>
        <v>0</v>
      </c>
      <c r="AU106" s="78">
        <f>SUM(Mariannhill!AU106)</f>
        <v>0</v>
      </c>
      <c r="AV106" s="78">
        <f>SUM(Mariannhill!AV106)</f>
        <v>0</v>
      </c>
      <c r="AW106" s="78">
        <f>SUM(Mariannhill!AW106)</f>
        <v>0</v>
      </c>
      <c r="AX106" s="78">
        <f>SUM(Mariannhill!AX106)</f>
        <v>0</v>
      </c>
      <c r="AY106" s="78">
        <f>SUM(Mariannhill!AY106)</f>
        <v>0</v>
      </c>
      <c r="AZ106" s="78">
        <f>SUM(Mariannhill!AZ106)</f>
        <v>0</v>
      </c>
      <c r="BA106" s="78">
        <f>SUM(Mariannhill!BA106)</f>
        <v>0</v>
      </c>
      <c r="BB106" s="78">
        <f>SUM(Mariannhill!BB106)</f>
        <v>0</v>
      </c>
      <c r="BC106" s="78">
        <f>SUM(Mariannhill!BC106)</f>
        <v>0</v>
      </c>
      <c r="BD106" s="78">
        <f>SUM(Mariannhill!BD106)</f>
        <v>0</v>
      </c>
      <c r="BE106" s="77">
        <f>SUM(Mariannhill!BE106)</f>
        <v>0</v>
      </c>
      <c r="BF106" s="79">
        <f>SUM(Mariannhill!BF106)</f>
        <v>0</v>
      </c>
      <c r="BG106" s="78">
        <f>SUM(Mariannhill!BG106)</f>
        <v>0</v>
      </c>
      <c r="BH106" s="78">
        <f>SUM(Mariannhill!BH106)</f>
        <v>0</v>
      </c>
      <c r="BI106" s="78">
        <f>SUM(Mariannhill!BI106)</f>
        <v>0</v>
      </c>
      <c r="BJ106" s="78">
        <f>SUM(Mariannhill!BJ106)</f>
        <v>0</v>
      </c>
      <c r="BK106" s="78">
        <f>SUM(Mariannhill!BK106)</f>
        <v>0</v>
      </c>
      <c r="BL106" s="78">
        <f>SUM(Mariannhill!BL106)</f>
        <v>0</v>
      </c>
      <c r="BM106" s="78">
        <f>SUM(Mariannhill!BM106)</f>
        <v>0</v>
      </c>
      <c r="BN106" s="78">
        <f>SUM(Mariannhill!BN106)</f>
        <v>0</v>
      </c>
      <c r="BO106" s="78">
        <f>SUM(Mariannhill!BO106)</f>
        <v>0</v>
      </c>
      <c r="BP106" s="78">
        <f>SUM(Mariannhill!BP106)</f>
        <v>0</v>
      </c>
      <c r="BQ106" s="77">
        <f>SUM(Mariannhill!BQ106)</f>
        <v>0</v>
      </c>
      <c r="BR106" s="79">
        <f>SUM(Mariannhill!BR106)</f>
        <v>0</v>
      </c>
      <c r="BS106" s="78">
        <f>SUM(Mariannhill!BS106)</f>
        <v>0</v>
      </c>
      <c r="BT106" s="78">
        <f>SUM(Mariannhill!BT106)</f>
        <v>0</v>
      </c>
      <c r="BU106" s="78">
        <f>SUM(Mariannhill!BU106)</f>
        <v>0</v>
      </c>
      <c r="BV106" s="78">
        <f>SUM(Mariannhill!BV106)</f>
        <v>0</v>
      </c>
      <c r="BW106" s="78">
        <f>SUM(Mariannhill!BW106)</f>
        <v>0</v>
      </c>
      <c r="BX106" s="78">
        <f>SUM(Mariannhill!BX106)</f>
        <v>0</v>
      </c>
      <c r="BY106" s="78">
        <f>SUM(Mariannhill!BY106)</f>
        <v>0</v>
      </c>
      <c r="BZ106" s="78">
        <f>SUM(Mariannhill!BZ106)</f>
        <v>0</v>
      </c>
      <c r="CA106" s="78">
        <f>SUM(Mariannhill!CA106)</f>
        <v>0</v>
      </c>
      <c r="CB106" s="78">
        <f>SUM(Mariannhill!CB106)</f>
        <v>0</v>
      </c>
      <c r="CC106" s="77">
        <f>SUM(Mariannhill!CC106)</f>
        <v>0</v>
      </c>
      <c r="CD106" s="40" t="s">
        <v>50</v>
      </c>
    </row>
    <row r="107" spans="1:82" x14ac:dyDescent="0.35">
      <c r="A107" s="40"/>
      <c r="B107" s="122" t="s">
        <v>208</v>
      </c>
      <c r="C107" s="123" t="s">
        <v>209</v>
      </c>
      <c r="D107" s="124"/>
      <c r="E107" s="282"/>
      <c r="F107" s="214" t="b">
        <f>(Mariannhill!G107)=G107</f>
        <v>1</v>
      </c>
      <c r="G107" s="125">
        <f>SUM(G108:G119)</f>
        <v>6451200</v>
      </c>
      <c r="H107" s="126">
        <f t="shared" ref="H107:AL107" si="46">SUM(H108:H119)</f>
        <v>0</v>
      </c>
      <c r="I107" s="127">
        <f t="shared" si="46"/>
        <v>0</v>
      </c>
      <c r="J107" s="126">
        <f t="shared" si="46"/>
        <v>89600</v>
      </c>
      <c r="K107" s="128">
        <f t="shared" si="46"/>
        <v>89600</v>
      </c>
      <c r="L107" s="128">
        <f t="shared" si="46"/>
        <v>89600</v>
      </c>
      <c r="M107" s="128">
        <f t="shared" si="46"/>
        <v>89600</v>
      </c>
      <c r="N107" s="128">
        <f t="shared" si="46"/>
        <v>89600</v>
      </c>
      <c r="O107" s="128">
        <f t="shared" si="46"/>
        <v>89600</v>
      </c>
      <c r="P107" s="128">
        <f t="shared" si="46"/>
        <v>89600</v>
      </c>
      <c r="Q107" s="128">
        <f t="shared" si="46"/>
        <v>89600</v>
      </c>
      <c r="R107" s="128">
        <f t="shared" si="46"/>
        <v>89600</v>
      </c>
      <c r="S107" s="128">
        <f t="shared" si="46"/>
        <v>89600</v>
      </c>
      <c r="T107" s="128">
        <f t="shared" si="46"/>
        <v>89600</v>
      </c>
      <c r="U107" s="127">
        <f t="shared" si="46"/>
        <v>89600</v>
      </c>
      <c r="V107" s="126">
        <f t="shared" si="46"/>
        <v>89600</v>
      </c>
      <c r="W107" s="128">
        <f t="shared" si="46"/>
        <v>89600</v>
      </c>
      <c r="X107" s="128">
        <f t="shared" si="46"/>
        <v>89600</v>
      </c>
      <c r="Y107" s="128">
        <f t="shared" si="46"/>
        <v>89600</v>
      </c>
      <c r="Z107" s="128">
        <f t="shared" si="46"/>
        <v>89600</v>
      </c>
      <c r="AA107" s="128">
        <f t="shared" si="46"/>
        <v>89600</v>
      </c>
      <c r="AB107" s="128">
        <f t="shared" si="46"/>
        <v>89600</v>
      </c>
      <c r="AC107" s="128">
        <f t="shared" si="46"/>
        <v>89600</v>
      </c>
      <c r="AD107" s="128">
        <f t="shared" si="46"/>
        <v>89600</v>
      </c>
      <c r="AE107" s="128">
        <f t="shared" si="46"/>
        <v>89600</v>
      </c>
      <c r="AF107" s="128">
        <f t="shared" si="46"/>
        <v>89600</v>
      </c>
      <c r="AG107" s="127">
        <f t="shared" si="46"/>
        <v>89600</v>
      </c>
      <c r="AH107" s="129">
        <f t="shared" si="46"/>
        <v>89600</v>
      </c>
      <c r="AI107" s="128">
        <f t="shared" si="46"/>
        <v>89600</v>
      </c>
      <c r="AJ107" s="128">
        <f t="shared" si="46"/>
        <v>89600</v>
      </c>
      <c r="AK107" s="128">
        <f t="shared" si="46"/>
        <v>89600</v>
      </c>
      <c r="AL107" s="128">
        <f t="shared" si="46"/>
        <v>89600</v>
      </c>
      <c r="AM107" s="128">
        <f t="shared" ref="AM107:BR107" si="47">SUM(AM108:AM119)</f>
        <v>89600</v>
      </c>
      <c r="AN107" s="128">
        <f t="shared" si="47"/>
        <v>89600</v>
      </c>
      <c r="AO107" s="128">
        <f t="shared" si="47"/>
        <v>89600</v>
      </c>
      <c r="AP107" s="128">
        <f t="shared" si="47"/>
        <v>89600</v>
      </c>
      <c r="AQ107" s="128">
        <f t="shared" si="47"/>
        <v>89600</v>
      </c>
      <c r="AR107" s="128">
        <f t="shared" si="47"/>
        <v>89600</v>
      </c>
      <c r="AS107" s="127">
        <f t="shared" si="47"/>
        <v>89600</v>
      </c>
      <c r="AT107" s="129">
        <f t="shared" si="47"/>
        <v>89600</v>
      </c>
      <c r="AU107" s="128">
        <f t="shared" si="47"/>
        <v>89600</v>
      </c>
      <c r="AV107" s="128">
        <f t="shared" si="47"/>
        <v>89600</v>
      </c>
      <c r="AW107" s="128">
        <f t="shared" si="47"/>
        <v>89600</v>
      </c>
      <c r="AX107" s="128">
        <f t="shared" si="47"/>
        <v>89600</v>
      </c>
      <c r="AY107" s="128">
        <f t="shared" si="47"/>
        <v>89600</v>
      </c>
      <c r="AZ107" s="128">
        <f t="shared" si="47"/>
        <v>89600</v>
      </c>
      <c r="BA107" s="128">
        <f t="shared" si="47"/>
        <v>89600</v>
      </c>
      <c r="BB107" s="128">
        <f t="shared" si="47"/>
        <v>89600</v>
      </c>
      <c r="BC107" s="128">
        <f t="shared" si="47"/>
        <v>89600</v>
      </c>
      <c r="BD107" s="128">
        <f t="shared" si="47"/>
        <v>89600</v>
      </c>
      <c r="BE107" s="127">
        <f t="shared" si="47"/>
        <v>89600</v>
      </c>
      <c r="BF107" s="129">
        <f t="shared" si="47"/>
        <v>89600</v>
      </c>
      <c r="BG107" s="128">
        <f t="shared" si="47"/>
        <v>89600</v>
      </c>
      <c r="BH107" s="128">
        <f t="shared" si="47"/>
        <v>89600</v>
      </c>
      <c r="BI107" s="128">
        <f t="shared" si="47"/>
        <v>89600</v>
      </c>
      <c r="BJ107" s="128">
        <f t="shared" si="47"/>
        <v>89600</v>
      </c>
      <c r="BK107" s="128">
        <f t="shared" si="47"/>
        <v>89600</v>
      </c>
      <c r="BL107" s="128">
        <f t="shared" si="47"/>
        <v>89600</v>
      </c>
      <c r="BM107" s="128">
        <f t="shared" si="47"/>
        <v>89600</v>
      </c>
      <c r="BN107" s="128">
        <f t="shared" si="47"/>
        <v>89600</v>
      </c>
      <c r="BO107" s="128">
        <f t="shared" si="47"/>
        <v>89600</v>
      </c>
      <c r="BP107" s="128">
        <f t="shared" si="47"/>
        <v>89600</v>
      </c>
      <c r="BQ107" s="127">
        <f t="shared" si="47"/>
        <v>89600</v>
      </c>
      <c r="BR107" s="129">
        <f t="shared" si="47"/>
        <v>89600</v>
      </c>
      <c r="BS107" s="128">
        <f t="shared" ref="BS107:CC107" si="48">SUM(BS108:BS119)</f>
        <v>89600</v>
      </c>
      <c r="BT107" s="128">
        <f t="shared" si="48"/>
        <v>89600</v>
      </c>
      <c r="BU107" s="128">
        <f t="shared" si="48"/>
        <v>89600</v>
      </c>
      <c r="BV107" s="128">
        <f t="shared" si="48"/>
        <v>89600</v>
      </c>
      <c r="BW107" s="128">
        <f t="shared" si="48"/>
        <v>89600</v>
      </c>
      <c r="BX107" s="128">
        <f t="shared" si="48"/>
        <v>89600</v>
      </c>
      <c r="BY107" s="128">
        <f t="shared" si="48"/>
        <v>89600</v>
      </c>
      <c r="BZ107" s="128">
        <f t="shared" si="48"/>
        <v>89600</v>
      </c>
      <c r="CA107" s="128">
        <f t="shared" si="48"/>
        <v>89600</v>
      </c>
      <c r="CB107" s="128">
        <f t="shared" si="48"/>
        <v>89600</v>
      </c>
      <c r="CC107" s="127">
        <f t="shared" si="48"/>
        <v>89600</v>
      </c>
      <c r="CD107" s="40" t="s">
        <v>50</v>
      </c>
    </row>
    <row r="108" spans="1:82" x14ac:dyDescent="0.35">
      <c r="A108" s="40"/>
      <c r="B108" s="130" t="s">
        <v>210</v>
      </c>
      <c r="C108" s="130" t="s">
        <v>211</v>
      </c>
      <c r="D108" s="131" t="s">
        <v>60</v>
      </c>
      <c r="E108" s="255">
        <f>SUM(Mariannhill!E108)</f>
        <v>72</v>
      </c>
      <c r="F108" s="214" t="b">
        <f>(Mariannhill!G108)=G108</f>
        <v>1</v>
      </c>
      <c r="G108" s="75">
        <f t="shared" ref="G108:G119" si="49">+SUM(H108:CC108)</f>
        <v>6048000</v>
      </c>
      <c r="H108" s="76">
        <f>SUM(Mariannhill!H108)</f>
        <v>0</v>
      </c>
      <c r="I108" s="77">
        <f>SUM(Mariannhill!I108)</f>
        <v>0</v>
      </c>
      <c r="J108" s="76">
        <f>SUM(Mariannhill!J108)</f>
        <v>84000</v>
      </c>
      <c r="K108" s="78">
        <f>SUM(Mariannhill!K108)</f>
        <v>84000</v>
      </c>
      <c r="L108" s="78">
        <f>SUM(Mariannhill!L108)</f>
        <v>84000</v>
      </c>
      <c r="M108" s="78">
        <f>SUM(Mariannhill!M108)</f>
        <v>84000</v>
      </c>
      <c r="N108" s="78">
        <f>SUM(Mariannhill!N108)</f>
        <v>84000</v>
      </c>
      <c r="O108" s="78">
        <f>SUM(Mariannhill!O108)</f>
        <v>84000</v>
      </c>
      <c r="P108" s="78">
        <f>SUM(Mariannhill!P108)</f>
        <v>84000</v>
      </c>
      <c r="Q108" s="78">
        <f>SUM(Mariannhill!Q108)</f>
        <v>84000</v>
      </c>
      <c r="R108" s="78">
        <f>SUM(Mariannhill!R108)</f>
        <v>84000</v>
      </c>
      <c r="S108" s="78">
        <f>SUM(Mariannhill!S108)</f>
        <v>84000</v>
      </c>
      <c r="T108" s="78">
        <f>SUM(Mariannhill!T108)</f>
        <v>84000</v>
      </c>
      <c r="U108" s="77">
        <f>SUM(Mariannhill!U108)</f>
        <v>84000</v>
      </c>
      <c r="V108" s="76">
        <f>SUM(Mariannhill!V108)</f>
        <v>84000</v>
      </c>
      <c r="W108" s="78">
        <f>SUM(Mariannhill!W108)</f>
        <v>84000</v>
      </c>
      <c r="X108" s="78">
        <f>SUM(Mariannhill!X108)</f>
        <v>84000</v>
      </c>
      <c r="Y108" s="78">
        <f>SUM(Mariannhill!Y108)</f>
        <v>84000</v>
      </c>
      <c r="Z108" s="78">
        <f>SUM(Mariannhill!Z108)</f>
        <v>84000</v>
      </c>
      <c r="AA108" s="78">
        <f>SUM(Mariannhill!AA108)</f>
        <v>84000</v>
      </c>
      <c r="AB108" s="78">
        <f>SUM(Mariannhill!AB108)</f>
        <v>84000</v>
      </c>
      <c r="AC108" s="78">
        <f>SUM(Mariannhill!AC108)</f>
        <v>84000</v>
      </c>
      <c r="AD108" s="78">
        <f>SUM(Mariannhill!AD108)</f>
        <v>84000</v>
      </c>
      <c r="AE108" s="78">
        <f>SUM(Mariannhill!AE108)</f>
        <v>84000</v>
      </c>
      <c r="AF108" s="78">
        <f>SUM(Mariannhill!AF108)</f>
        <v>84000</v>
      </c>
      <c r="AG108" s="77">
        <f>SUM(Mariannhill!AG108)</f>
        <v>84000</v>
      </c>
      <c r="AH108" s="79">
        <f>SUM(Mariannhill!AH108)</f>
        <v>84000</v>
      </c>
      <c r="AI108" s="78">
        <f>SUM(Mariannhill!AI108)</f>
        <v>84000</v>
      </c>
      <c r="AJ108" s="78">
        <f>SUM(Mariannhill!AJ108)</f>
        <v>84000</v>
      </c>
      <c r="AK108" s="78">
        <f>SUM(Mariannhill!AK108)</f>
        <v>84000</v>
      </c>
      <c r="AL108" s="78">
        <f>SUM(Mariannhill!AL108)</f>
        <v>84000</v>
      </c>
      <c r="AM108" s="78">
        <f>SUM(Mariannhill!AM108)</f>
        <v>84000</v>
      </c>
      <c r="AN108" s="78">
        <f>SUM(Mariannhill!AN108)</f>
        <v>84000</v>
      </c>
      <c r="AO108" s="78">
        <f>SUM(Mariannhill!AO108)</f>
        <v>84000</v>
      </c>
      <c r="AP108" s="78">
        <f>SUM(Mariannhill!AP108)</f>
        <v>84000</v>
      </c>
      <c r="AQ108" s="78">
        <f>SUM(Mariannhill!AQ108)</f>
        <v>84000</v>
      </c>
      <c r="AR108" s="78">
        <f>SUM(Mariannhill!AR108)</f>
        <v>84000</v>
      </c>
      <c r="AS108" s="77">
        <f>SUM(Mariannhill!AS108)</f>
        <v>84000</v>
      </c>
      <c r="AT108" s="79">
        <f>SUM(Mariannhill!AT108)</f>
        <v>84000</v>
      </c>
      <c r="AU108" s="78">
        <f>SUM(Mariannhill!AU108)</f>
        <v>84000</v>
      </c>
      <c r="AV108" s="78">
        <f>SUM(Mariannhill!AV108)</f>
        <v>84000</v>
      </c>
      <c r="AW108" s="78">
        <f>SUM(Mariannhill!AW108)</f>
        <v>84000</v>
      </c>
      <c r="AX108" s="78">
        <f>SUM(Mariannhill!AX108)</f>
        <v>84000</v>
      </c>
      <c r="AY108" s="78">
        <f>SUM(Mariannhill!AY108)</f>
        <v>84000</v>
      </c>
      <c r="AZ108" s="78">
        <f>SUM(Mariannhill!AZ108)</f>
        <v>84000</v>
      </c>
      <c r="BA108" s="78">
        <f>SUM(Mariannhill!BA108)</f>
        <v>84000</v>
      </c>
      <c r="BB108" s="78">
        <f>SUM(Mariannhill!BB108)</f>
        <v>84000</v>
      </c>
      <c r="BC108" s="78">
        <f>SUM(Mariannhill!BC108)</f>
        <v>84000</v>
      </c>
      <c r="BD108" s="78">
        <f>SUM(Mariannhill!BD108)</f>
        <v>84000</v>
      </c>
      <c r="BE108" s="77">
        <f>SUM(Mariannhill!BE108)</f>
        <v>84000</v>
      </c>
      <c r="BF108" s="79">
        <f>SUM(Mariannhill!BF108)</f>
        <v>84000</v>
      </c>
      <c r="BG108" s="78">
        <f>SUM(Mariannhill!BG108)</f>
        <v>84000</v>
      </c>
      <c r="BH108" s="78">
        <f>SUM(Mariannhill!BH108)</f>
        <v>84000</v>
      </c>
      <c r="BI108" s="78">
        <f>SUM(Mariannhill!BI108)</f>
        <v>84000</v>
      </c>
      <c r="BJ108" s="78">
        <f>SUM(Mariannhill!BJ108)</f>
        <v>84000</v>
      </c>
      <c r="BK108" s="78">
        <f>SUM(Mariannhill!BK108)</f>
        <v>84000</v>
      </c>
      <c r="BL108" s="78">
        <f>SUM(Mariannhill!BL108)</f>
        <v>84000</v>
      </c>
      <c r="BM108" s="78">
        <f>SUM(Mariannhill!BM108)</f>
        <v>84000</v>
      </c>
      <c r="BN108" s="78">
        <f>SUM(Mariannhill!BN108)</f>
        <v>84000</v>
      </c>
      <c r="BO108" s="78">
        <f>SUM(Mariannhill!BO108)</f>
        <v>84000</v>
      </c>
      <c r="BP108" s="78">
        <f>SUM(Mariannhill!BP108)</f>
        <v>84000</v>
      </c>
      <c r="BQ108" s="77">
        <f>SUM(Mariannhill!BQ108)</f>
        <v>84000</v>
      </c>
      <c r="BR108" s="79">
        <f>SUM(Mariannhill!BR108)</f>
        <v>84000</v>
      </c>
      <c r="BS108" s="78">
        <f>SUM(Mariannhill!BS108)</f>
        <v>84000</v>
      </c>
      <c r="BT108" s="78">
        <f>SUM(Mariannhill!BT108)</f>
        <v>84000</v>
      </c>
      <c r="BU108" s="78">
        <f>SUM(Mariannhill!BU108)</f>
        <v>84000</v>
      </c>
      <c r="BV108" s="78">
        <f>SUM(Mariannhill!BV108)</f>
        <v>84000</v>
      </c>
      <c r="BW108" s="78">
        <f>SUM(Mariannhill!BW108)</f>
        <v>84000</v>
      </c>
      <c r="BX108" s="78">
        <f>SUM(Mariannhill!BX108)</f>
        <v>84000</v>
      </c>
      <c r="BY108" s="78">
        <f>SUM(Mariannhill!BY108)</f>
        <v>84000</v>
      </c>
      <c r="BZ108" s="78">
        <f>SUM(Mariannhill!BZ108)</f>
        <v>84000</v>
      </c>
      <c r="CA108" s="78">
        <f>SUM(Mariannhill!CA108)</f>
        <v>84000</v>
      </c>
      <c r="CB108" s="78">
        <f>SUM(Mariannhill!CB108)</f>
        <v>84000</v>
      </c>
      <c r="CC108" s="77">
        <f>SUM(Mariannhill!CC108)</f>
        <v>84000</v>
      </c>
      <c r="CD108" s="40" t="s">
        <v>50</v>
      </c>
    </row>
    <row r="109" spans="1:82" customFormat="1" ht="14.5" x14ac:dyDescent="0.35">
      <c r="A109" s="40"/>
      <c r="B109" s="145" t="s">
        <v>212</v>
      </c>
      <c r="C109" s="146" t="str">
        <f>"Provision for overhead charges + profit in respect to A-4001-a"</f>
        <v>Provision for overhead charges + profit in respect to A-4001-a</v>
      </c>
      <c r="D109" s="147" t="s">
        <v>213</v>
      </c>
      <c r="E109" s="255">
        <f>SUM(Mariannhill!E109)/5</f>
        <v>1209600</v>
      </c>
      <c r="F109" s="214" t="b">
        <f>(Mariannhill!G109)=G109</f>
        <v>1</v>
      </c>
      <c r="G109" s="75">
        <f t="shared" si="49"/>
        <v>0</v>
      </c>
      <c r="H109" s="76">
        <f>SUM(Mariannhill!H109)</f>
        <v>0</v>
      </c>
      <c r="I109" s="77">
        <f>SUM(Mariannhill!I109)</f>
        <v>0</v>
      </c>
      <c r="J109" s="76">
        <f>SUM(Mariannhill!J109)</f>
        <v>0</v>
      </c>
      <c r="K109" s="78">
        <f>SUM(Mariannhill!K109)</f>
        <v>0</v>
      </c>
      <c r="L109" s="78">
        <f>SUM(Mariannhill!L109)</f>
        <v>0</v>
      </c>
      <c r="M109" s="78">
        <f>SUM(Mariannhill!M109)</f>
        <v>0</v>
      </c>
      <c r="N109" s="78">
        <f>SUM(Mariannhill!N109)</f>
        <v>0</v>
      </c>
      <c r="O109" s="78">
        <f>SUM(Mariannhill!O109)</f>
        <v>0</v>
      </c>
      <c r="P109" s="78">
        <f>SUM(Mariannhill!P109)</f>
        <v>0</v>
      </c>
      <c r="Q109" s="78">
        <f>SUM(Mariannhill!Q109)</f>
        <v>0</v>
      </c>
      <c r="R109" s="78">
        <f>SUM(Mariannhill!R109)</f>
        <v>0</v>
      </c>
      <c r="S109" s="78">
        <f>SUM(Mariannhill!S109)</f>
        <v>0</v>
      </c>
      <c r="T109" s="78">
        <f>SUM(Mariannhill!T109)</f>
        <v>0</v>
      </c>
      <c r="U109" s="77">
        <f>SUM(Mariannhill!U109)</f>
        <v>0</v>
      </c>
      <c r="V109" s="76">
        <f>SUM(Mariannhill!V109)</f>
        <v>0</v>
      </c>
      <c r="W109" s="78">
        <f>SUM(Mariannhill!W109)</f>
        <v>0</v>
      </c>
      <c r="X109" s="78">
        <f>SUM(Mariannhill!X109)</f>
        <v>0</v>
      </c>
      <c r="Y109" s="78">
        <f>SUM(Mariannhill!Y109)</f>
        <v>0</v>
      </c>
      <c r="Z109" s="78">
        <f>SUM(Mariannhill!Z109)</f>
        <v>0</v>
      </c>
      <c r="AA109" s="78">
        <f>SUM(Mariannhill!AA109)</f>
        <v>0</v>
      </c>
      <c r="AB109" s="78">
        <f>SUM(Mariannhill!AB109)</f>
        <v>0</v>
      </c>
      <c r="AC109" s="78">
        <f>SUM(Mariannhill!AC109)</f>
        <v>0</v>
      </c>
      <c r="AD109" s="78">
        <f>SUM(Mariannhill!AD109)</f>
        <v>0</v>
      </c>
      <c r="AE109" s="78">
        <f>SUM(Mariannhill!AE109)</f>
        <v>0</v>
      </c>
      <c r="AF109" s="78">
        <f>SUM(Mariannhill!AF109)</f>
        <v>0</v>
      </c>
      <c r="AG109" s="77">
        <f>SUM(Mariannhill!AG109)</f>
        <v>0</v>
      </c>
      <c r="AH109" s="79">
        <f>SUM(Mariannhill!AH109)</f>
        <v>0</v>
      </c>
      <c r="AI109" s="78">
        <f>SUM(Mariannhill!AI109)</f>
        <v>0</v>
      </c>
      <c r="AJ109" s="78">
        <f>SUM(Mariannhill!AJ109)</f>
        <v>0</v>
      </c>
      <c r="AK109" s="78">
        <f>SUM(Mariannhill!AK109)</f>
        <v>0</v>
      </c>
      <c r="AL109" s="78">
        <f>SUM(Mariannhill!AL109)</f>
        <v>0</v>
      </c>
      <c r="AM109" s="78">
        <f>SUM(Mariannhill!AM109)</f>
        <v>0</v>
      </c>
      <c r="AN109" s="78">
        <f>SUM(Mariannhill!AN109)</f>
        <v>0</v>
      </c>
      <c r="AO109" s="78">
        <f>SUM(Mariannhill!AO109)</f>
        <v>0</v>
      </c>
      <c r="AP109" s="78">
        <f>SUM(Mariannhill!AP109)</f>
        <v>0</v>
      </c>
      <c r="AQ109" s="78">
        <f>SUM(Mariannhill!AQ109)</f>
        <v>0</v>
      </c>
      <c r="AR109" s="78">
        <f>SUM(Mariannhill!AR109)</f>
        <v>0</v>
      </c>
      <c r="AS109" s="77">
        <f>SUM(Mariannhill!AS109)</f>
        <v>0</v>
      </c>
      <c r="AT109" s="79">
        <f>SUM(Mariannhill!AT109)</f>
        <v>0</v>
      </c>
      <c r="AU109" s="78">
        <f>SUM(Mariannhill!AU109)</f>
        <v>0</v>
      </c>
      <c r="AV109" s="78">
        <f>SUM(Mariannhill!AV109)</f>
        <v>0</v>
      </c>
      <c r="AW109" s="78">
        <f>SUM(Mariannhill!AW109)</f>
        <v>0</v>
      </c>
      <c r="AX109" s="78">
        <f>SUM(Mariannhill!AX109)</f>
        <v>0</v>
      </c>
      <c r="AY109" s="78">
        <f>SUM(Mariannhill!AY109)</f>
        <v>0</v>
      </c>
      <c r="AZ109" s="78">
        <f>SUM(Mariannhill!AZ109)</f>
        <v>0</v>
      </c>
      <c r="BA109" s="78">
        <f>SUM(Mariannhill!BA109)</f>
        <v>0</v>
      </c>
      <c r="BB109" s="78">
        <f>SUM(Mariannhill!BB109)</f>
        <v>0</v>
      </c>
      <c r="BC109" s="78">
        <f>SUM(Mariannhill!BC109)</f>
        <v>0</v>
      </c>
      <c r="BD109" s="78">
        <f>SUM(Mariannhill!BD109)</f>
        <v>0</v>
      </c>
      <c r="BE109" s="77">
        <f>SUM(Mariannhill!BE109)</f>
        <v>0</v>
      </c>
      <c r="BF109" s="79">
        <f>SUM(Mariannhill!BF109)</f>
        <v>0</v>
      </c>
      <c r="BG109" s="78">
        <f>SUM(Mariannhill!BG109)</f>
        <v>0</v>
      </c>
      <c r="BH109" s="78">
        <f>SUM(Mariannhill!BH109)</f>
        <v>0</v>
      </c>
      <c r="BI109" s="78">
        <f>SUM(Mariannhill!BI109)</f>
        <v>0</v>
      </c>
      <c r="BJ109" s="78">
        <f>SUM(Mariannhill!BJ109)</f>
        <v>0</v>
      </c>
      <c r="BK109" s="78">
        <f>SUM(Mariannhill!BK109)</f>
        <v>0</v>
      </c>
      <c r="BL109" s="78">
        <f>SUM(Mariannhill!BL109)</f>
        <v>0</v>
      </c>
      <c r="BM109" s="78">
        <f>SUM(Mariannhill!BM109)</f>
        <v>0</v>
      </c>
      <c r="BN109" s="78">
        <f>SUM(Mariannhill!BN109)</f>
        <v>0</v>
      </c>
      <c r="BO109" s="78">
        <f>SUM(Mariannhill!BO109)</f>
        <v>0</v>
      </c>
      <c r="BP109" s="78">
        <f>SUM(Mariannhill!BP109)</f>
        <v>0</v>
      </c>
      <c r="BQ109" s="77">
        <f>SUM(Mariannhill!BQ109)</f>
        <v>0</v>
      </c>
      <c r="BR109" s="79">
        <f>SUM(Mariannhill!BR109)</f>
        <v>0</v>
      </c>
      <c r="BS109" s="78">
        <f>SUM(Mariannhill!BS109)</f>
        <v>0</v>
      </c>
      <c r="BT109" s="78">
        <f>SUM(Mariannhill!BT109)</f>
        <v>0</v>
      </c>
      <c r="BU109" s="78">
        <f>SUM(Mariannhill!BU109)</f>
        <v>0</v>
      </c>
      <c r="BV109" s="78">
        <f>SUM(Mariannhill!BV109)</f>
        <v>0</v>
      </c>
      <c r="BW109" s="78">
        <f>SUM(Mariannhill!BW109)</f>
        <v>0</v>
      </c>
      <c r="BX109" s="78">
        <f>SUM(Mariannhill!BX109)</f>
        <v>0</v>
      </c>
      <c r="BY109" s="78">
        <f>SUM(Mariannhill!BY109)</f>
        <v>0</v>
      </c>
      <c r="BZ109" s="78">
        <f>SUM(Mariannhill!BZ109)</f>
        <v>0</v>
      </c>
      <c r="CA109" s="78">
        <f>SUM(Mariannhill!CA109)</f>
        <v>0</v>
      </c>
      <c r="CB109" s="78">
        <f>SUM(Mariannhill!CB109)</f>
        <v>0</v>
      </c>
      <c r="CC109" s="77">
        <f>SUM(Mariannhill!CC109)</f>
        <v>0</v>
      </c>
    </row>
    <row r="110" spans="1:82" x14ac:dyDescent="0.35">
      <c r="A110" s="40"/>
      <c r="B110" s="130" t="s">
        <v>214</v>
      </c>
      <c r="C110" s="130" t="s">
        <v>215</v>
      </c>
      <c r="D110" s="131" t="s">
        <v>60</v>
      </c>
      <c r="E110" s="255">
        <f>SUM(Mariannhill!E110)</f>
        <v>72</v>
      </c>
      <c r="F110" s="214" t="b">
        <f>(Mariannhill!G110)=G110</f>
        <v>1</v>
      </c>
      <c r="G110" s="75">
        <f t="shared" si="49"/>
        <v>403200</v>
      </c>
      <c r="H110" s="76">
        <f>SUM(Mariannhill!H110)</f>
        <v>0</v>
      </c>
      <c r="I110" s="77">
        <f>SUM(Mariannhill!I110)</f>
        <v>0</v>
      </c>
      <c r="J110" s="76">
        <f>SUM(Mariannhill!J110)</f>
        <v>5600</v>
      </c>
      <c r="K110" s="78">
        <f>SUM(Mariannhill!K110)</f>
        <v>5600</v>
      </c>
      <c r="L110" s="78">
        <f>SUM(Mariannhill!L110)</f>
        <v>5600</v>
      </c>
      <c r="M110" s="78">
        <f>SUM(Mariannhill!M110)</f>
        <v>5600</v>
      </c>
      <c r="N110" s="78">
        <f>SUM(Mariannhill!N110)</f>
        <v>5600</v>
      </c>
      <c r="O110" s="78">
        <f>SUM(Mariannhill!O110)</f>
        <v>5600</v>
      </c>
      <c r="P110" s="78">
        <f>SUM(Mariannhill!P110)</f>
        <v>5600</v>
      </c>
      <c r="Q110" s="78">
        <f>SUM(Mariannhill!Q110)</f>
        <v>5600</v>
      </c>
      <c r="R110" s="78">
        <f>SUM(Mariannhill!R110)</f>
        <v>5600</v>
      </c>
      <c r="S110" s="78">
        <f>SUM(Mariannhill!S110)</f>
        <v>5600</v>
      </c>
      <c r="T110" s="78">
        <f>SUM(Mariannhill!T110)</f>
        <v>5600</v>
      </c>
      <c r="U110" s="77">
        <f>SUM(Mariannhill!U110)</f>
        <v>5600</v>
      </c>
      <c r="V110" s="76">
        <f>SUM(Mariannhill!V110)</f>
        <v>5600</v>
      </c>
      <c r="W110" s="78">
        <f>SUM(Mariannhill!W110)</f>
        <v>5600</v>
      </c>
      <c r="X110" s="78">
        <f>SUM(Mariannhill!X110)</f>
        <v>5600</v>
      </c>
      <c r="Y110" s="78">
        <f>SUM(Mariannhill!Y110)</f>
        <v>5600</v>
      </c>
      <c r="Z110" s="78">
        <f>SUM(Mariannhill!Z110)</f>
        <v>5600</v>
      </c>
      <c r="AA110" s="78">
        <f>SUM(Mariannhill!AA110)</f>
        <v>5600</v>
      </c>
      <c r="AB110" s="78">
        <f>SUM(Mariannhill!AB110)</f>
        <v>5600</v>
      </c>
      <c r="AC110" s="78">
        <f>SUM(Mariannhill!AC110)</f>
        <v>5600</v>
      </c>
      <c r="AD110" s="78">
        <f>SUM(Mariannhill!AD110)</f>
        <v>5600</v>
      </c>
      <c r="AE110" s="78">
        <f>SUM(Mariannhill!AE110)</f>
        <v>5600</v>
      </c>
      <c r="AF110" s="78">
        <f>SUM(Mariannhill!AF110)</f>
        <v>5600</v>
      </c>
      <c r="AG110" s="77">
        <f>SUM(Mariannhill!AG110)</f>
        <v>5600</v>
      </c>
      <c r="AH110" s="79">
        <f>SUM(Mariannhill!AH110)</f>
        <v>5600</v>
      </c>
      <c r="AI110" s="78">
        <f>SUM(Mariannhill!AI110)</f>
        <v>5600</v>
      </c>
      <c r="AJ110" s="78">
        <f>SUM(Mariannhill!AJ110)</f>
        <v>5600</v>
      </c>
      <c r="AK110" s="78">
        <f>SUM(Mariannhill!AK110)</f>
        <v>5600</v>
      </c>
      <c r="AL110" s="78">
        <f>SUM(Mariannhill!AL110)</f>
        <v>5600</v>
      </c>
      <c r="AM110" s="78">
        <f>SUM(Mariannhill!AM110)</f>
        <v>5600</v>
      </c>
      <c r="AN110" s="78">
        <f>SUM(Mariannhill!AN110)</f>
        <v>5600</v>
      </c>
      <c r="AO110" s="78">
        <f>SUM(Mariannhill!AO110)</f>
        <v>5600</v>
      </c>
      <c r="AP110" s="78">
        <f>SUM(Mariannhill!AP110)</f>
        <v>5600</v>
      </c>
      <c r="AQ110" s="78">
        <f>SUM(Mariannhill!AQ110)</f>
        <v>5600</v>
      </c>
      <c r="AR110" s="78">
        <f>SUM(Mariannhill!AR110)</f>
        <v>5600</v>
      </c>
      <c r="AS110" s="77">
        <f>SUM(Mariannhill!AS110)</f>
        <v>5600</v>
      </c>
      <c r="AT110" s="79">
        <f>SUM(Mariannhill!AT110)</f>
        <v>5600</v>
      </c>
      <c r="AU110" s="78">
        <f>SUM(Mariannhill!AU110)</f>
        <v>5600</v>
      </c>
      <c r="AV110" s="78">
        <f>SUM(Mariannhill!AV110)</f>
        <v>5600</v>
      </c>
      <c r="AW110" s="78">
        <f>SUM(Mariannhill!AW110)</f>
        <v>5600</v>
      </c>
      <c r="AX110" s="78">
        <f>SUM(Mariannhill!AX110)</f>
        <v>5600</v>
      </c>
      <c r="AY110" s="78">
        <f>SUM(Mariannhill!AY110)</f>
        <v>5600</v>
      </c>
      <c r="AZ110" s="78">
        <f>SUM(Mariannhill!AZ110)</f>
        <v>5600</v>
      </c>
      <c r="BA110" s="78">
        <f>SUM(Mariannhill!BA110)</f>
        <v>5600</v>
      </c>
      <c r="BB110" s="78">
        <f>SUM(Mariannhill!BB110)</f>
        <v>5600</v>
      </c>
      <c r="BC110" s="78">
        <f>SUM(Mariannhill!BC110)</f>
        <v>5600</v>
      </c>
      <c r="BD110" s="78">
        <f>SUM(Mariannhill!BD110)</f>
        <v>5600</v>
      </c>
      <c r="BE110" s="77">
        <f>SUM(Mariannhill!BE110)</f>
        <v>5600</v>
      </c>
      <c r="BF110" s="79">
        <f>SUM(Mariannhill!BF110)</f>
        <v>5600</v>
      </c>
      <c r="BG110" s="78">
        <f>SUM(Mariannhill!BG110)</f>
        <v>5600</v>
      </c>
      <c r="BH110" s="78">
        <f>SUM(Mariannhill!BH110)</f>
        <v>5600</v>
      </c>
      <c r="BI110" s="78">
        <f>SUM(Mariannhill!BI110)</f>
        <v>5600</v>
      </c>
      <c r="BJ110" s="78">
        <f>SUM(Mariannhill!BJ110)</f>
        <v>5600</v>
      </c>
      <c r="BK110" s="78">
        <f>SUM(Mariannhill!BK110)</f>
        <v>5600</v>
      </c>
      <c r="BL110" s="78">
        <f>SUM(Mariannhill!BL110)</f>
        <v>5600</v>
      </c>
      <c r="BM110" s="78">
        <f>SUM(Mariannhill!BM110)</f>
        <v>5600</v>
      </c>
      <c r="BN110" s="78">
        <f>SUM(Mariannhill!BN110)</f>
        <v>5600</v>
      </c>
      <c r="BO110" s="78">
        <f>SUM(Mariannhill!BO110)</f>
        <v>5600</v>
      </c>
      <c r="BP110" s="78">
        <f>SUM(Mariannhill!BP110)</f>
        <v>5600</v>
      </c>
      <c r="BQ110" s="77">
        <f>SUM(Mariannhill!BQ110)</f>
        <v>5600</v>
      </c>
      <c r="BR110" s="79">
        <f>SUM(Mariannhill!BR110)</f>
        <v>5600</v>
      </c>
      <c r="BS110" s="78">
        <f>SUM(Mariannhill!BS110)</f>
        <v>5600</v>
      </c>
      <c r="BT110" s="78">
        <f>SUM(Mariannhill!BT110)</f>
        <v>5600</v>
      </c>
      <c r="BU110" s="78">
        <f>SUM(Mariannhill!BU110)</f>
        <v>5600</v>
      </c>
      <c r="BV110" s="78">
        <f>SUM(Mariannhill!BV110)</f>
        <v>5600</v>
      </c>
      <c r="BW110" s="78">
        <f>SUM(Mariannhill!BW110)</f>
        <v>5600</v>
      </c>
      <c r="BX110" s="78">
        <f>SUM(Mariannhill!BX110)</f>
        <v>5600</v>
      </c>
      <c r="BY110" s="78">
        <f>SUM(Mariannhill!BY110)</f>
        <v>5600</v>
      </c>
      <c r="BZ110" s="78">
        <f>SUM(Mariannhill!BZ110)</f>
        <v>5600</v>
      </c>
      <c r="CA110" s="78">
        <f>SUM(Mariannhill!CA110)</f>
        <v>5600</v>
      </c>
      <c r="CB110" s="78">
        <f>SUM(Mariannhill!CB110)</f>
        <v>5600</v>
      </c>
      <c r="CC110" s="77">
        <f>SUM(Mariannhill!CC110)</f>
        <v>5600</v>
      </c>
      <c r="CD110" s="40" t="s">
        <v>50</v>
      </c>
    </row>
    <row r="111" spans="1:82" customFormat="1" ht="14.5" x14ac:dyDescent="0.35">
      <c r="A111" s="40"/>
      <c r="B111" s="145" t="s">
        <v>216</v>
      </c>
      <c r="C111" s="146" t="str">
        <f>"Provision for overhead charges + profit in respect to A-4002-a"</f>
        <v>Provision for overhead charges + profit in respect to A-4002-a</v>
      </c>
      <c r="D111" s="147" t="s">
        <v>213</v>
      </c>
      <c r="E111" s="255">
        <f>SUM(Mariannhill!E111)/5</f>
        <v>80640</v>
      </c>
      <c r="F111" s="214" t="b">
        <f>(Mariannhill!G111)=G111</f>
        <v>1</v>
      </c>
      <c r="G111" s="75">
        <f t="shared" si="49"/>
        <v>0</v>
      </c>
      <c r="H111" s="76">
        <f>SUM(Mariannhill!H111)</f>
        <v>0</v>
      </c>
      <c r="I111" s="77">
        <f>SUM(Mariannhill!I111)</f>
        <v>0</v>
      </c>
      <c r="J111" s="76">
        <f>SUM(Mariannhill!J111)</f>
        <v>0</v>
      </c>
      <c r="K111" s="78">
        <f>SUM(Mariannhill!K111)</f>
        <v>0</v>
      </c>
      <c r="L111" s="78">
        <f>SUM(Mariannhill!L111)</f>
        <v>0</v>
      </c>
      <c r="M111" s="78">
        <f>SUM(Mariannhill!M111)</f>
        <v>0</v>
      </c>
      <c r="N111" s="78">
        <f>SUM(Mariannhill!N111)</f>
        <v>0</v>
      </c>
      <c r="O111" s="78">
        <f>SUM(Mariannhill!O111)</f>
        <v>0</v>
      </c>
      <c r="P111" s="78">
        <f>SUM(Mariannhill!P111)</f>
        <v>0</v>
      </c>
      <c r="Q111" s="78">
        <f>SUM(Mariannhill!Q111)</f>
        <v>0</v>
      </c>
      <c r="R111" s="78">
        <f>SUM(Mariannhill!R111)</f>
        <v>0</v>
      </c>
      <c r="S111" s="78">
        <f>SUM(Mariannhill!S111)</f>
        <v>0</v>
      </c>
      <c r="T111" s="78">
        <f>SUM(Mariannhill!T111)</f>
        <v>0</v>
      </c>
      <c r="U111" s="77">
        <f>SUM(Mariannhill!U111)</f>
        <v>0</v>
      </c>
      <c r="V111" s="76">
        <f>SUM(Mariannhill!V111)</f>
        <v>0</v>
      </c>
      <c r="W111" s="78">
        <f>SUM(Mariannhill!W111)</f>
        <v>0</v>
      </c>
      <c r="X111" s="78">
        <f>SUM(Mariannhill!X111)</f>
        <v>0</v>
      </c>
      <c r="Y111" s="78">
        <f>SUM(Mariannhill!Y111)</f>
        <v>0</v>
      </c>
      <c r="Z111" s="78">
        <f>SUM(Mariannhill!Z111)</f>
        <v>0</v>
      </c>
      <c r="AA111" s="78">
        <f>SUM(Mariannhill!AA111)</f>
        <v>0</v>
      </c>
      <c r="AB111" s="78">
        <f>SUM(Mariannhill!AB111)</f>
        <v>0</v>
      </c>
      <c r="AC111" s="78">
        <f>SUM(Mariannhill!AC111)</f>
        <v>0</v>
      </c>
      <c r="AD111" s="78">
        <f>SUM(Mariannhill!AD111)</f>
        <v>0</v>
      </c>
      <c r="AE111" s="78">
        <f>SUM(Mariannhill!AE111)</f>
        <v>0</v>
      </c>
      <c r="AF111" s="78">
        <f>SUM(Mariannhill!AF111)</f>
        <v>0</v>
      </c>
      <c r="AG111" s="77">
        <f>SUM(Mariannhill!AG111)</f>
        <v>0</v>
      </c>
      <c r="AH111" s="79">
        <f>SUM(Mariannhill!AH111)</f>
        <v>0</v>
      </c>
      <c r="AI111" s="78">
        <f>SUM(Mariannhill!AI111)</f>
        <v>0</v>
      </c>
      <c r="AJ111" s="78">
        <f>SUM(Mariannhill!AJ111)</f>
        <v>0</v>
      </c>
      <c r="AK111" s="78">
        <f>SUM(Mariannhill!AK111)</f>
        <v>0</v>
      </c>
      <c r="AL111" s="78">
        <f>SUM(Mariannhill!AL111)</f>
        <v>0</v>
      </c>
      <c r="AM111" s="78">
        <f>SUM(Mariannhill!AM111)</f>
        <v>0</v>
      </c>
      <c r="AN111" s="78">
        <f>SUM(Mariannhill!AN111)</f>
        <v>0</v>
      </c>
      <c r="AO111" s="78">
        <f>SUM(Mariannhill!AO111)</f>
        <v>0</v>
      </c>
      <c r="AP111" s="78">
        <f>SUM(Mariannhill!AP111)</f>
        <v>0</v>
      </c>
      <c r="AQ111" s="78">
        <f>SUM(Mariannhill!AQ111)</f>
        <v>0</v>
      </c>
      <c r="AR111" s="78">
        <f>SUM(Mariannhill!AR111)</f>
        <v>0</v>
      </c>
      <c r="AS111" s="77">
        <f>SUM(Mariannhill!AS111)</f>
        <v>0</v>
      </c>
      <c r="AT111" s="79">
        <f>SUM(Mariannhill!AT111)</f>
        <v>0</v>
      </c>
      <c r="AU111" s="78">
        <f>SUM(Mariannhill!AU111)</f>
        <v>0</v>
      </c>
      <c r="AV111" s="78">
        <f>SUM(Mariannhill!AV111)</f>
        <v>0</v>
      </c>
      <c r="AW111" s="78">
        <f>SUM(Mariannhill!AW111)</f>
        <v>0</v>
      </c>
      <c r="AX111" s="78">
        <f>SUM(Mariannhill!AX111)</f>
        <v>0</v>
      </c>
      <c r="AY111" s="78">
        <f>SUM(Mariannhill!AY111)</f>
        <v>0</v>
      </c>
      <c r="AZ111" s="78">
        <f>SUM(Mariannhill!AZ111)</f>
        <v>0</v>
      </c>
      <c r="BA111" s="78">
        <f>SUM(Mariannhill!BA111)</f>
        <v>0</v>
      </c>
      <c r="BB111" s="78">
        <f>SUM(Mariannhill!BB111)</f>
        <v>0</v>
      </c>
      <c r="BC111" s="78">
        <f>SUM(Mariannhill!BC111)</f>
        <v>0</v>
      </c>
      <c r="BD111" s="78">
        <f>SUM(Mariannhill!BD111)</f>
        <v>0</v>
      </c>
      <c r="BE111" s="77">
        <f>SUM(Mariannhill!BE111)</f>
        <v>0</v>
      </c>
      <c r="BF111" s="79">
        <f>SUM(Mariannhill!BF111)</f>
        <v>0</v>
      </c>
      <c r="BG111" s="78">
        <f>SUM(Mariannhill!BG111)</f>
        <v>0</v>
      </c>
      <c r="BH111" s="78">
        <f>SUM(Mariannhill!BH111)</f>
        <v>0</v>
      </c>
      <c r="BI111" s="78">
        <f>SUM(Mariannhill!BI111)</f>
        <v>0</v>
      </c>
      <c r="BJ111" s="78">
        <f>SUM(Mariannhill!BJ111)</f>
        <v>0</v>
      </c>
      <c r="BK111" s="78">
        <f>SUM(Mariannhill!BK111)</f>
        <v>0</v>
      </c>
      <c r="BL111" s="78">
        <f>SUM(Mariannhill!BL111)</f>
        <v>0</v>
      </c>
      <c r="BM111" s="78">
        <f>SUM(Mariannhill!BM111)</f>
        <v>0</v>
      </c>
      <c r="BN111" s="78">
        <f>SUM(Mariannhill!BN111)</f>
        <v>0</v>
      </c>
      <c r="BO111" s="78">
        <f>SUM(Mariannhill!BO111)</f>
        <v>0</v>
      </c>
      <c r="BP111" s="78">
        <f>SUM(Mariannhill!BP111)</f>
        <v>0</v>
      </c>
      <c r="BQ111" s="77">
        <f>SUM(Mariannhill!BQ111)</f>
        <v>0</v>
      </c>
      <c r="BR111" s="79">
        <f>SUM(Mariannhill!BR111)</f>
        <v>0</v>
      </c>
      <c r="BS111" s="78">
        <f>SUM(Mariannhill!BS111)</f>
        <v>0</v>
      </c>
      <c r="BT111" s="78">
        <f>SUM(Mariannhill!BT111)</f>
        <v>0</v>
      </c>
      <c r="BU111" s="78">
        <f>SUM(Mariannhill!BU111)</f>
        <v>0</v>
      </c>
      <c r="BV111" s="78">
        <f>SUM(Mariannhill!BV111)</f>
        <v>0</v>
      </c>
      <c r="BW111" s="78">
        <f>SUM(Mariannhill!BW111)</f>
        <v>0</v>
      </c>
      <c r="BX111" s="78">
        <f>SUM(Mariannhill!BX111)</f>
        <v>0</v>
      </c>
      <c r="BY111" s="78">
        <f>SUM(Mariannhill!BY111)</f>
        <v>0</v>
      </c>
      <c r="BZ111" s="78">
        <f>SUM(Mariannhill!BZ111)</f>
        <v>0</v>
      </c>
      <c r="CA111" s="78">
        <f>SUM(Mariannhill!CA111)</f>
        <v>0</v>
      </c>
      <c r="CB111" s="78">
        <f>SUM(Mariannhill!CB111)</f>
        <v>0</v>
      </c>
      <c r="CC111" s="77">
        <f>SUM(Mariannhill!CC111)</f>
        <v>0</v>
      </c>
    </row>
    <row r="112" spans="1:82" x14ac:dyDescent="0.35">
      <c r="A112" s="40"/>
      <c r="B112" s="130" t="s">
        <v>217</v>
      </c>
      <c r="C112" s="130" t="s">
        <v>218</v>
      </c>
      <c r="D112" s="131" t="s">
        <v>60</v>
      </c>
      <c r="E112" s="255">
        <f>SUM(Mariannhill!E112)</f>
        <v>72</v>
      </c>
      <c r="F112" s="214" t="b">
        <f>(Mariannhill!G112)=G112</f>
        <v>1</v>
      </c>
      <c r="G112" s="75">
        <f t="shared" si="49"/>
        <v>0</v>
      </c>
      <c r="H112" s="76">
        <f>SUM(Mariannhill!H112)</f>
        <v>0</v>
      </c>
      <c r="I112" s="77">
        <f>SUM(Mariannhill!I112)</f>
        <v>0</v>
      </c>
      <c r="J112" s="76">
        <f>SUM(Mariannhill!J112)</f>
        <v>0</v>
      </c>
      <c r="K112" s="78">
        <f>SUM(Mariannhill!K112)</f>
        <v>0</v>
      </c>
      <c r="L112" s="78">
        <f>SUM(Mariannhill!L112)</f>
        <v>0</v>
      </c>
      <c r="M112" s="78">
        <f>SUM(Mariannhill!M112)</f>
        <v>0</v>
      </c>
      <c r="N112" s="78">
        <f>SUM(Mariannhill!N112)</f>
        <v>0</v>
      </c>
      <c r="O112" s="78">
        <f>SUM(Mariannhill!O112)</f>
        <v>0</v>
      </c>
      <c r="P112" s="78">
        <f>SUM(Mariannhill!P112)</f>
        <v>0</v>
      </c>
      <c r="Q112" s="78">
        <f>SUM(Mariannhill!Q112)</f>
        <v>0</v>
      </c>
      <c r="R112" s="78">
        <f>SUM(Mariannhill!R112)</f>
        <v>0</v>
      </c>
      <c r="S112" s="78">
        <f>SUM(Mariannhill!S112)</f>
        <v>0</v>
      </c>
      <c r="T112" s="78">
        <f>SUM(Mariannhill!T112)</f>
        <v>0</v>
      </c>
      <c r="U112" s="77">
        <f>SUM(Mariannhill!U112)</f>
        <v>0</v>
      </c>
      <c r="V112" s="76">
        <f>SUM(Mariannhill!V112)</f>
        <v>0</v>
      </c>
      <c r="W112" s="78">
        <f>SUM(Mariannhill!W112)</f>
        <v>0</v>
      </c>
      <c r="X112" s="78">
        <f>SUM(Mariannhill!X112)</f>
        <v>0</v>
      </c>
      <c r="Y112" s="78">
        <f>SUM(Mariannhill!Y112)</f>
        <v>0</v>
      </c>
      <c r="Z112" s="78">
        <f>SUM(Mariannhill!Z112)</f>
        <v>0</v>
      </c>
      <c r="AA112" s="78">
        <f>SUM(Mariannhill!AA112)</f>
        <v>0</v>
      </c>
      <c r="AB112" s="78">
        <f>SUM(Mariannhill!AB112)</f>
        <v>0</v>
      </c>
      <c r="AC112" s="78">
        <f>SUM(Mariannhill!AC112)</f>
        <v>0</v>
      </c>
      <c r="AD112" s="78">
        <f>SUM(Mariannhill!AD112)</f>
        <v>0</v>
      </c>
      <c r="AE112" s="78">
        <f>SUM(Mariannhill!AE112)</f>
        <v>0</v>
      </c>
      <c r="AF112" s="78">
        <f>SUM(Mariannhill!AF112)</f>
        <v>0</v>
      </c>
      <c r="AG112" s="77">
        <f>SUM(Mariannhill!AG112)</f>
        <v>0</v>
      </c>
      <c r="AH112" s="79">
        <f>SUM(Mariannhill!AH112)</f>
        <v>0</v>
      </c>
      <c r="AI112" s="78">
        <f>SUM(Mariannhill!AI112)</f>
        <v>0</v>
      </c>
      <c r="AJ112" s="78">
        <f>SUM(Mariannhill!AJ112)</f>
        <v>0</v>
      </c>
      <c r="AK112" s="78">
        <f>SUM(Mariannhill!AK112)</f>
        <v>0</v>
      </c>
      <c r="AL112" s="78">
        <f>SUM(Mariannhill!AL112)</f>
        <v>0</v>
      </c>
      <c r="AM112" s="78">
        <f>SUM(Mariannhill!AM112)</f>
        <v>0</v>
      </c>
      <c r="AN112" s="78">
        <f>SUM(Mariannhill!AN112)</f>
        <v>0</v>
      </c>
      <c r="AO112" s="78">
        <f>SUM(Mariannhill!AO112)</f>
        <v>0</v>
      </c>
      <c r="AP112" s="78">
        <f>SUM(Mariannhill!AP112)</f>
        <v>0</v>
      </c>
      <c r="AQ112" s="78">
        <f>SUM(Mariannhill!AQ112)</f>
        <v>0</v>
      </c>
      <c r="AR112" s="78">
        <f>SUM(Mariannhill!AR112)</f>
        <v>0</v>
      </c>
      <c r="AS112" s="77">
        <f>SUM(Mariannhill!AS112)</f>
        <v>0</v>
      </c>
      <c r="AT112" s="79">
        <f>SUM(Mariannhill!AT112)</f>
        <v>0</v>
      </c>
      <c r="AU112" s="78">
        <f>SUM(Mariannhill!AU112)</f>
        <v>0</v>
      </c>
      <c r="AV112" s="78">
        <f>SUM(Mariannhill!AV112)</f>
        <v>0</v>
      </c>
      <c r="AW112" s="78">
        <f>SUM(Mariannhill!AW112)</f>
        <v>0</v>
      </c>
      <c r="AX112" s="78">
        <f>SUM(Mariannhill!AX112)</f>
        <v>0</v>
      </c>
      <c r="AY112" s="78">
        <f>SUM(Mariannhill!AY112)</f>
        <v>0</v>
      </c>
      <c r="AZ112" s="78">
        <f>SUM(Mariannhill!AZ112)</f>
        <v>0</v>
      </c>
      <c r="BA112" s="78">
        <f>SUM(Mariannhill!BA112)</f>
        <v>0</v>
      </c>
      <c r="BB112" s="78">
        <f>SUM(Mariannhill!BB112)</f>
        <v>0</v>
      </c>
      <c r="BC112" s="78">
        <f>SUM(Mariannhill!BC112)</f>
        <v>0</v>
      </c>
      <c r="BD112" s="78">
        <f>SUM(Mariannhill!BD112)</f>
        <v>0</v>
      </c>
      <c r="BE112" s="77">
        <f>SUM(Mariannhill!BE112)</f>
        <v>0</v>
      </c>
      <c r="BF112" s="79">
        <f>SUM(Mariannhill!BF112)</f>
        <v>0</v>
      </c>
      <c r="BG112" s="78">
        <f>SUM(Mariannhill!BG112)</f>
        <v>0</v>
      </c>
      <c r="BH112" s="78">
        <f>SUM(Mariannhill!BH112)</f>
        <v>0</v>
      </c>
      <c r="BI112" s="78">
        <f>SUM(Mariannhill!BI112)</f>
        <v>0</v>
      </c>
      <c r="BJ112" s="78">
        <f>SUM(Mariannhill!BJ112)</f>
        <v>0</v>
      </c>
      <c r="BK112" s="78">
        <f>SUM(Mariannhill!BK112)</f>
        <v>0</v>
      </c>
      <c r="BL112" s="78">
        <f>SUM(Mariannhill!BL112)</f>
        <v>0</v>
      </c>
      <c r="BM112" s="78">
        <f>SUM(Mariannhill!BM112)</f>
        <v>0</v>
      </c>
      <c r="BN112" s="78">
        <f>SUM(Mariannhill!BN112)</f>
        <v>0</v>
      </c>
      <c r="BO112" s="78">
        <f>SUM(Mariannhill!BO112)</f>
        <v>0</v>
      </c>
      <c r="BP112" s="78">
        <f>SUM(Mariannhill!BP112)</f>
        <v>0</v>
      </c>
      <c r="BQ112" s="77">
        <f>SUM(Mariannhill!BQ112)</f>
        <v>0</v>
      </c>
      <c r="BR112" s="79">
        <f>SUM(Mariannhill!BR112)</f>
        <v>0</v>
      </c>
      <c r="BS112" s="78">
        <f>SUM(Mariannhill!BS112)</f>
        <v>0</v>
      </c>
      <c r="BT112" s="78">
        <f>SUM(Mariannhill!BT112)</f>
        <v>0</v>
      </c>
      <c r="BU112" s="78">
        <f>SUM(Mariannhill!BU112)</f>
        <v>0</v>
      </c>
      <c r="BV112" s="78">
        <f>SUM(Mariannhill!BV112)</f>
        <v>0</v>
      </c>
      <c r="BW112" s="78">
        <f>SUM(Mariannhill!BW112)</f>
        <v>0</v>
      </c>
      <c r="BX112" s="78">
        <f>SUM(Mariannhill!BX112)</f>
        <v>0</v>
      </c>
      <c r="BY112" s="78">
        <f>SUM(Mariannhill!BY112)</f>
        <v>0</v>
      </c>
      <c r="BZ112" s="78">
        <f>SUM(Mariannhill!BZ112)</f>
        <v>0</v>
      </c>
      <c r="CA112" s="78">
        <f>SUM(Mariannhill!CA112)</f>
        <v>0</v>
      </c>
      <c r="CB112" s="78">
        <f>SUM(Mariannhill!CB112)</f>
        <v>0</v>
      </c>
      <c r="CC112" s="77">
        <f>SUM(Mariannhill!CC112)</f>
        <v>0</v>
      </c>
      <c r="CD112" s="40" t="s">
        <v>50</v>
      </c>
    </row>
    <row r="113" spans="1:82" x14ac:dyDescent="0.35">
      <c r="A113" s="40"/>
      <c r="B113" s="130" t="s">
        <v>219</v>
      </c>
      <c r="C113" s="130" t="s">
        <v>220</v>
      </c>
      <c r="D113" s="131" t="s">
        <v>60</v>
      </c>
      <c r="E113" s="255">
        <f>SUM(Mariannhill!E113)</f>
        <v>72</v>
      </c>
      <c r="F113" s="214" t="b">
        <f>(Mariannhill!G113)=G113</f>
        <v>1</v>
      </c>
      <c r="G113" s="75">
        <f t="shared" si="49"/>
        <v>0</v>
      </c>
      <c r="H113" s="76">
        <f>SUM(Mariannhill!H113)</f>
        <v>0</v>
      </c>
      <c r="I113" s="77">
        <f>SUM(Mariannhill!I113)</f>
        <v>0</v>
      </c>
      <c r="J113" s="76">
        <f>SUM(Mariannhill!J113)</f>
        <v>0</v>
      </c>
      <c r="K113" s="78">
        <f>SUM(Mariannhill!K113)</f>
        <v>0</v>
      </c>
      <c r="L113" s="78">
        <f>SUM(Mariannhill!L113)</f>
        <v>0</v>
      </c>
      <c r="M113" s="78">
        <f>SUM(Mariannhill!M113)</f>
        <v>0</v>
      </c>
      <c r="N113" s="78">
        <f>SUM(Mariannhill!N113)</f>
        <v>0</v>
      </c>
      <c r="O113" s="78">
        <f>SUM(Mariannhill!O113)</f>
        <v>0</v>
      </c>
      <c r="P113" s="78">
        <f>SUM(Mariannhill!P113)</f>
        <v>0</v>
      </c>
      <c r="Q113" s="78">
        <f>SUM(Mariannhill!Q113)</f>
        <v>0</v>
      </c>
      <c r="R113" s="78">
        <f>SUM(Mariannhill!R113)</f>
        <v>0</v>
      </c>
      <c r="S113" s="78">
        <f>SUM(Mariannhill!S113)</f>
        <v>0</v>
      </c>
      <c r="T113" s="78">
        <f>SUM(Mariannhill!T113)</f>
        <v>0</v>
      </c>
      <c r="U113" s="77">
        <f>SUM(Mariannhill!U113)</f>
        <v>0</v>
      </c>
      <c r="V113" s="76">
        <f>SUM(Mariannhill!V113)</f>
        <v>0</v>
      </c>
      <c r="W113" s="78">
        <f>SUM(Mariannhill!W113)</f>
        <v>0</v>
      </c>
      <c r="X113" s="78">
        <f>SUM(Mariannhill!X113)</f>
        <v>0</v>
      </c>
      <c r="Y113" s="78">
        <f>SUM(Mariannhill!Y113)</f>
        <v>0</v>
      </c>
      <c r="Z113" s="78">
        <f>SUM(Mariannhill!Z113)</f>
        <v>0</v>
      </c>
      <c r="AA113" s="78">
        <f>SUM(Mariannhill!AA113)</f>
        <v>0</v>
      </c>
      <c r="AB113" s="78">
        <f>SUM(Mariannhill!AB113)</f>
        <v>0</v>
      </c>
      <c r="AC113" s="78">
        <f>SUM(Mariannhill!AC113)</f>
        <v>0</v>
      </c>
      <c r="AD113" s="78">
        <f>SUM(Mariannhill!AD113)</f>
        <v>0</v>
      </c>
      <c r="AE113" s="78">
        <f>SUM(Mariannhill!AE113)</f>
        <v>0</v>
      </c>
      <c r="AF113" s="78">
        <f>SUM(Mariannhill!AF113)</f>
        <v>0</v>
      </c>
      <c r="AG113" s="77">
        <f>SUM(Mariannhill!AG113)</f>
        <v>0</v>
      </c>
      <c r="AH113" s="79">
        <f>SUM(Mariannhill!AH113)</f>
        <v>0</v>
      </c>
      <c r="AI113" s="78">
        <f>SUM(Mariannhill!AI113)</f>
        <v>0</v>
      </c>
      <c r="AJ113" s="78">
        <f>SUM(Mariannhill!AJ113)</f>
        <v>0</v>
      </c>
      <c r="AK113" s="78">
        <f>SUM(Mariannhill!AK113)</f>
        <v>0</v>
      </c>
      <c r="AL113" s="78">
        <f>SUM(Mariannhill!AL113)</f>
        <v>0</v>
      </c>
      <c r="AM113" s="78">
        <f>SUM(Mariannhill!AM113)</f>
        <v>0</v>
      </c>
      <c r="AN113" s="78">
        <f>SUM(Mariannhill!AN113)</f>
        <v>0</v>
      </c>
      <c r="AO113" s="78">
        <f>SUM(Mariannhill!AO113)</f>
        <v>0</v>
      </c>
      <c r="AP113" s="78">
        <f>SUM(Mariannhill!AP113)</f>
        <v>0</v>
      </c>
      <c r="AQ113" s="78">
        <f>SUM(Mariannhill!AQ113)</f>
        <v>0</v>
      </c>
      <c r="AR113" s="78">
        <f>SUM(Mariannhill!AR113)</f>
        <v>0</v>
      </c>
      <c r="AS113" s="77">
        <f>SUM(Mariannhill!AS113)</f>
        <v>0</v>
      </c>
      <c r="AT113" s="79">
        <f>SUM(Mariannhill!AT113)</f>
        <v>0</v>
      </c>
      <c r="AU113" s="78">
        <f>SUM(Mariannhill!AU113)</f>
        <v>0</v>
      </c>
      <c r="AV113" s="78">
        <f>SUM(Mariannhill!AV113)</f>
        <v>0</v>
      </c>
      <c r="AW113" s="78">
        <f>SUM(Mariannhill!AW113)</f>
        <v>0</v>
      </c>
      <c r="AX113" s="78">
        <f>SUM(Mariannhill!AX113)</f>
        <v>0</v>
      </c>
      <c r="AY113" s="78">
        <f>SUM(Mariannhill!AY113)</f>
        <v>0</v>
      </c>
      <c r="AZ113" s="78">
        <f>SUM(Mariannhill!AZ113)</f>
        <v>0</v>
      </c>
      <c r="BA113" s="78">
        <f>SUM(Mariannhill!BA113)</f>
        <v>0</v>
      </c>
      <c r="BB113" s="78">
        <f>SUM(Mariannhill!BB113)</f>
        <v>0</v>
      </c>
      <c r="BC113" s="78">
        <f>SUM(Mariannhill!BC113)</f>
        <v>0</v>
      </c>
      <c r="BD113" s="78">
        <f>SUM(Mariannhill!BD113)</f>
        <v>0</v>
      </c>
      <c r="BE113" s="77">
        <f>SUM(Mariannhill!BE113)</f>
        <v>0</v>
      </c>
      <c r="BF113" s="79">
        <f>SUM(Mariannhill!BF113)</f>
        <v>0</v>
      </c>
      <c r="BG113" s="78">
        <f>SUM(Mariannhill!BG113)</f>
        <v>0</v>
      </c>
      <c r="BH113" s="78">
        <f>SUM(Mariannhill!BH113)</f>
        <v>0</v>
      </c>
      <c r="BI113" s="78">
        <f>SUM(Mariannhill!BI113)</f>
        <v>0</v>
      </c>
      <c r="BJ113" s="78">
        <f>SUM(Mariannhill!BJ113)</f>
        <v>0</v>
      </c>
      <c r="BK113" s="78">
        <f>SUM(Mariannhill!BK113)</f>
        <v>0</v>
      </c>
      <c r="BL113" s="78">
        <f>SUM(Mariannhill!BL113)</f>
        <v>0</v>
      </c>
      <c r="BM113" s="78">
        <f>SUM(Mariannhill!BM113)</f>
        <v>0</v>
      </c>
      <c r="BN113" s="78">
        <f>SUM(Mariannhill!BN113)</f>
        <v>0</v>
      </c>
      <c r="BO113" s="78">
        <f>SUM(Mariannhill!BO113)</f>
        <v>0</v>
      </c>
      <c r="BP113" s="78">
        <f>SUM(Mariannhill!BP113)</f>
        <v>0</v>
      </c>
      <c r="BQ113" s="77">
        <f>SUM(Mariannhill!BQ113)</f>
        <v>0</v>
      </c>
      <c r="BR113" s="79">
        <f>SUM(Mariannhill!BR113)</f>
        <v>0</v>
      </c>
      <c r="BS113" s="78">
        <f>SUM(Mariannhill!BS113)</f>
        <v>0</v>
      </c>
      <c r="BT113" s="78">
        <f>SUM(Mariannhill!BT113)</f>
        <v>0</v>
      </c>
      <c r="BU113" s="78">
        <f>SUM(Mariannhill!BU113)</f>
        <v>0</v>
      </c>
      <c r="BV113" s="78">
        <f>SUM(Mariannhill!BV113)</f>
        <v>0</v>
      </c>
      <c r="BW113" s="78">
        <f>SUM(Mariannhill!BW113)</f>
        <v>0</v>
      </c>
      <c r="BX113" s="78">
        <f>SUM(Mariannhill!BX113)</f>
        <v>0</v>
      </c>
      <c r="BY113" s="78">
        <f>SUM(Mariannhill!BY113)</f>
        <v>0</v>
      </c>
      <c r="BZ113" s="78">
        <f>SUM(Mariannhill!BZ113)</f>
        <v>0</v>
      </c>
      <c r="CA113" s="78">
        <f>SUM(Mariannhill!CA113)</f>
        <v>0</v>
      </c>
      <c r="CB113" s="78">
        <f>SUM(Mariannhill!CB113)</f>
        <v>0</v>
      </c>
      <c r="CC113" s="77">
        <f>SUM(Mariannhill!CC113)</f>
        <v>0</v>
      </c>
      <c r="CD113" s="40" t="s">
        <v>50</v>
      </c>
    </row>
    <row r="114" spans="1:82" x14ac:dyDescent="0.35">
      <c r="A114" s="40"/>
      <c r="B114" s="130" t="s">
        <v>221</v>
      </c>
      <c r="C114" s="130" t="s">
        <v>222</v>
      </c>
      <c r="D114" s="131" t="s">
        <v>60</v>
      </c>
      <c r="E114" s="255">
        <f>SUM(Mariannhill!E114)</f>
        <v>72</v>
      </c>
      <c r="F114" s="214" t="b">
        <f>(Mariannhill!G114)=G114</f>
        <v>1</v>
      </c>
      <c r="G114" s="75">
        <f t="shared" si="49"/>
        <v>0</v>
      </c>
      <c r="H114" s="76">
        <f>SUM(Mariannhill!H114)</f>
        <v>0</v>
      </c>
      <c r="I114" s="77">
        <f>SUM(Mariannhill!I114)</f>
        <v>0</v>
      </c>
      <c r="J114" s="76">
        <f>SUM(Mariannhill!J114)</f>
        <v>0</v>
      </c>
      <c r="K114" s="78">
        <f>SUM(Mariannhill!K114)</f>
        <v>0</v>
      </c>
      <c r="L114" s="78">
        <f>SUM(Mariannhill!L114)</f>
        <v>0</v>
      </c>
      <c r="M114" s="78">
        <f>SUM(Mariannhill!M114)</f>
        <v>0</v>
      </c>
      <c r="N114" s="78">
        <f>SUM(Mariannhill!N114)</f>
        <v>0</v>
      </c>
      <c r="O114" s="78">
        <f>SUM(Mariannhill!O114)</f>
        <v>0</v>
      </c>
      <c r="P114" s="78">
        <f>SUM(Mariannhill!P114)</f>
        <v>0</v>
      </c>
      <c r="Q114" s="78">
        <f>SUM(Mariannhill!Q114)</f>
        <v>0</v>
      </c>
      <c r="R114" s="78">
        <f>SUM(Mariannhill!R114)</f>
        <v>0</v>
      </c>
      <c r="S114" s="78">
        <f>SUM(Mariannhill!S114)</f>
        <v>0</v>
      </c>
      <c r="T114" s="78">
        <f>SUM(Mariannhill!T114)</f>
        <v>0</v>
      </c>
      <c r="U114" s="77">
        <f>SUM(Mariannhill!U114)</f>
        <v>0</v>
      </c>
      <c r="V114" s="76">
        <f>SUM(Mariannhill!V114)</f>
        <v>0</v>
      </c>
      <c r="W114" s="78">
        <f>SUM(Mariannhill!W114)</f>
        <v>0</v>
      </c>
      <c r="X114" s="78">
        <f>SUM(Mariannhill!X114)</f>
        <v>0</v>
      </c>
      <c r="Y114" s="78">
        <f>SUM(Mariannhill!Y114)</f>
        <v>0</v>
      </c>
      <c r="Z114" s="78">
        <f>SUM(Mariannhill!Z114)</f>
        <v>0</v>
      </c>
      <c r="AA114" s="78">
        <f>SUM(Mariannhill!AA114)</f>
        <v>0</v>
      </c>
      <c r="AB114" s="78">
        <f>SUM(Mariannhill!AB114)</f>
        <v>0</v>
      </c>
      <c r="AC114" s="78">
        <f>SUM(Mariannhill!AC114)</f>
        <v>0</v>
      </c>
      <c r="AD114" s="78">
        <f>SUM(Mariannhill!AD114)</f>
        <v>0</v>
      </c>
      <c r="AE114" s="78">
        <f>SUM(Mariannhill!AE114)</f>
        <v>0</v>
      </c>
      <c r="AF114" s="78">
        <f>SUM(Mariannhill!AF114)</f>
        <v>0</v>
      </c>
      <c r="AG114" s="77">
        <f>SUM(Mariannhill!AG114)</f>
        <v>0</v>
      </c>
      <c r="AH114" s="79">
        <f>SUM(Mariannhill!AH114)</f>
        <v>0</v>
      </c>
      <c r="AI114" s="78">
        <f>SUM(Mariannhill!AI114)</f>
        <v>0</v>
      </c>
      <c r="AJ114" s="78">
        <f>SUM(Mariannhill!AJ114)</f>
        <v>0</v>
      </c>
      <c r="AK114" s="78">
        <f>SUM(Mariannhill!AK114)</f>
        <v>0</v>
      </c>
      <c r="AL114" s="78">
        <f>SUM(Mariannhill!AL114)</f>
        <v>0</v>
      </c>
      <c r="AM114" s="78">
        <f>SUM(Mariannhill!AM114)</f>
        <v>0</v>
      </c>
      <c r="AN114" s="78">
        <f>SUM(Mariannhill!AN114)</f>
        <v>0</v>
      </c>
      <c r="AO114" s="78">
        <f>SUM(Mariannhill!AO114)</f>
        <v>0</v>
      </c>
      <c r="AP114" s="78">
        <f>SUM(Mariannhill!AP114)</f>
        <v>0</v>
      </c>
      <c r="AQ114" s="78">
        <f>SUM(Mariannhill!AQ114)</f>
        <v>0</v>
      </c>
      <c r="AR114" s="78">
        <f>SUM(Mariannhill!AR114)</f>
        <v>0</v>
      </c>
      <c r="AS114" s="77">
        <f>SUM(Mariannhill!AS114)</f>
        <v>0</v>
      </c>
      <c r="AT114" s="79">
        <f>SUM(Mariannhill!AT114)</f>
        <v>0</v>
      </c>
      <c r="AU114" s="78">
        <f>SUM(Mariannhill!AU114)</f>
        <v>0</v>
      </c>
      <c r="AV114" s="78">
        <f>SUM(Mariannhill!AV114)</f>
        <v>0</v>
      </c>
      <c r="AW114" s="78">
        <f>SUM(Mariannhill!AW114)</f>
        <v>0</v>
      </c>
      <c r="AX114" s="78">
        <f>SUM(Mariannhill!AX114)</f>
        <v>0</v>
      </c>
      <c r="AY114" s="78">
        <f>SUM(Mariannhill!AY114)</f>
        <v>0</v>
      </c>
      <c r="AZ114" s="78">
        <f>SUM(Mariannhill!AZ114)</f>
        <v>0</v>
      </c>
      <c r="BA114" s="78">
        <f>SUM(Mariannhill!BA114)</f>
        <v>0</v>
      </c>
      <c r="BB114" s="78">
        <f>SUM(Mariannhill!BB114)</f>
        <v>0</v>
      </c>
      <c r="BC114" s="78">
        <f>SUM(Mariannhill!BC114)</f>
        <v>0</v>
      </c>
      <c r="BD114" s="78">
        <f>SUM(Mariannhill!BD114)</f>
        <v>0</v>
      </c>
      <c r="BE114" s="77">
        <f>SUM(Mariannhill!BE114)</f>
        <v>0</v>
      </c>
      <c r="BF114" s="79">
        <f>SUM(Mariannhill!BF114)</f>
        <v>0</v>
      </c>
      <c r="BG114" s="78">
        <f>SUM(Mariannhill!BG114)</f>
        <v>0</v>
      </c>
      <c r="BH114" s="78">
        <f>SUM(Mariannhill!BH114)</f>
        <v>0</v>
      </c>
      <c r="BI114" s="78">
        <f>SUM(Mariannhill!BI114)</f>
        <v>0</v>
      </c>
      <c r="BJ114" s="78">
        <f>SUM(Mariannhill!BJ114)</f>
        <v>0</v>
      </c>
      <c r="BK114" s="78">
        <f>SUM(Mariannhill!BK114)</f>
        <v>0</v>
      </c>
      <c r="BL114" s="78">
        <f>SUM(Mariannhill!BL114)</f>
        <v>0</v>
      </c>
      <c r="BM114" s="78">
        <f>SUM(Mariannhill!BM114)</f>
        <v>0</v>
      </c>
      <c r="BN114" s="78">
        <f>SUM(Mariannhill!BN114)</f>
        <v>0</v>
      </c>
      <c r="BO114" s="78">
        <f>SUM(Mariannhill!BO114)</f>
        <v>0</v>
      </c>
      <c r="BP114" s="78">
        <f>SUM(Mariannhill!BP114)</f>
        <v>0</v>
      </c>
      <c r="BQ114" s="77">
        <f>SUM(Mariannhill!BQ114)</f>
        <v>0</v>
      </c>
      <c r="BR114" s="79">
        <f>SUM(Mariannhill!BR114)</f>
        <v>0</v>
      </c>
      <c r="BS114" s="78">
        <f>SUM(Mariannhill!BS114)</f>
        <v>0</v>
      </c>
      <c r="BT114" s="78">
        <f>SUM(Mariannhill!BT114)</f>
        <v>0</v>
      </c>
      <c r="BU114" s="78">
        <f>SUM(Mariannhill!BU114)</f>
        <v>0</v>
      </c>
      <c r="BV114" s="78">
        <f>SUM(Mariannhill!BV114)</f>
        <v>0</v>
      </c>
      <c r="BW114" s="78">
        <f>SUM(Mariannhill!BW114)</f>
        <v>0</v>
      </c>
      <c r="BX114" s="78">
        <f>SUM(Mariannhill!BX114)</f>
        <v>0</v>
      </c>
      <c r="BY114" s="78">
        <f>SUM(Mariannhill!BY114)</f>
        <v>0</v>
      </c>
      <c r="BZ114" s="78">
        <f>SUM(Mariannhill!BZ114)</f>
        <v>0</v>
      </c>
      <c r="CA114" s="78">
        <f>SUM(Mariannhill!CA114)</f>
        <v>0</v>
      </c>
      <c r="CB114" s="78">
        <f>SUM(Mariannhill!CB114)</f>
        <v>0</v>
      </c>
      <c r="CC114" s="77">
        <f>SUM(Mariannhill!CC114)</f>
        <v>0</v>
      </c>
      <c r="CD114" s="40" t="s">
        <v>50</v>
      </c>
    </row>
    <row r="115" spans="1:82" x14ac:dyDescent="0.35">
      <c r="A115" s="40"/>
      <c r="B115" s="130" t="s">
        <v>223</v>
      </c>
      <c r="C115" s="130" t="s">
        <v>224</v>
      </c>
      <c r="D115" s="131" t="s">
        <v>60</v>
      </c>
      <c r="E115" s="255">
        <f>SUM(Mariannhill!E115)</f>
        <v>72</v>
      </c>
      <c r="F115" s="214" t="b">
        <f>(Mariannhill!G115)=G115</f>
        <v>1</v>
      </c>
      <c r="G115" s="75">
        <f t="shared" si="49"/>
        <v>0</v>
      </c>
      <c r="H115" s="76">
        <f>SUM(Mariannhill!H115)</f>
        <v>0</v>
      </c>
      <c r="I115" s="77">
        <f>SUM(Mariannhill!I115)</f>
        <v>0</v>
      </c>
      <c r="J115" s="76">
        <f>SUM(Mariannhill!J115)</f>
        <v>0</v>
      </c>
      <c r="K115" s="78">
        <f>SUM(Mariannhill!K115)</f>
        <v>0</v>
      </c>
      <c r="L115" s="78">
        <f>SUM(Mariannhill!L115)</f>
        <v>0</v>
      </c>
      <c r="M115" s="78">
        <f>SUM(Mariannhill!M115)</f>
        <v>0</v>
      </c>
      <c r="N115" s="78">
        <f>SUM(Mariannhill!N115)</f>
        <v>0</v>
      </c>
      <c r="O115" s="78">
        <f>SUM(Mariannhill!O115)</f>
        <v>0</v>
      </c>
      <c r="P115" s="78">
        <f>SUM(Mariannhill!P115)</f>
        <v>0</v>
      </c>
      <c r="Q115" s="78">
        <f>SUM(Mariannhill!Q115)</f>
        <v>0</v>
      </c>
      <c r="R115" s="78">
        <f>SUM(Mariannhill!R115)</f>
        <v>0</v>
      </c>
      <c r="S115" s="78">
        <f>SUM(Mariannhill!S115)</f>
        <v>0</v>
      </c>
      <c r="T115" s="78">
        <f>SUM(Mariannhill!T115)</f>
        <v>0</v>
      </c>
      <c r="U115" s="77">
        <f>SUM(Mariannhill!U115)</f>
        <v>0</v>
      </c>
      <c r="V115" s="76">
        <f>SUM(Mariannhill!V115)</f>
        <v>0</v>
      </c>
      <c r="W115" s="78">
        <f>SUM(Mariannhill!W115)</f>
        <v>0</v>
      </c>
      <c r="X115" s="78">
        <f>SUM(Mariannhill!X115)</f>
        <v>0</v>
      </c>
      <c r="Y115" s="78">
        <f>SUM(Mariannhill!Y115)</f>
        <v>0</v>
      </c>
      <c r="Z115" s="78">
        <f>SUM(Mariannhill!Z115)</f>
        <v>0</v>
      </c>
      <c r="AA115" s="78">
        <f>SUM(Mariannhill!AA115)</f>
        <v>0</v>
      </c>
      <c r="AB115" s="78">
        <f>SUM(Mariannhill!AB115)</f>
        <v>0</v>
      </c>
      <c r="AC115" s="78">
        <f>SUM(Mariannhill!AC115)</f>
        <v>0</v>
      </c>
      <c r="AD115" s="78">
        <f>SUM(Mariannhill!AD115)</f>
        <v>0</v>
      </c>
      <c r="AE115" s="78">
        <f>SUM(Mariannhill!AE115)</f>
        <v>0</v>
      </c>
      <c r="AF115" s="78">
        <f>SUM(Mariannhill!AF115)</f>
        <v>0</v>
      </c>
      <c r="AG115" s="77">
        <f>SUM(Mariannhill!AG115)</f>
        <v>0</v>
      </c>
      <c r="AH115" s="79">
        <f>SUM(Mariannhill!AH115)</f>
        <v>0</v>
      </c>
      <c r="AI115" s="78">
        <f>SUM(Mariannhill!AI115)</f>
        <v>0</v>
      </c>
      <c r="AJ115" s="78">
        <f>SUM(Mariannhill!AJ115)</f>
        <v>0</v>
      </c>
      <c r="AK115" s="78">
        <f>SUM(Mariannhill!AK115)</f>
        <v>0</v>
      </c>
      <c r="AL115" s="78">
        <f>SUM(Mariannhill!AL115)</f>
        <v>0</v>
      </c>
      <c r="AM115" s="78">
        <f>SUM(Mariannhill!AM115)</f>
        <v>0</v>
      </c>
      <c r="AN115" s="78">
        <f>SUM(Mariannhill!AN115)</f>
        <v>0</v>
      </c>
      <c r="AO115" s="78">
        <f>SUM(Mariannhill!AO115)</f>
        <v>0</v>
      </c>
      <c r="AP115" s="78">
        <f>SUM(Mariannhill!AP115)</f>
        <v>0</v>
      </c>
      <c r="AQ115" s="78">
        <f>SUM(Mariannhill!AQ115)</f>
        <v>0</v>
      </c>
      <c r="AR115" s="78">
        <f>SUM(Mariannhill!AR115)</f>
        <v>0</v>
      </c>
      <c r="AS115" s="77">
        <f>SUM(Mariannhill!AS115)</f>
        <v>0</v>
      </c>
      <c r="AT115" s="79">
        <f>SUM(Mariannhill!AT115)</f>
        <v>0</v>
      </c>
      <c r="AU115" s="78">
        <f>SUM(Mariannhill!AU115)</f>
        <v>0</v>
      </c>
      <c r="AV115" s="78">
        <f>SUM(Mariannhill!AV115)</f>
        <v>0</v>
      </c>
      <c r="AW115" s="78">
        <f>SUM(Mariannhill!AW115)</f>
        <v>0</v>
      </c>
      <c r="AX115" s="78">
        <f>SUM(Mariannhill!AX115)</f>
        <v>0</v>
      </c>
      <c r="AY115" s="78">
        <f>SUM(Mariannhill!AY115)</f>
        <v>0</v>
      </c>
      <c r="AZ115" s="78">
        <f>SUM(Mariannhill!AZ115)</f>
        <v>0</v>
      </c>
      <c r="BA115" s="78">
        <f>SUM(Mariannhill!BA115)</f>
        <v>0</v>
      </c>
      <c r="BB115" s="78">
        <f>SUM(Mariannhill!BB115)</f>
        <v>0</v>
      </c>
      <c r="BC115" s="78">
        <f>SUM(Mariannhill!BC115)</f>
        <v>0</v>
      </c>
      <c r="BD115" s="78">
        <f>SUM(Mariannhill!BD115)</f>
        <v>0</v>
      </c>
      <c r="BE115" s="77">
        <f>SUM(Mariannhill!BE115)</f>
        <v>0</v>
      </c>
      <c r="BF115" s="79">
        <f>SUM(Mariannhill!BF115)</f>
        <v>0</v>
      </c>
      <c r="BG115" s="78">
        <f>SUM(Mariannhill!BG115)</f>
        <v>0</v>
      </c>
      <c r="BH115" s="78">
        <f>SUM(Mariannhill!BH115)</f>
        <v>0</v>
      </c>
      <c r="BI115" s="78">
        <f>SUM(Mariannhill!BI115)</f>
        <v>0</v>
      </c>
      <c r="BJ115" s="78">
        <f>SUM(Mariannhill!BJ115)</f>
        <v>0</v>
      </c>
      <c r="BK115" s="78">
        <f>SUM(Mariannhill!BK115)</f>
        <v>0</v>
      </c>
      <c r="BL115" s="78">
        <f>SUM(Mariannhill!BL115)</f>
        <v>0</v>
      </c>
      <c r="BM115" s="78">
        <f>SUM(Mariannhill!BM115)</f>
        <v>0</v>
      </c>
      <c r="BN115" s="78">
        <f>SUM(Mariannhill!BN115)</f>
        <v>0</v>
      </c>
      <c r="BO115" s="78">
        <f>SUM(Mariannhill!BO115)</f>
        <v>0</v>
      </c>
      <c r="BP115" s="78">
        <f>SUM(Mariannhill!BP115)</f>
        <v>0</v>
      </c>
      <c r="BQ115" s="77">
        <f>SUM(Mariannhill!BQ115)</f>
        <v>0</v>
      </c>
      <c r="BR115" s="79">
        <f>SUM(Mariannhill!BR115)</f>
        <v>0</v>
      </c>
      <c r="BS115" s="78">
        <f>SUM(Mariannhill!BS115)</f>
        <v>0</v>
      </c>
      <c r="BT115" s="78">
        <f>SUM(Mariannhill!BT115)</f>
        <v>0</v>
      </c>
      <c r="BU115" s="78">
        <f>SUM(Mariannhill!BU115)</f>
        <v>0</v>
      </c>
      <c r="BV115" s="78">
        <f>SUM(Mariannhill!BV115)</f>
        <v>0</v>
      </c>
      <c r="BW115" s="78">
        <f>SUM(Mariannhill!BW115)</f>
        <v>0</v>
      </c>
      <c r="BX115" s="78">
        <f>SUM(Mariannhill!BX115)</f>
        <v>0</v>
      </c>
      <c r="BY115" s="78">
        <f>SUM(Mariannhill!BY115)</f>
        <v>0</v>
      </c>
      <c r="BZ115" s="78">
        <f>SUM(Mariannhill!BZ115)</f>
        <v>0</v>
      </c>
      <c r="CA115" s="78">
        <f>SUM(Mariannhill!CA115)</f>
        <v>0</v>
      </c>
      <c r="CB115" s="78">
        <f>SUM(Mariannhill!CB115)</f>
        <v>0</v>
      </c>
      <c r="CC115" s="77">
        <f>SUM(Mariannhill!CC115)</f>
        <v>0</v>
      </c>
      <c r="CD115" s="40" t="s">
        <v>50</v>
      </c>
    </row>
    <row r="116" spans="1:82" x14ac:dyDescent="0.35">
      <c r="A116" s="40"/>
      <c r="B116" s="130" t="s">
        <v>225</v>
      </c>
      <c r="C116" s="130" t="s">
        <v>226</v>
      </c>
      <c r="D116" s="131" t="s">
        <v>60</v>
      </c>
      <c r="E116" s="255">
        <f>SUM(Mariannhill!E116)</f>
        <v>72</v>
      </c>
      <c r="F116" s="214" t="b">
        <f>(Mariannhill!G116)=G116</f>
        <v>1</v>
      </c>
      <c r="G116" s="75">
        <f t="shared" si="49"/>
        <v>0</v>
      </c>
      <c r="H116" s="76">
        <f>SUM(Mariannhill!H116)</f>
        <v>0</v>
      </c>
      <c r="I116" s="77">
        <f>SUM(Mariannhill!I116)</f>
        <v>0</v>
      </c>
      <c r="J116" s="76">
        <f>SUM(Mariannhill!J116)</f>
        <v>0</v>
      </c>
      <c r="K116" s="78">
        <f>SUM(Mariannhill!K116)</f>
        <v>0</v>
      </c>
      <c r="L116" s="78">
        <f>SUM(Mariannhill!L116)</f>
        <v>0</v>
      </c>
      <c r="M116" s="78">
        <f>SUM(Mariannhill!M116)</f>
        <v>0</v>
      </c>
      <c r="N116" s="78">
        <f>SUM(Mariannhill!N116)</f>
        <v>0</v>
      </c>
      <c r="O116" s="78">
        <f>SUM(Mariannhill!O116)</f>
        <v>0</v>
      </c>
      <c r="P116" s="78">
        <f>SUM(Mariannhill!P116)</f>
        <v>0</v>
      </c>
      <c r="Q116" s="78">
        <f>SUM(Mariannhill!Q116)</f>
        <v>0</v>
      </c>
      <c r="R116" s="78">
        <f>SUM(Mariannhill!R116)</f>
        <v>0</v>
      </c>
      <c r="S116" s="78">
        <f>SUM(Mariannhill!S116)</f>
        <v>0</v>
      </c>
      <c r="T116" s="78">
        <f>SUM(Mariannhill!T116)</f>
        <v>0</v>
      </c>
      <c r="U116" s="77">
        <f>SUM(Mariannhill!U116)</f>
        <v>0</v>
      </c>
      <c r="V116" s="76">
        <f>SUM(Mariannhill!V116)</f>
        <v>0</v>
      </c>
      <c r="W116" s="78">
        <f>SUM(Mariannhill!W116)</f>
        <v>0</v>
      </c>
      <c r="X116" s="78">
        <f>SUM(Mariannhill!X116)</f>
        <v>0</v>
      </c>
      <c r="Y116" s="78">
        <f>SUM(Mariannhill!Y116)</f>
        <v>0</v>
      </c>
      <c r="Z116" s="78">
        <f>SUM(Mariannhill!Z116)</f>
        <v>0</v>
      </c>
      <c r="AA116" s="78">
        <f>SUM(Mariannhill!AA116)</f>
        <v>0</v>
      </c>
      <c r="AB116" s="78">
        <f>SUM(Mariannhill!AB116)</f>
        <v>0</v>
      </c>
      <c r="AC116" s="78">
        <f>SUM(Mariannhill!AC116)</f>
        <v>0</v>
      </c>
      <c r="AD116" s="78">
        <f>SUM(Mariannhill!AD116)</f>
        <v>0</v>
      </c>
      <c r="AE116" s="78">
        <f>SUM(Mariannhill!AE116)</f>
        <v>0</v>
      </c>
      <c r="AF116" s="78">
        <f>SUM(Mariannhill!AF116)</f>
        <v>0</v>
      </c>
      <c r="AG116" s="77">
        <f>SUM(Mariannhill!AG116)</f>
        <v>0</v>
      </c>
      <c r="AH116" s="79">
        <f>SUM(Mariannhill!AH116)</f>
        <v>0</v>
      </c>
      <c r="AI116" s="78">
        <f>SUM(Mariannhill!AI116)</f>
        <v>0</v>
      </c>
      <c r="AJ116" s="78">
        <f>SUM(Mariannhill!AJ116)</f>
        <v>0</v>
      </c>
      <c r="AK116" s="78">
        <f>SUM(Mariannhill!AK116)</f>
        <v>0</v>
      </c>
      <c r="AL116" s="78">
        <f>SUM(Mariannhill!AL116)</f>
        <v>0</v>
      </c>
      <c r="AM116" s="78">
        <f>SUM(Mariannhill!AM116)</f>
        <v>0</v>
      </c>
      <c r="AN116" s="78">
        <f>SUM(Mariannhill!AN116)</f>
        <v>0</v>
      </c>
      <c r="AO116" s="78">
        <f>SUM(Mariannhill!AO116)</f>
        <v>0</v>
      </c>
      <c r="AP116" s="78">
        <f>SUM(Mariannhill!AP116)</f>
        <v>0</v>
      </c>
      <c r="AQ116" s="78">
        <f>SUM(Mariannhill!AQ116)</f>
        <v>0</v>
      </c>
      <c r="AR116" s="78">
        <f>SUM(Mariannhill!AR116)</f>
        <v>0</v>
      </c>
      <c r="AS116" s="77">
        <f>SUM(Mariannhill!AS116)</f>
        <v>0</v>
      </c>
      <c r="AT116" s="79">
        <f>SUM(Mariannhill!AT116)</f>
        <v>0</v>
      </c>
      <c r="AU116" s="78">
        <f>SUM(Mariannhill!AU116)</f>
        <v>0</v>
      </c>
      <c r="AV116" s="78">
        <f>SUM(Mariannhill!AV116)</f>
        <v>0</v>
      </c>
      <c r="AW116" s="78">
        <f>SUM(Mariannhill!AW116)</f>
        <v>0</v>
      </c>
      <c r="AX116" s="78">
        <f>SUM(Mariannhill!AX116)</f>
        <v>0</v>
      </c>
      <c r="AY116" s="78">
        <f>SUM(Mariannhill!AY116)</f>
        <v>0</v>
      </c>
      <c r="AZ116" s="78">
        <f>SUM(Mariannhill!AZ116)</f>
        <v>0</v>
      </c>
      <c r="BA116" s="78">
        <f>SUM(Mariannhill!BA116)</f>
        <v>0</v>
      </c>
      <c r="BB116" s="78">
        <f>SUM(Mariannhill!BB116)</f>
        <v>0</v>
      </c>
      <c r="BC116" s="78">
        <f>SUM(Mariannhill!BC116)</f>
        <v>0</v>
      </c>
      <c r="BD116" s="78">
        <f>SUM(Mariannhill!BD116)</f>
        <v>0</v>
      </c>
      <c r="BE116" s="77">
        <f>SUM(Mariannhill!BE116)</f>
        <v>0</v>
      </c>
      <c r="BF116" s="79">
        <f>SUM(Mariannhill!BF116)</f>
        <v>0</v>
      </c>
      <c r="BG116" s="78">
        <f>SUM(Mariannhill!BG116)</f>
        <v>0</v>
      </c>
      <c r="BH116" s="78">
        <f>SUM(Mariannhill!BH116)</f>
        <v>0</v>
      </c>
      <c r="BI116" s="78">
        <f>SUM(Mariannhill!BI116)</f>
        <v>0</v>
      </c>
      <c r="BJ116" s="78">
        <f>SUM(Mariannhill!BJ116)</f>
        <v>0</v>
      </c>
      <c r="BK116" s="78">
        <f>SUM(Mariannhill!BK116)</f>
        <v>0</v>
      </c>
      <c r="BL116" s="78">
        <f>SUM(Mariannhill!BL116)</f>
        <v>0</v>
      </c>
      <c r="BM116" s="78">
        <f>SUM(Mariannhill!BM116)</f>
        <v>0</v>
      </c>
      <c r="BN116" s="78">
        <f>SUM(Mariannhill!BN116)</f>
        <v>0</v>
      </c>
      <c r="BO116" s="78">
        <f>SUM(Mariannhill!BO116)</f>
        <v>0</v>
      </c>
      <c r="BP116" s="78">
        <f>SUM(Mariannhill!BP116)</f>
        <v>0</v>
      </c>
      <c r="BQ116" s="77">
        <f>SUM(Mariannhill!BQ116)</f>
        <v>0</v>
      </c>
      <c r="BR116" s="79">
        <f>SUM(Mariannhill!BR116)</f>
        <v>0</v>
      </c>
      <c r="BS116" s="78">
        <f>SUM(Mariannhill!BS116)</f>
        <v>0</v>
      </c>
      <c r="BT116" s="78">
        <f>SUM(Mariannhill!BT116)</f>
        <v>0</v>
      </c>
      <c r="BU116" s="78">
        <f>SUM(Mariannhill!BU116)</f>
        <v>0</v>
      </c>
      <c r="BV116" s="78">
        <f>SUM(Mariannhill!BV116)</f>
        <v>0</v>
      </c>
      <c r="BW116" s="78">
        <f>SUM(Mariannhill!BW116)</f>
        <v>0</v>
      </c>
      <c r="BX116" s="78">
        <f>SUM(Mariannhill!BX116)</f>
        <v>0</v>
      </c>
      <c r="BY116" s="78">
        <f>SUM(Mariannhill!BY116)</f>
        <v>0</v>
      </c>
      <c r="BZ116" s="78">
        <f>SUM(Mariannhill!BZ116)</f>
        <v>0</v>
      </c>
      <c r="CA116" s="78">
        <f>SUM(Mariannhill!CA116)</f>
        <v>0</v>
      </c>
      <c r="CB116" s="78">
        <f>SUM(Mariannhill!CB116)</f>
        <v>0</v>
      </c>
      <c r="CC116" s="77">
        <f>SUM(Mariannhill!CC116)</f>
        <v>0</v>
      </c>
      <c r="CD116" s="40" t="s">
        <v>50</v>
      </c>
    </row>
    <row r="117" spans="1:82" x14ac:dyDescent="0.35">
      <c r="A117" s="40"/>
      <c r="B117" s="130" t="s">
        <v>227</v>
      </c>
      <c r="C117" s="130" t="s">
        <v>228</v>
      </c>
      <c r="D117" s="131" t="s">
        <v>60</v>
      </c>
      <c r="E117" s="255">
        <f>SUM(Mariannhill!E117)</f>
        <v>72</v>
      </c>
      <c r="F117" s="214" t="b">
        <f>(Mariannhill!G117)=G117</f>
        <v>1</v>
      </c>
      <c r="G117" s="75">
        <f t="shared" si="49"/>
        <v>0</v>
      </c>
      <c r="H117" s="76">
        <f>SUM(Mariannhill!H117)</f>
        <v>0</v>
      </c>
      <c r="I117" s="77">
        <f>SUM(Mariannhill!I117)</f>
        <v>0</v>
      </c>
      <c r="J117" s="76">
        <f>SUM(Mariannhill!J117)</f>
        <v>0</v>
      </c>
      <c r="K117" s="78">
        <f>SUM(Mariannhill!K117)</f>
        <v>0</v>
      </c>
      <c r="L117" s="78">
        <f>SUM(Mariannhill!L117)</f>
        <v>0</v>
      </c>
      <c r="M117" s="78">
        <f>SUM(Mariannhill!M117)</f>
        <v>0</v>
      </c>
      <c r="N117" s="78">
        <f>SUM(Mariannhill!N117)</f>
        <v>0</v>
      </c>
      <c r="O117" s="78">
        <f>SUM(Mariannhill!O117)</f>
        <v>0</v>
      </c>
      <c r="P117" s="78">
        <f>SUM(Mariannhill!P117)</f>
        <v>0</v>
      </c>
      <c r="Q117" s="78">
        <f>SUM(Mariannhill!Q117)</f>
        <v>0</v>
      </c>
      <c r="R117" s="78">
        <f>SUM(Mariannhill!R117)</f>
        <v>0</v>
      </c>
      <c r="S117" s="78">
        <f>SUM(Mariannhill!S117)</f>
        <v>0</v>
      </c>
      <c r="T117" s="78">
        <f>SUM(Mariannhill!T117)</f>
        <v>0</v>
      </c>
      <c r="U117" s="77">
        <f>SUM(Mariannhill!U117)</f>
        <v>0</v>
      </c>
      <c r="V117" s="76">
        <f>SUM(Mariannhill!V117)</f>
        <v>0</v>
      </c>
      <c r="W117" s="78">
        <f>SUM(Mariannhill!W117)</f>
        <v>0</v>
      </c>
      <c r="X117" s="78">
        <f>SUM(Mariannhill!X117)</f>
        <v>0</v>
      </c>
      <c r="Y117" s="78">
        <f>SUM(Mariannhill!Y117)</f>
        <v>0</v>
      </c>
      <c r="Z117" s="78">
        <f>SUM(Mariannhill!Z117)</f>
        <v>0</v>
      </c>
      <c r="AA117" s="78">
        <f>SUM(Mariannhill!AA117)</f>
        <v>0</v>
      </c>
      <c r="AB117" s="78">
        <f>SUM(Mariannhill!AB117)</f>
        <v>0</v>
      </c>
      <c r="AC117" s="78">
        <f>SUM(Mariannhill!AC117)</f>
        <v>0</v>
      </c>
      <c r="AD117" s="78">
        <f>SUM(Mariannhill!AD117)</f>
        <v>0</v>
      </c>
      <c r="AE117" s="78">
        <f>SUM(Mariannhill!AE117)</f>
        <v>0</v>
      </c>
      <c r="AF117" s="78">
        <f>SUM(Mariannhill!AF117)</f>
        <v>0</v>
      </c>
      <c r="AG117" s="77">
        <f>SUM(Mariannhill!AG117)</f>
        <v>0</v>
      </c>
      <c r="AH117" s="79">
        <f>SUM(Mariannhill!AH117)</f>
        <v>0</v>
      </c>
      <c r="AI117" s="78">
        <f>SUM(Mariannhill!AI117)</f>
        <v>0</v>
      </c>
      <c r="AJ117" s="78">
        <f>SUM(Mariannhill!AJ117)</f>
        <v>0</v>
      </c>
      <c r="AK117" s="78">
        <f>SUM(Mariannhill!AK117)</f>
        <v>0</v>
      </c>
      <c r="AL117" s="78">
        <f>SUM(Mariannhill!AL117)</f>
        <v>0</v>
      </c>
      <c r="AM117" s="78">
        <f>SUM(Mariannhill!AM117)</f>
        <v>0</v>
      </c>
      <c r="AN117" s="78">
        <f>SUM(Mariannhill!AN117)</f>
        <v>0</v>
      </c>
      <c r="AO117" s="78">
        <f>SUM(Mariannhill!AO117)</f>
        <v>0</v>
      </c>
      <c r="AP117" s="78">
        <f>SUM(Mariannhill!AP117)</f>
        <v>0</v>
      </c>
      <c r="AQ117" s="78">
        <f>SUM(Mariannhill!AQ117)</f>
        <v>0</v>
      </c>
      <c r="AR117" s="78">
        <f>SUM(Mariannhill!AR117)</f>
        <v>0</v>
      </c>
      <c r="AS117" s="77">
        <f>SUM(Mariannhill!AS117)</f>
        <v>0</v>
      </c>
      <c r="AT117" s="79">
        <f>SUM(Mariannhill!AT117)</f>
        <v>0</v>
      </c>
      <c r="AU117" s="78">
        <f>SUM(Mariannhill!AU117)</f>
        <v>0</v>
      </c>
      <c r="AV117" s="78">
        <f>SUM(Mariannhill!AV117)</f>
        <v>0</v>
      </c>
      <c r="AW117" s="78">
        <f>SUM(Mariannhill!AW117)</f>
        <v>0</v>
      </c>
      <c r="AX117" s="78">
        <f>SUM(Mariannhill!AX117)</f>
        <v>0</v>
      </c>
      <c r="AY117" s="78">
        <f>SUM(Mariannhill!AY117)</f>
        <v>0</v>
      </c>
      <c r="AZ117" s="78">
        <f>SUM(Mariannhill!AZ117)</f>
        <v>0</v>
      </c>
      <c r="BA117" s="78">
        <f>SUM(Mariannhill!BA117)</f>
        <v>0</v>
      </c>
      <c r="BB117" s="78">
        <f>SUM(Mariannhill!BB117)</f>
        <v>0</v>
      </c>
      <c r="BC117" s="78">
        <f>SUM(Mariannhill!BC117)</f>
        <v>0</v>
      </c>
      <c r="BD117" s="78">
        <f>SUM(Mariannhill!BD117)</f>
        <v>0</v>
      </c>
      <c r="BE117" s="77">
        <f>SUM(Mariannhill!BE117)</f>
        <v>0</v>
      </c>
      <c r="BF117" s="79">
        <f>SUM(Mariannhill!BF117)</f>
        <v>0</v>
      </c>
      <c r="BG117" s="78">
        <f>SUM(Mariannhill!BG117)</f>
        <v>0</v>
      </c>
      <c r="BH117" s="78">
        <f>SUM(Mariannhill!BH117)</f>
        <v>0</v>
      </c>
      <c r="BI117" s="78">
        <f>SUM(Mariannhill!BI117)</f>
        <v>0</v>
      </c>
      <c r="BJ117" s="78">
        <f>SUM(Mariannhill!BJ117)</f>
        <v>0</v>
      </c>
      <c r="BK117" s="78">
        <f>SUM(Mariannhill!BK117)</f>
        <v>0</v>
      </c>
      <c r="BL117" s="78">
        <f>SUM(Mariannhill!BL117)</f>
        <v>0</v>
      </c>
      <c r="BM117" s="78">
        <f>SUM(Mariannhill!BM117)</f>
        <v>0</v>
      </c>
      <c r="BN117" s="78">
        <f>SUM(Mariannhill!BN117)</f>
        <v>0</v>
      </c>
      <c r="BO117" s="78">
        <f>SUM(Mariannhill!BO117)</f>
        <v>0</v>
      </c>
      <c r="BP117" s="78">
        <f>SUM(Mariannhill!BP117)</f>
        <v>0</v>
      </c>
      <c r="BQ117" s="77">
        <f>SUM(Mariannhill!BQ117)</f>
        <v>0</v>
      </c>
      <c r="BR117" s="79">
        <f>SUM(Mariannhill!BR117)</f>
        <v>0</v>
      </c>
      <c r="BS117" s="78">
        <f>SUM(Mariannhill!BS117)</f>
        <v>0</v>
      </c>
      <c r="BT117" s="78">
        <f>SUM(Mariannhill!BT117)</f>
        <v>0</v>
      </c>
      <c r="BU117" s="78">
        <f>SUM(Mariannhill!BU117)</f>
        <v>0</v>
      </c>
      <c r="BV117" s="78">
        <f>SUM(Mariannhill!BV117)</f>
        <v>0</v>
      </c>
      <c r="BW117" s="78">
        <f>SUM(Mariannhill!BW117)</f>
        <v>0</v>
      </c>
      <c r="BX117" s="78">
        <f>SUM(Mariannhill!BX117)</f>
        <v>0</v>
      </c>
      <c r="BY117" s="78">
        <f>SUM(Mariannhill!BY117)</f>
        <v>0</v>
      </c>
      <c r="BZ117" s="78">
        <f>SUM(Mariannhill!BZ117)</f>
        <v>0</v>
      </c>
      <c r="CA117" s="78">
        <f>SUM(Mariannhill!CA117)</f>
        <v>0</v>
      </c>
      <c r="CB117" s="78">
        <f>SUM(Mariannhill!CB117)</f>
        <v>0</v>
      </c>
      <c r="CC117" s="77">
        <f>SUM(Mariannhill!CC117)</f>
        <v>0</v>
      </c>
      <c r="CD117" s="40" t="s">
        <v>50</v>
      </c>
    </row>
    <row r="118" spans="1:82" x14ac:dyDescent="0.35">
      <c r="A118" s="40"/>
      <c r="B118" s="130" t="s">
        <v>229</v>
      </c>
      <c r="C118" s="130" t="s">
        <v>230</v>
      </c>
      <c r="D118" s="131" t="s">
        <v>60</v>
      </c>
      <c r="E118" s="255">
        <f>SUM(Mariannhill!E118)</f>
        <v>72</v>
      </c>
      <c r="F118" s="214" t="b">
        <f>(Mariannhill!G118)=G118</f>
        <v>1</v>
      </c>
      <c r="G118" s="75">
        <f t="shared" si="49"/>
        <v>0</v>
      </c>
      <c r="H118" s="76">
        <f>SUM(Mariannhill!H118)</f>
        <v>0</v>
      </c>
      <c r="I118" s="77">
        <f>SUM(Mariannhill!I118)</f>
        <v>0</v>
      </c>
      <c r="J118" s="76">
        <f>SUM(Mariannhill!J118)</f>
        <v>0</v>
      </c>
      <c r="K118" s="78">
        <f>SUM(Mariannhill!K118)</f>
        <v>0</v>
      </c>
      <c r="L118" s="78">
        <f>SUM(Mariannhill!L118)</f>
        <v>0</v>
      </c>
      <c r="M118" s="78">
        <f>SUM(Mariannhill!M118)</f>
        <v>0</v>
      </c>
      <c r="N118" s="78">
        <f>SUM(Mariannhill!N118)</f>
        <v>0</v>
      </c>
      <c r="O118" s="78">
        <f>SUM(Mariannhill!O118)</f>
        <v>0</v>
      </c>
      <c r="P118" s="78">
        <f>SUM(Mariannhill!P118)</f>
        <v>0</v>
      </c>
      <c r="Q118" s="78">
        <f>SUM(Mariannhill!Q118)</f>
        <v>0</v>
      </c>
      <c r="R118" s="78">
        <f>SUM(Mariannhill!R118)</f>
        <v>0</v>
      </c>
      <c r="S118" s="78">
        <f>SUM(Mariannhill!S118)</f>
        <v>0</v>
      </c>
      <c r="T118" s="78">
        <f>SUM(Mariannhill!T118)</f>
        <v>0</v>
      </c>
      <c r="U118" s="77">
        <f>SUM(Mariannhill!U118)</f>
        <v>0</v>
      </c>
      <c r="V118" s="76">
        <f>SUM(Mariannhill!V118)</f>
        <v>0</v>
      </c>
      <c r="W118" s="78">
        <f>SUM(Mariannhill!W118)</f>
        <v>0</v>
      </c>
      <c r="X118" s="78">
        <f>SUM(Mariannhill!X118)</f>
        <v>0</v>
      </c>
      <c r="Y118" s="78">
        <f>SUM(Mariannhill!Y118)</f>
        <v>0</v>
      </c>
      <c r="Z118" s="78">
        <f>SUM(Mariannhill!Z118)</f>
        <v>0</v>
      </c>
      <c r="AA118" s="78">
        <f>SUM(Mariannhill!AA118)</f>
        <v>0</v>
      </c>
      <c r="AB118" s="78">
        <f>SUM(Mariannhill!AB118)</f>
        <v>0</v>
      </c>
      <c r="AC118" s="78">
        <f>SUM(Mariannhill!AC118)</f>
        <v>0</v>
      </c>
      <c r="AD118" s="78">
        <f>SUM(Mariannhill!AD118)</f>
        <v>0</v>
      </c>
      <c r="AE118" s="78">
        <f>SUM(Mariannhill!AE118)</f>
        <v>0</v>
      </c>
      <c r="AF118" s="78">
        <f>SUM(Mariannhill!AF118)</f>
        <v>0</v>
      </c>
      <c r="AG118" s="77">
        <f>SUM(Mariannhill!AG118)</f>
        <v>0</v>
      </c>
      <c r="AH118" s="79">
        <f>SUM(Mariannhill!AH118)</f>
        <v>0</v>
      </c>
      <c r="AI118" s="78">
        <f>SUM(Mariannhill!AI118)</f>
        <v>0</v>
      </c>
      <c r="AJ118" s="78">
        <f>SUM(Mariannhill!AJ118)</f>
        <v>0</v>
      </c>
      <c r="AK118" s="78">
        <f>SUM(Mariannhill!AK118)</f>
        <v>0</v>
      </c>
      <c r="AL118" s="78">
        <f>SUM(Mariannhill!AL118)</f>
        <v>0</v>
      </c>
      <c r="AM118" s="78">
        <f>SUM(Mariannhill!AM118)</f>
        <v>0</v>
      </c>
      <c r="AN118" s="78">
        <f>SUM(Mariannhill!AN118)</f>
        <v>0</v>
      </c>
      <c r="AO118" s="78">
        <f>SUM(Mariannhill!AO118)</f>
        <v>0</v>
      </c>
      <c r="AP118" s="78">
        <f>SUM(Mariannhill!AP118)</f>
        <v>0</v>
      </c>
      <c r="AQ118" s="78">
        <f>SUM(Mariannhill!AQ118)</f>
        <v>0</v>
      </c>
      <c r="AR118" s="78">
        <f>SUM(Mariannhill!AR118)</f>
        <v>0</v>
      </c>
      <c r="AS118" s="77">
        <f>SUM(Mariannhill!AS118)</f>
        <v>0</v>
      </c>
      <c r="AT118" s="79">
        <f>SUM(Mariannhill!AT118)</f>
        <v>0</v>
      </c>
      <c r="AU118" s="78">
        <f>SUM(Mariannhill!AU118)</f>
        <v>0</v>
      </c>
      <c r="AV118" s="78">
        <f>SUM(Mariannhill!AV118)</f>
        <v>0</v>
      </c>
      <c r="AW118" s="78">
        <f>SUM(Mariannhill!AW118)</f>
        <v>0</v>
      </c>
      <c r="AX118" s="78">
        <f>SUM(Mariannhill!AX118)</f>
        <v>0</v>
      </c>
      <c r="AY118" s="78">
        <f>SUM(Mariannhill!AY118)</f>
        <v>0</v>
      </c>
      <c r="AZ118" s="78">
        <f>SUM(Mariannhill!AZ118)</f>
        <v>0</v>
      </c>
      <c r="BA118" s="78">
        <f>SUM(Mariannhill!BA118)</f>
        <v>0</v>
      </c>
      <c r="BB118" s="78">
        <f>SUM(Mariannhill!BB118)</f>
        <v>0</v>
      </c>
      <c r="BC118" s="78">
        <f>SUM(Mariannhill!BC118)</f>
        <v>0</v>
      </c>
      <c r="BD118" s="78">
        <f>SUM(Mariannhill!BD118)</f>
        <v>0</v>
      </c>
      <c r="BE118" s="77">
        <f>SUM(Mariannhill!BE118)</f>
        <v>0</v>
      </c>
      <c r="BF118" s="79">
        <f>SUM(Mariannhill!BF118)</f>
        <v>0</v>
      </c>
      <c r="BG118" s="78">
        <f>SUM(Mariannhill!BG118)</f>
        <v>0</v>
      </c>
      <c r="BH118" s="78">
        <f>SUM(Mariannhill!BH118)</f>
        <v>0</v>
      </c>
      <c r="BI118" s="78">
        <f>SUM(Mariannhill!BI118)</f>
        <v>0</v>
      </c>
      <c r="BJ118" s="78">
        <f>SUM(Mariannhill!BJ118)</f>
        <v>0</v>
      </c>
      <c r="BK118" s="78">
        <f>SUM(Mariannhill!BK118)</f>
        <v>0</v>
      </c>
      <c r="BL118" s="78">
        <f>SUM(Mariannhill!BL118)</f>
        <v>0</v>
      </c>
      <c r="BM118" s="78">
        <f>SUM(Mariannhill!BM118)</f>
        <v>0</v>
      </c>
      <c r="BN118" s="78">
        <f>SUM(Mariannhill!BN118)</f>
        <v>0</v>
      </c>
      <c r="BO118" s="78">
        <f>SUM(Mariannhill!BO118)</f>
        <v>0</v>
      </c>
      <c r="BP118" s="78">
        <f>SUM(Mariannhill!BP118)</f>
        <v>0</v>
      </c>
      <c r="BQ118" s="77">
        <f>SUM(Mariannhill!BQ118)</f>
        <v>0</v>
      </c>
      <c r="BR118" s="79">
        <f>SUM(Mariannhill!BR118)</f>
        <v>0</v>
      </c>
      <c r="BS118" s="78">
        <f>SUM(Mariannhill!BS118)</f>
        <v>0</v>
      </c>
      <c r="BT118" s="78">
        <f>SUM(Mariannhill!BT118)</f>
        <v>0</v>
      </c>
      <c r="BU118" s="78">
        <f>SUM(Mariannhill!BU118)</f>
        <v>0</v>
      </c>
      <c r="BV118" s="78">
        <f>SUM(Mariannhill!BV118)</f>
        <v>0</v>
      </c>
      <c r="BW118" s="78">
        <f>SUM(Mariannhill!BW118)</f>
        <v>0</v>
      </c>
      <c r="BX118" s="78">
        <f>SUM(Mariannhill!BX118)</f>
        <v>0</v>
      </c>
      <c r="BY118" s="78">
        <f>SUM(Mariannhill!BY118)</f>
        <v>0</v>
      </c>
      <c r="BZ118" s="78">
        <f>SUM(Mariannhill!BZ118)</f>
        <v>0</v>
      </c>
      <c r="CA118" s="78">
        <f>SUM(Mariannhill!CA118)</f>
        <v>0</v>
      </c>
      <c r="CB118" s="78">
        <f>SUM(Mariannhill!CB118)</f>
        <v>0</v>
      </c>
      <c r="CC118" s="77">
        <f>SUM(Mariannhill!CC118)</f>
        <v>0</v>
      </c>
      <c r="CD118" s="40" t="s">
        <v>50</v>
      </c>
    </row>
    <row r="119" spans="1:82" ht="26" x14ac:dyDescent="0.35">
      <c r="A119" s="40"/>
      <c r="B119" s="130" t="s">
        <v>231</v>
      </c>
      <c r="C119" s="130" t="s">
        <v>232</v>
      </c>
      <c r="D119" s="131" t="s">
        <v>60</v>
      </c>
      <c r="E119" s="255">
        <f>SUM(Mariannhill!E119)</f>
        <v>72</v>
      </c>
      <c r="F119" s="214" t="b">
        <f>(Mariannhill!G119)=G119</f>
        <v>1</v>
      </c>
      <c r="G119" s="75">
        <f t="shared" si="49"/>
        <v>0</v>
      </c>
      <c r="H119" s="76">
        <f>SUM(Mariannhill!H119)</f>
        <v>0</v>
      </c>
      <c r="I119" s="77">
        <f>SUM(Mariannhill!I119)</f>
        <v>0</v>
      </c>
      <c r="J119" s="76">
        <f>SUM(Mariannhill!J119)</f>
        <v>0</v>
      </c>
      <c r="K119" s="78">
        <f>SUM(Mariannhill!K119)</f>
        <v>0</v>
      </c>
      <c r="L119" s="78">
        <f>SUM(Mariannhill!L119)</f>
        <v>0</v>
      </c>
      <c r="M119" s="78">
        <f>SUM(Mariannhill!M119)</f>
        <v>0</v>
      </c>
      <c r="N119" s="78">
        <f>SUM(Mariannhill!N119)</f>
        <v>0</v>
      </c>
      <c r="O119" s="78">
        <f>SUM(Mariannhill!O119)</f>
        <v>0</v>
      </c>
      <c r="P119" s="78">
        <f>SUM(Mariannhill!P119)</f>
        <v>0</v>
      </c>
      <c r="Q119" s="78">
        <f>SUM(Mariannhill!Q119)</f>
        <v>0</v>
      </c>
      <c r="R119" s="78">
        <f>SUM(Mariannhill!R119)</f>
        <v>0</v>
      </c>
      <c r="S119" s="78">
        <f>SUM(Mariannhill!S119)</f>
        <v>0</v>
      </c>
      <c r="T119" s="78">
        <f>SUM(Mariannhill!T119)</f>
        <v>0</v>
      </c>
      <c r="U119" s="77">
        <f>SUM(Mariannhill!U119)</f>
        <v>0</v>
      </c>
      <c r="V119" s="76">
        <f>SUM(Mariannhill!V119)</f>
        <v>0</v>
      </c>
      <c r="W119" s="78">
        <f>SUM(Mariannhill!W119)</f>
        <v>0</v>
      </c>
      <c r="X119" s="78">
        <f>SUM(Mariannhill!X119)</f>
        <v>0</v>
      </c>
      <c r="Y119" s="78">
        <f>SUM(Mariannhill!Y119)</f>
        <v>0</v>
      </c>
      <c r="Z119" s="78">
        <f>SUM(Mariannhill!Z119)</f>
        <v>0</v>
      </c>
      <c r="AA119" s="78">
        <f>SUM(Mariannhill!AA119)</f>
        <v>0</v>
      </c>
      <c r="AB119" s="78">
        <f>SUM(Mariannhill!AB119)</f>
        <v>0</v>
      </c>
      <c r="AC119" s="78">
        <f>SUM(Mariannhill!AC119)</f>
        <v>0</v>
      </c>
      <c r="AD119" s="78">
        <f>SUM(Mariannhill!AD119)</f>
        <v>0</v>
      </c>
      <c r="AE119" s="78">
        <f>SUM(Mariannhill!AE119)</f>
        <v>0</v>
      </c>
      <c r="AF119" s="78">
        <f>SUM(Mariannhill!AF119)</f>
        <v>0</v>
      </c>
      <c r="AG119" s="77">
        <f>SUM(Mariannhill!AG119)</f>
        <v>0</v>
      </c>
      <c r="AH119" s="79">
        <f>SUM(Mariannhill!AH119)</f>
        <v>0</v>
      </c>
      <c r="AI119" s="78">
        <f>SUM(Mariannhill!AI119)</f>
        <v>0</v>
      </c>
      <c r="AJ119" s="78">
        <f>SUM(Mariannhill!AJ119)</f>
        <v>0</v>
      </c>
      <c r="AK119" s="78">
        <f>SUM(Mariannhill!AK119)</f>
        <v>0</v>
      </c>
      <c r="AL119" s="78">
        <f>SUM(Mariannhill!AL119)</f>
        <v>0</v>
      </c>
      <c r="AM119" s="78">
        <f>SUM(Mariannhill!AM119)</f>
        <v>0</v>
      </c>
      <c r="AN119" s="78">
        <f>SUM(Mariannhill!AN119)</f>
        <v>0</v>
      </c>
      <c r="AO119" s="78">
        <f>SUM(Mariannhill!AO119)</f>
        <v>0</v>
      </c>
      <c r="AP119" s="78">
        <f>SUM(Mariannhill!AP119)</f>
        <v>0</v>
      </c>
      <c r="AQ119" s="78">
        <f>SUM(Mariannhill!AQ119)</f>
        <v>0</v>
      </c>
      <c r="AR119" s="78">
        <f>SUM(Mariannhill!AR119)</f>
        <v>0</v>
      </c>
      <c r="AS119" s="77">
        <f>SUM(Mariannhill!AS119)</f>
        <v>0</v>
      </c>
      <c r="AT119" s="79">
        <f>SUM(Mariannhill!AT119)</f>
        <v>0</v>
      </c>
      <c r="AU119" s="78">
        <f>SUM(Mariannhill!AU119)</f>
        <v>0</v>
      </c>
      <c r="AV119" s="78">
        <f>SUM(Mariannhill!AV119)</f>
        <v>0</v>
      </c>
      <c r="AW119" s="78">
        <f>SUM(Mariannhill!AW119)</f>
        <v>0</v>
      </c>
      <c r="AX119" s="78">
        <f>SUM(Mariannhill!AX119)</f>
        <v>0</v>
      </c>
      <c r="AY119" s="78">
        <f>SUM(Mariannhill!AY119)</f>
        <v>0</v>
      </c>
      <c r="AZ119" s="78">
        <f>SUM(Mariannhill!AZ119)</f>
        <v>0</v>
      </c>
      <c r="BA119" s="78">
        <f>SUM(Mariannhill!BA119)</f>
        <v>0</v>
      </c>
      <c r="BB119" s="78">
        <f>SUM(Mariannhill!BB119)</f>
        <v>0</v>
      </c>
      <c r="BC119" s="78">
        <f>SUM(Mariannhill!BC119)</f>
        <v>0</v>
      </c>
      <c r="BD119" s="78">
        <f>SUM(Mariannhill!BD119)</f>
        <v>0</v>
      </c>
      <c r="BE119" s="77">
        <f>SUM(Mariannhill!BE119)</f>
        <v>0</v>
      </c>
      <c r="BF119" s="79">
        <f>SUM(Mariannhill!BF119)</f>
        <v>0</v>
      </c>
      <c r="BG119" s="78">
        <f>SUM(Mariannhill!BG119)</f>
        <v>0</v>
      </c>
      <c r="BH119" s="78">
        <f>SUM(Mariannhill!BH119)</f>
        <v>0</v>
      </c>
      <c r="BI119" s="78">
        <f>SUM(Mariannhill!BI119)</f>
        <v>0</v>
      </c>
      <c r="BJ119" s="78">
        <f>SUM(Mariannhill!BJ119)</f>
        <v>0</v>
      </c>
      <c r="BK119" s="78">
        <f>SUM(Mariannhill!BK119)</f>
        <v>0</v>
      </c>
      <c r="BL119" s="78">
        <f>SUM(Mariannhill!BL119)</f>
        <v>0</v>
      </c>
      <c r="BM119" s="78">
        <f>SUM(Mariannhill!BM119)</f>
        <v>0</v>
      </c>
      <c r="BN119" s="78">
        <f>SUM(Mariannhill!BN119)</f>
        <v>0</v>
      </c>
      <c r="BO119" s="78">
        <f>SUM(Mariannhill!BO119)</f>
        <v>0</v>
      </c>
      <c r="BP119" s="78">
        <f>SUM(Mariannhill!BP119)</f>
        <v>0</v>
      </c>
      <c r="BQ119" s="77">
        <f>SUM(Mariannhill!BQ119)</f>
        <v>0</v>
      </c>
      <c r="BR119" s="79">
        <f>SUM(Mariannhill!BR119)</f>
        <v>0</v>
      </c>
      <c r="BS119" s="78">
        <f>SUM(Mariannhill!BS119)</f>
        <v>0</v>
      </c>
      <c r="BT119" s="78">
        <f>SUM(Mariannhill!BT119)</f>
        <v>0</v>
      </c>
      <c r="BU119" s="78">
        <f>SUM(Mariannhill!BU119)</f>
        <v>0</v>
      </c>
      <c r="BV119" s="78">
        <f>SUM(Mariannhill!BV119)</f>
        <v>0</v>
      </c>
      <c r="BW119" s="78">
        <f>SUM(Mariannhill!BW119)</f>
        <v>0</v>
      </c>
      <c r="BX119" s="78">
        <f>SUM(Mariannhill!BX119)</f>
        <v>0</v>
      </c>
      <c r="BY119" s="78">
        <f>SUM(Mariannhill!BY119)</f>
        <v>0</v>
      </c>
      <c r="BZ119" s="78">
        <f>SUM(Mariannhill!BZ119)</f>
        <v>0</v>
      </c>
      <c r="CA119" s="78">
        <f>SUM(Mariannhill!CA119)</f>
        <v>0</v>
      </c>
      <c r="CB119" s="78">
        <f>SUM(Mariannhill!CB119)</f>
        <v>0</v>
      </c>
      <c r="CC119" s="77">
        <f>SUM(Mariannhill!CC119)</f>
        <v>0</v>
      </c>
      <c r="CD119" s="40" t="s">
        <v>50</v>
      </c>
    </row>
    <row r="120" spans="1:82" x14ac:dyDescent="0.35">
      <c r="A120" s="40"/>
      <c r="B120" s="122" t="s">
        <v>233</v>
      </c>
      <c r="C120" s="123" t="s">
        <v>234</v>
      </c>
      <c r="D120" s="124"/>
      <c r="E120" s="282"/>
      <c r="F120" s="214" t="b">
        <f>(Mariannhill!G120)=G120</f>
        <v>1</v>
      </c>
      <c r="G120" s="125">
        <f t="shared" ref="G120:AL120" si="50">+G121+G134+G144</f>
        <v>0</v>
      </c>
      <c r="H120" s="126">
        <f t="shared" si="50"/>
        <v>0</v>
      </c>
      <c r="I120" s="127">
        <f t="shared" si="50"/>
        <v>0</v>
      </c>
      <c r="J120" s="126">
        <f t="shared" si="50"/>
        <v>0</v>
      </c>
      <c r="K120" s="128">
        <f t="shared" si="50"/>
        <v>0</v>
      </c>
      <c r="L120" s="128">
        <f t="shared" si="50"/>
        <v>0</v>
      </c>
      <c r="M120" s="128">
        <f t="shared" si="50"/>
        <v>0</v>
      </c>
      <c r="N120" s="128">
        <f t="shared" si="50"/>
        <v>0</v>
      </c>
      <c r="O120" s="128">
        <f t="shared" si="50"/>
        <v>0</v>
      </c>
      <c r="P120" s="128">
        <f t="shared" si="50"/>
        <v>0</v>
      </c>
      <c r="Q120" s="128">
        <f t="shared" si="50"/>
        <v>0</v>
      </c>
      <c r="R120" s="128">
        <f t="shared" si="50"/>
        <v>0</v>
      </c>
      <c r="S120" s="128">
        <f t="shared" si="50"/>
        <v>0</v>
      </c>
      <c r="T120" s="128">
        <f t="shared" si="50"/>
        <v>0</v>
      </c>
      <c r="U120" s="127">
        <f t="shared" si="50"/>
        <v>0</v>
      </c>
      <c r="V120" s="126">
        <f t="shared" si="50"/>
        <v>0</v>
      </c>
      <c r="W120" s="128">
        <f t="shared" si="50"/>
        <v>0</v>
      </c>
      <c r="X120" s="128">
        <f t="shared" si="50"/>
        <v>0</v>
      </c>
      <c r="Y120" s="128">
        <f t="shared" si="50"/>
        <v>0</v>
      </c>
      <c r="Z120" s="128">
        <f t="shared" si="50"/>
        <v>0</v>
      </c>
      <c r="AA120" s="128">
        <f t="shared" si="50"/>
        <v>0</v>
      </c>
      <c r="AB120" s="128">
        <f t="shared" si="50"/>
        <v>0</v>
      </c>
      <c r="AC120" s="128">
        <f t="shared" si="50"/>
        <v>0</v>
      </c>
      <c r="AD120" s="128">
        <f t="shared" si="50"/>
        <v>0</v>
      </c>
      <c r="AE120" s="128">
        <f t="shared" si="50"/>
        <v>0</v>
      </c>
      <c r="AF120" s="128">
        <f t="shared" si="50"/>
        <v>0</v>
      </c>
      <c r="AG120" s="127">
        <f t="shared" si="50"/>
        <v>0</v>
      </c>
      <c r="AH120" s="129">
        <f t="shared" si="50"/>
        <v>0</v>
      </c>
      <c r="AI120" s="128">
        <f t="shared" si="50"/>
        <v>0</v>
      </c>
      <c r="AJ120" s="128">
        <f t="shared" si="50"/>
        <v>0</v>
      </c>
      <c r="AK120" s="128">
        <f t="shared" si="50"/>
        <v>0</v>
      </c>
      <c r="AL120" s="128">
        <f t="shared" si="50"/>
        <v>0</v>
      </c>
      <c r="AM120" s="128">
        <f t="shared" ref="AM120:BR120" si="51">+AM121+AM134+AM144</f>
        <v>0</v>
      </c>
      <c r="AN120" s="128">
        <f t="shared" si="51"/>
        <v>0</v>
      </c>
      <c r="AO120" s="128">
        <f t="shared" si="51"/>
        <v>0</v>
      </c>
      <c r="AP120" s="128">
        <f t="shared" si="51"/>
        <v>0</v>
      </c>
      <c r="AQ120" s="128">
        <f t="shared" si="51"/>
        <v>0</v>
      </c>
      <c r="AR120" s="128">
        <f t="shared" si="51"/>
        <v>0</v>
      </c>
      <c r="AS120" s="127">
        <f t="shared" si="51"/>
        <v>0</v>
      </c>
      <c r="AT120" s="129">
        <f t="shared" si="51"/>
        <v>0</v>
      </c>
      <c r="AU120" s="128">
        <f t="shared" si="51"/>
        <v>0</v>
      </c>
      <c r="AV120" s="128">
        <f t="shared" si="51"/>
        <v>0</v>
      </c>
      <c r="AW120" s="128">
        <f t="shared" si="51"/>
        <v>0</v>
      </c>
      <c r="AX120" s="128">
        <f t="shared" si="51"/>
        <v>0</v>
      </c>
      <c r="AY120" s="128">
        <f t="shared" si="51"/>
        <v>0</v>
      </c>
      <c r="AZ120" s="128">
        <f t="shared" si="51"/>
        <v>0</v>
      </c>
      <c r="BA120" s="128">
        <f t="shared" si="51"/>
        <v>0</v>
      </c>
      <c r="BB120" s="128">
        <f t="shared" si="51"/>
        <v>0</v>
      </c>
      <c r="BC120" s="128">
        <f t="shared" si="51"/>
        <v>0</v>
      </c>
      <c r="BD120" s="128">
        <f t="shared" si="51"/>
        <v>0</v>
      </c>
      <c r="BE120" s="127">
        <f t="shared" si="51"/>
        <v>0</v>
      </c>
      <c r="BF120" s="129">
        <f t="shared" si="51"/>
        <v>0</v>
      </c>
      <c r="BG120" s="128">
        <f t="shared" si="51"/>
        <v>0</v>
      </c>
      <c r="BH120" s="128">
        <f t="shared" si="51"/>
        <v>0</v>
      </c>
      <c r="BI120" s="128">
        <f t="shared" si="51"/>
        <v>0</v>
      </c>
      <c r="BJ120" s="128">
        <f t="shared" si="51"/>
        <v>0</v>
      </c>
      <c r="BK120" s="128">
        <f t="shared" si="51"/>
        <v>0</v>
      </c>
      <c r="BL120" s="128">
        <f t="shared" si="51"/>
        <v>0</v>
      </c>
      <c r="BM120" s="128">
        <f t="shared" si="51"/>
        <v>0</v>
      </c>
      <c r="BN120" s="128">
        <f t="shared" si="51"/>
        <v>0</v>
      </c>
      <c r="BO120" s="128">
        <f t="shared" si="51"/>
        <v>0</v>
      </c>
      <c r="BP120" s="128">
        <f t="shared" si="51"/>
        <v>0</v>
      </c>
      <c r="BQ120" s="127">
        <f t="shared" si="51"/>
        <v>0</v>
      </c>
      <c r="BR120" s="129">
        <f t="shared" si="51"/>
        <v>0</v>
      </c>
      <c r="BS120" s="128">
        <f t="shared" ref="BS120:CC120" si="52">+BS121+BS134+BS144</f>
        <v>0</v>
      </c>
      <c r="BT120" s="128">
        <f t="shared" si="52"/>
        <v>0</v>
      </c>
      <c r="BU120" s="128">
        <f t="shared" si="52"/>
        <v>0</v>
      </c>
      <c r="BV120" s="128">
        <f t="shared" si="52"/>
        <v>0</v>
      </c>
      <c r="BW120" s="128">
        <f t="shared" si="52"/>
        <v>0</v>
      </c>
      <c r="BX120" s="128">
        <f t="shared" si="52"/>
        <v>0</v>
      </c>
      <c r="BY120" s="128">
        <f t="shared" si="52"/>
        <v>0</v>
      </c>
      <c r="BZ120" s="128">
        <f t="shared" si="52"/>
        <v>0</v>
      </c>
      <c r="CA120" s="128">
        <f t="shared" si="52"/>
        <v>0</v>
      </c>
      <c r="CB120" s="128">
        <f t="shared" si="52"/>
        <v>0</v>
      </c>
      <c r="CC120" s="127">
        <f t="shared" si="52"/>
        <v>0</v>
      </c>
      <c r="CD120" s="40" t="s">
        <v>50</v>
      </c>
    </row>
    <row r="121" spans="1:82" x14ac:dyDescent="0.35">
      <c r="A121" s="40"/>
      <c r="B121" s="132" t="s">
        <v>235</v>
      </c>
      <c r="C121" s="133" t="s">
        <v>236</v>
      </c>
      <c r="D121" s="134"/>
      <c r="E121" s="284"/>
      <c r="F121" s="214" t="b">
        <f>(Mariannhill!G121)=G121</f>
        <v>1</v>
      </c>
      <c r="G121" s="135">
        <f t="shared" ref="G121:AL121" si="53">SUM(G122:G133)</f>
        <v>0</v>
      </c>
      <c r="H121" s="136">
        <f t="shared" si="53"/>
        <v>0</v>
      </c>
      <c r="I121" s="137">
        <f t="shared" si="53"/>
        <v>0</v>
      </c>
      <c r="J121" s="136">
        <f t="shared" si="53"/>
        <v>0</v>
      </c>
      <c r="K121" s="138">
        <f t="shared" si="53"/>
        <v>0</v>
      </c>
      <c r="L121" s="138">
        <f t="shared" si="53"/>
        <v>0</v>
      </c>
      <c r="M121" s="138">
        <f t="shared" si="53"/>
        <v>0</v>
      </c>
      <c r="N121" s="138">
        <f t="shared" si="53"/>
        <v>0</v>
      </c>
      <c r="O121" s="138">
        <f t="shared" si="53"/>
        <v>0</v>
      </c>
      <c r="P121" s="138">
        <f t="shared" si="53"/>
        <v>0</v>
      </c>
      <c r="Q121" s="138">
        <f t="shared" si="53"/>
        <v>0</v>
      </c>
      <c r="R121" s="138">
        <f t="shared" si="53"/>
        <v>0</v>
      </c>
      <c r="S121" s="138">
        <f t="shared" si="53"/>
        <v>0</v>
      </c>
      <c r="T121" s="138">
        <f t="shared" si="53"/>
        <v>0</v>
      </c>
      <c r="U121" s="137">
        <f t="shared" si="53"/>
        <v>0</v>
      </c>
      <c r="V121" s="136">
        <f t="shared" si="53"/>
        <v>0</v>
      </c>
      <c r="W121" s="138">
        <f t="shared" si="53"/>
        <v>0</v>
      </c>
      <c r="X121" s="138">
        <f t="shared" si="53"/>
        <v>0</v>
      </c>
      <c r="Y121" s="138">
        <f t="shared" si="53"/>
        <v>0</v>
      </c>
      <c r="Z121" s="138">
        <f t="shared" si="53"/>
        <v>0</v>
      </c>
      <c r="AA121" s="138">
        <f t="shared" si="53"/>
        <v>0</v>
      </c>
      <c r="AB121" s="138">
        <f t="shared" si="53"/>
        <v>0</v>
      </c>
      <c r="AC121" s="138">
        <f t="shared" si="53"/>
        <v>0</v>
      </c>
      <c r="AD121" s="138">
        <f t="shared" si="53"/>
        <v>0</v>
      </c>
      <c r="AE121" s="138">
        <f t="shared" si="53"/>
        <v>0</v>
      </c>
      <c r="AF121" s="138">
        <f t="shared" si="53"/>
        <v>0</v>
      </c>
      <c r="AG121" s="137">
        <f t="shared" si="53"/>
        <v>0</v>
      </c>
      <c r="AH121" s="139">
        <f t="shared" si="53"/>
        <v>0</v>
      </c>
      <c r="AI121" s="138">
        <f t="shared" si="53"/>
        <v>0</v>
      </c>
      <c r="AJ121" s="138">
        <f t="shared" si="53"/>
        <v>0</v>
      </c>
      <c r="AK121" s="138">
        <f t="shared" si="53"/>
        <v>0</v>
      </c>
      <c r="AL121" s="138">
        <f t="shared" si="53"/>
        <v>0</v>
      </c>
      <c r="AM121" s="138">
        <f t="shared" ref="AM121:BR121" si="54">SUM(AM122:AM133)</f>
        <v>0</v>
      </c>
      <c r="AN121" s="138">
        <f t="shared" si="54"/>
        <v>0</v>
      </c>
      <c r="AO121" s="138">
        <f t="shared" si="54"/>
        <v>0</v>
      </c>
      <c r="AP121" s="138">
        <f t="shared" si="54"/>
        <v>0</v>
      </c>
      <c r="AQ121" s="138">
        <f t="shared" si="54"/>
        <v>0</v>
      </c>
      <c r="AR121" s="138">
        <f t="shared" si="54"/>
        <v>0</v>
      </c>
      <c r="AS121" s="137">
        <f t="shared" si="54"/>
        <v>0</v>
      </c>
      <c r="AT121" s="139">
        <f t="shared" si="54"/>
        <v>0</v>
      </c>
      <c r="AU121" s="138">
        <f t="shared" si="54"/>
        <v>0</v>
      </c>
      <c r="AV121" s="138">
        <f t="shared" si="54"/>
        <v>0</v>
      </c>
      <c r="AW121" s="138">
        <f t="shared" si="54"/>
        <v>0</v>
      </c>
      <c r="AX121" s="138">
        <f t="shared" si="54"/>
        <v>0</v>
      </c>
      <c r="AY121" s="138">
        <f t="shared" si="54"/>
        <v>0</v>
      </c>
      <c r="AZ121" s="138">
        <f t="shared" si="54"/>
        <v>0</v>
      </c>
      <c r="BA121" s="138">
        <f t="shared" si="54"/>
        <v>0</v>
      </c>
      <c r="BB121" s="138">
        <f t="shared" si="54"/>
        <v>0</v>
      </c>
      <c r="BC121" s="138">
        <f t="shared" si="54"/>
        <v>0</v>
      </c>
      <c r="BD121" s="138">
        <f t="shared" si="54"/>
        <v>0</v>
      </c>
      <c r="BE121" s="137">
        <f t="shared" si="54"/>
        <v>0</v>
      </c>
      <c r="BF121" s="139">
        <f t="shared" si="54"/>
        <v>0</v>
      </c>
      <c r="BG121" s="138">
        <f t="shared" si="54"/>
        <v>0</v>
      </c>
      <c r="BH121" s="138">
        <f t="shared" si="54"/>
        <v>0</v>
      </c>
      <c r="BI121" s="138">
        <f t="shared" si="54"/>
        <v>0</v>
      </c>
      <c r="BJ121" s="138">
        <f t="shared" si="54"/>
        <v>0</v>
      </c>
      <c r="BK121" s="138">
        <f t="shared" si="54"/>
        <v>0</v>
      </c>
      <c r="BL121" s="138">
        <f t="shared" si="54"/>
        <v>0</v>
      </c>
      <c r="BM121" s="138">
        <f t="shared" si="54"/>
        <v>0</v>
      </c>
      <c r="BN121" s="138">
        <f t="shared" si="54"/>
        <v>0</v>
      </c>
      <c r="BO121" s="138">
        <f t="shared" si="54"/>
        <v>0</v>
      </c>
      <c r="BP121" s="138">
        <f t="shared" si="54"/>
        <v>0</v>
      </c>
      <c r="BQ121" s="137">
        <f t="shared" si="54"/>
        <v>0</v>
      </c>
      <c r="BR121" s="139">
        <f t="shared" si="54"/>
        <v>0</v>
      </c>
      <c r="BS121" s="138">
        <f t="shared" ref="BS121:CC121" si="55">SUM(BS122:BS133)</f>
        <v>0</v>
      </c>
      <c r="BT121" s="138">
        <f t="shared" si="55"/>
        <v>0</v>
      </c>
      <c r="BU121" s="138">
        <f t="shared" si="55"/>
        <v>0</v>
      </c>
      <c r="BV121" s="138">
        <f t="shared" si="55"/>
        <v>0</v>
      </c>
      <c r="BW121" s="138">
        <f t="shared" si="55"/>
        <v>0</v>
      </c>
      <c r="BX121" s="138">
        <f t="shared" si="55"/>
        <v>0</v>
      </c>
      <c r="BY121" s="138">
        <f t="shared" si="55"/>
        <v>0</v>
      </c>
      <c r="BZ121" s="138">
        <f t="shared" si="55"/>
        <v>0</v>
      </c>
      <c r="CA121" s="138">
        <f t="shared" si="55"/>
        <v>0</v>
      </c>
      <c r="CB121" s="138">
        <f t="shared" si="55"/>
        <v>0</v>
      </c>
      <c r="CC121" s="137">
        <f t="shared" si="55"/>
        <v>0</v>
      </c>
      <c r="CD121" s="40" t="s">
        <v>50</v>
      </c>
    </row>
    <row r="122" spans="1:82" x14ac:dyDescent="0.35">
      <c r="A122" s="40"/>
      <c r="B122" s="74" t="s">
        <v>237</v>
      </c>
      <c r="C122" s="130" t="s">
        <v>238</v>
      </c>
      <c r="D122" s="131" t="s">
        <v>60</v>
      </c>
      <c r="E122" s="255">
        <f>SUM(Mariannhill!E122)</f>
        <v>72</v>
      </c>
      <c r="F122" s="214" t="b">
        <f>(Mariannhill!G122)=G122</f>
        <v>1</v>
      </c>
      <c r="G122" s="75">
        <f t="shared" ref="G122:G133" si="56">+SUM(H122:CC122)</f>
        <v>0</v>
      </c>
      <c r="H122" s="76">
        <f>SUM(Mariannhill!H122)</f>
        <v>0</v>
      </c>
      <c r="I122" s="77">
        <f>SUM(Mariannhill!I122)</f>
        <v>0</v>
      </c>
      <c r="J122" s="76">
        <f>SUM(Mariannhill!J122)</f>
        <v>0</v>
      </c>
      <c r="K122" s="78">
        <f>SUM(Mariannhill!K122)</f>
        <v>0</v>
      </c>
      <c r="L122" s="78">
        <f>SUM(Mariannhill!L122)</f>
        <v>0</v>
      </c>
      <c r="M122" s="78">
        <f>SUM(Mariannhill!M122)</f>
        <v>0</v>
      </c>
      <c r="N122" s="78">
        <f>SUM(Mariannhill!N122)</f>
        <v>0</v>
      </c>
      <c r="O122" s="78">
        <f>SUM(Mariannhill!O122)</f>
        <v>0</v>
      </c>
      <c r="P122" s="78">
        <f>SUM(Mariannhill!P122)</f>
        <v>0</v>
      </c>
      <c r="Q122" s="78">
        <f>SUM(Mariannhill!Q122)</f>
        <v>0</v>
      </c>
      <c r="R122" s="78">
        <f>SUM(Mariannhill!R122)</f>
        <v>0</v>
      </c>
      <c r="S122" s="78">
        <f>SUM(Mariannhill!S122)</f>
        <v>0</v>
      </c>
      <c r="T122" s="78">
        <f>SUM(Mariannhill!T122)</f>
        <v>0</v>
      </c>
      <c r="U122" s="77">
        <f>SUM(Mariannhill!U122)</f>
        <v>0</v>
      </c>
      <c r="V122" s="76">
        <f>SUM(Mariannhill!V122)</f>
        <v>0</v>
      </c>
      <c r="W122" s="78">
        <f>SUM(Mariannhill!W122)</f>
        <v>0</v>
      </c>
      <c r="X122" s="78">
        <f>SUM(Mariannhill!X122)</f>
        <v>0</v>
      </c>
      <c r="Y122" s="78">
        <f>SUM(Mariannhill!Y122)</f>
        <v>0</v>
      </c>
      <c r="Z122" s="78">
        <f>SUM(Mariannhill!Z122)</f>
        <v>0</v>
      </c>
      <c r="AA122" s="78">
        <f>SUM(Mariannhill!AA122)</f>
        <v>0</v>
      </c>
      <c r="AB122" s="78">
        <f>SUM(Mariannhill!AB122)</f>
        <v>0</v>
      </c>
      <c r="AC122" s="78">
        <f>SUM(Mariannhill!AC122)</f>
        <v>0</v>
      </c>
      <c r="AD122" s="78">
        <f>SUM(Mariannhill!AD122)</f>
        <v>0</v>
      </c>
      <c r="AE122" s="78">
        <f>SUM(Mariannhill!AE122)</f>
        <v>0</v>
      </c>
      <c r="AF122" s="78">
        <f>SUM(Mariannhill!AF122)</f>
        <v>0</v>
      </c>
      <c r="AG122" s="77">
        <f>SUM(Mariannhill!AG122)</f>
        <v>0</v>
      </c>
      <c r="AH122" s="79">
        <f>SUM(Mariannhill!AH122)</f>
        <v>0</v>
      </c>
      <c r="AI122" s="78">
        <f>SUM(Mariannhill!AI122)</f>
        <v>0</v>
      </c>
      <c r="AJ122" s="78">
        <f>SUM(Mariannhill!AJ122)</f>
        <v>0</v>
      </c>
      <c r="AK122" s="78">
        <f>SUM(Mariannhill!AK122)</f>
        <v>0</v>
      </c>
      <c r="AL122" s="78">
        <f>SUM(Mariannhill!AL122)</f>
        <v>0</v>
      </c>
      <c r="AM122" s="78">
        <f>SUM(Mariannhill!AM122)</f>
        <v>0</v>
      </c>
      <c r="AN122" s="78">
        <f>SUM(Mariannhill!AN122)</f>
        <v>0</v>
      </c>
      <c r="AO122" s="78">
        <f>SUM(Mariannhill!AO122)</f>
        <v>0</v>
      </c>
      <c r="AP122" s="78">
        <f>SUM(Mariannhill!AP122)</f>
        <v>0</v>
      </c>
      <c r="AQ122" s="78">
        <f>SUM(Mariannhill!AQ122)</f>
        <v>0</v>
      </c>
      <c r="AR122" s="78">
        <f>SUM(Mariannhill!AR122)</f>
        <v>0</v>
      </c>
      <c r="AS122" s="77">
        <f>SUM(Mariannhill!AS122)</f>
        <v>0</v>
      </c>
      <c r="AT122" s="79">
        <f>SUM(Mariannhill!AT122)</f>
        <v>0</v>
      </c>
      <c r="AU122" s="78">
        <f>SUM(Mariannhill!AU122)</f>
        <v>0</v>
      </c>
      <c r="AV122" s="78">
        <f>SUM(Mariannhill!AV122)</f>
        <v>0</v>
      </c>
      <c r="AW122" s="78">
        <f>SUM(Mariannhill!AW122)</f>
        <v>0</v>
      </c>
      <c r="AX122" s="78">
        <f>SUM(Mariannhill!AX122)</f>
        <v>0</v>
      </c>
      <c r="AY122" s="78">
        <f>SUM(Mariannhill!AY122)</f>
        <v>0</v>
      </c>
      <c r="AZ122" s="78">
        <f>SUM(Mariannhill!AZ122)</f>
        <v>0</v>
      </c>
      <c r="BA122" s="78">
        <f>SUM(Mariannhill!BA122)</f>
        <v>0</v>
      </c>
      <c r="BB122" s="78">
        <f>SUM(Mariannhill!BB122)</f>
        <v>0</v>
      </c>
      <c r="BC122" s="78">
        <f>SUM(Mariannhill!BC122)</f>
        <v>0</v>
      </c>
      <c r="BD122" s="78">
        <f>SUM(Mariannhill!BD122)</f>
        <v>0</v>
      </c>
      <c r="BE122" s="77">
        <f>SUM(Mariannhill!BE122)</f>
        <v>0</v>
      </c>
      <c r="BF122" s="79">
        <f>SUM(Mariannhill!BF122)</f>
        <v>0</v>
      </c>
      <c r="BG122" s="78">
        <f>SUM(Mariannhill!BG122)</f>
        <v>0</v>
      </c>
      <c r="BH122" s="78">
        <f>SUM(Mariannhill!BH122)</f>
        <v>0</v>
      </c>
      <c r="BI122" s="78">
        <f>SUM(Mariannhill!BI122)</f>
        <v>0</v>
      </c>
      <c r="BJ122" s="78">
        <f>SUM(Mariannhill!BJ122)</f>
        <v>0</v>
      </c>
      <c r="BK122" s="78">
        <f>SUM(Mariannhill!BK122)</f>
        <v>0</v>
      </c>
      <c r="BL122" s="78">
        <f>SUM(Mariannhill!BL122)</f>
        <v>0</v>
      </c>
      <c r="BM122" s="78">
        <f>SUM(Mariannhill!BM122)</f>
        <v>0</v>
      </c>
      <c r="BN122" s="78">
        <f>SUM(Mariannhill!BN122)</f>
        <v>0</v>
      </c>
      <c r="BO122" s="78">
        <f>SUM(Mariannhill!BO122)</f>
        <v>0</v>
      </c>
      <c r="BP122" s="78">
        <f>SUM(Mariannhill!BP122)</f>
        <v>0</v>
      </c>
      <c r="BQ122" s="77">
        <f>SUM(Mariannhill!BQ122)</f>
        <v>0</v>
      </c>
      <c r="BR122" s="79">
        <f>SUM(Mariannhill!BR122)</f>
        <v>0</v>
      </c>
      <c r="BS122" s="78">
        <f>SUM(Mariannhill!BS122)</f>
        <v>0</v>
      </c>
      <c r="BT122" s="78">
        <f>SUM(Mariannhill!BT122)</f>
        <v>0</v>
      </c>
      <c r="BU122" s="78">
        <f>SUM(Mariannhill!BU122)</f>
        <v>0</v>
      </c>
      <c r="BV122" s="78">
        <f>SUM(Mariannhill!BV122)</f>
        <v>0</v>
      </c>
      <c r="BW122" s="78">
        <f>SUM(Mariannhill!BW122)</f>
        <v>0</v>
      </c>
      <c r="BX122" s="78">
        <f>SUM(Mariannhill!BX122)</f>
        <v>0</v>
      </c>
      <c r="BY122" s="78">
        <f>SUM(Mariannhill!BY122)</f>
        <v>0</v>
      </c>
      <c r="BZ122" s="78">
        <f>SUM(Mariannhill!BZ122)</f>
        <v>0</v>
      </c>
      <c r="CA122" s="78">
        <f>SUM(Mariannhill!CA122)</f>
        <v>0</v>
      </c>
      <c r="CB122" s="78">
        <f>SUM(Mariannhill!CB122)</f>
        <v>0</v>
      </c>
      <c r="CC122" s="77">
        <f>SUM(Mariannhill!CC122)</f>
        <v>0</v>
      </c>
      <c r="CD122" s="40" t="s">
        <v>50</v>
      </c>
    </row>
    <row r="123" spans="1:82" x14ac:dyDescent="0.35">
      <c r="A123" s="40"/>
      <c r="B123" s="74" t="s">
        <v>239</v>
      </c>
      <c r="C123" s="130" t="s">
        <v>240</v>
      </c>
      <c r="D123" s="131" t="s">
        <v>60</v>
      </c>
      <c r="E123" s="255">
        <f>SUM(Mariannhill!E123)</f>
        <v>72</v>
      </c>
      <c r="F123" s="214" t="b">
        <f>(Mariannhill!G123)=G123</f>
        <v>1</v>
      </c>
      <c r="G123" s="75">
        <f t="shared" si="56"/>
        <v>0</v>
      </c>
      <c r="H123" s="76">
        <f>SUM(Mariannhill!H123)</f>
        <v>0</v>
      </c>
      <c r="I123" s="77">
        <f>SUM(Mariannhill!I123)</f>
        <v>0</v>
      </c>
      <c r="J123" s="76">
        <f>SUM(Mariannhill!J123)</f>
        <v>0</v>
      </c>
      <c r="K123" s="78">
        <f>SUM(Mariannhill!K123)</f>
        <v>0</v>
      </c>
      <c r="L123" s="78">
        <f>SUM(Mariannhill!L123)</f>
        <v>0</v>
      </c>
      <c r="M123" s="78">
        <f>SUM(Mariannhill!M123)</f>
        <v>0</v>
      </c>
      <c r="N123" s="78">
        <f>SUM(Mariannhill!N123)</f>
        <v>0</v>
      </c>
      <c r="O123" s="78">
        <f>SUM(Mariannhill!O123)</f>
        <v>0</v>
      </c>
      <c r="P123" s="78">
        <f>SUM(Mariannhill!P123)</f>
        <v>0</v>
      </c>
      <c r="Q123" s="78">
        <f>SUM(Mariannhill!Q123)</f>
        <v>0</v>
      </c>
      <c r="R123" s="78">
        <f>SUM(Mariannhill!R123)</f>
        <v>0</v>
      </c>
      <c r="S123" s="78">
        <f>SUM(Mariannhill!S123)</f>
        <v>0</v>
      </c>
      <c r="T123" s="78">
        <f>SUM(Mariannhill!T123)</f>
        <v>0</v>
      </c>
      <c r="U123" s="77">
        <f>SUM(Mariannhill!U123)</f>
        <v>0</v>
      </c>
      <c r="V123" s="76">
        <f>SUM(Mariannhill!V123)</f>
        <v>0</v>
      </c>
      <c r="W123" s="78">
        <f>SUM(Mariannhill!W123)</f>
        <v>0</v>
      </c>
      <c r="X123" s="78">
        <f>SUM(Mariannhill!X123)</f>
        <v>0</v>
      </c>
      <c r="Y123" s="78">
        <f>SUM(Mariannhill!Y123)</f>
        <v>0</v>
      </c>
      <c r="Z123" s="78">
        <f>SUM(Mariannhill!Z123)</f>
        <v>0</v>
      </c>
      <c r="AA123" s="78">
        <f>SUM(Mariannhill!AA123)</f>
        <v>0</v>
      </c>
      <c r="AB123" s="78">
        <f>SUM(Mariannhill!AB123)</f>
        <v>0</v>
      </c>
      <c r="AC123" s="78">
        <f>SUM(Mariannhill!AC123)</f>
        <v>0</v>
      </c>
      <c r="AD123" s="78">
        <f>SUM(Mariannhill!AD123)</f>
        <v>0</v>
      </c>
      <c r="AE123" s="78">
        <f>SUM(Mariannhill!AE123)</f>
        <v>0</v>
      </c>
      <c r="AF123" s="78">
        <f>SUM(Mariannhill!AF123)</f>
        <v>0</v>
      </c>
      <c r="AG123" s="77">
        <f>SUM(Mariannhill!AG123)</f>
        <v>0</v>
      </c>
      <c r="AH123" s="79">
        <f>SUM(Mariannhill!AH123)</f>
        <v>0</v>
      </c>
      <c r="AI123" s="78">
        <f>SUM(Mariannhill!AI123)</f>
        <v>0</v>
      </c>
      <c r="AJ123" s="78">
        <f>SUM(Mariannhill!AJ123)</f>
        <v>0</v>
      </c>
      <c r="AK123" s="78">
        <f>SUM(Mariannhill!AK123)</f>
        <v>0</v>
      </c>
      <c r="AL123" s="78">
        <f>SUM(Mariannhill!AL123)</f>
        <v>0</v>
      </c>
      <c r="AM123" s="78">
        <f>SUM(Mariannhill!AM123)</f>
        <v>0</v>
      </c>
      <c r="AN123" s="78">
        <f>SUM(Mariannhill!AN123)</f>
        <v>0</v>
      </c>
      <c r="AO123" s="78">
        <f>SUM(Mariannhill!AO123)</f>
        <v>0</v>
      </c>
      <c r="AP123" s="78">
        <f>SUM(Mariannhill!AP123)</f>
        <v>0</v>
      </c>
      <c r="AQ123" s="78">
        <f>SUM(Mariannhill!AQ123)</f>
        <v>0</v>
      </c>
      <c r="AR123" s="78">
        <f>SUM(Mariannhill!AR123)</f>
        <v>0</v>
      </c>
      <c r="AS123" s="77">
        <f>SUM(Mariannhill!AS123)</f>
        <v>0</v>
      </c>
      <c r="AT123" s="79">
        <f>SUM(Mariannhill!AT123)</f>
        <v>0</v>
      </c>
      <c r="AU123" s="78">
        <f>SUM(Mariannhill!AU123)</f>
        <v>0</v>
      </c>
      <c r="AV123" s="78">
        <f>SUM(Mariannhill!AV123)</f>
        <v>0</v>
      </c>
      <c r="AW123" s="78">
        <f>SUM(Mariannhill!AW123)</f>
        <v>0</v>
      </c>
      <c r="AX123" s="78">
        <f>SUM(Mariannhill!AX123)</f>
        <v>0</v>
      </c>
      <c r="AY123" s="78">
        <f>SUM(Mariannhill!AY123)</f>
        <v>0</v>
      </c>
      <c r="AZ123" s="78">
        <f>SUM(Mariannhill!AZ123)</f>
        <v>0</v>
      </c>
      <c r="BA123" s="78">
        <f>SUM(Mariannhill!BA123)</f>
        <v>0</v>
      </c>
      <c r="BB123" s="78">
        <f>SUM(Mariannhill!BB123)</f>
        <v>0</v>
      </c>
      <c r="BC123" s="78">
        <f>SUM(Mariannhill!BC123)</f>
        <v>0</v>
      </c>
      <c r="BD123" s="78">
        <f>SUM(Mariannhill!BD123)</f>
        <v>0</v>
      </c>
      <c r="BE123" s="77">
        <f>SUM(Mariannhill!BE123)</f>
        <v>0</v>
      </c>
      <c r="BF123" s="79">
        <f>SUM(Mariannhill!BF123)</f>
        <v>0</v>
      </c>
      <c r="BG123" s="78">
        <f>SUM(Mariannhill!BG123)</f>
        <v>0</v>
      </c>
      <c r="BH123" s="78">
        <f>SUM(Mariannhill!BH123)</f>
        <v>0</v>
      </c>
      <c r="BI123" s="78">
        <f>SUM(Mariannhill!BI123)</f>
        <v>0</v>
      </c>
      <c r="BJ123" s="78">
        <f>SUM(Mariannhill!BJ123)</f>
        <v>0</v>
      </c>
      <c r="BK123" s="78">
        <f>SUM(Mariannhill!BK123)</f>
        <v>0</v>
      </c>
      <c r="BL123" s="78">
        <f>SUM(Mariannhill!BL123)</f>
        <v>0</v>
      </c>
      <c r="BM123" s="78">
        <f>SUM(Mariannhill!BM123)</f>
        <v>0</v>
      </c>
      <c r="BN123" s="78">
        <f>SUM(Mariannhill!BN123)</f>
        <v>0</v>
      </c>
      <c r="BO123" s="78">
        <f>SUM(Mariannhill!BO123)</f>
        <v>0</v>
      </c>
      <c r="BP123" s="78">
        <f>SUM(Mariannhill!BP123)</f>
        <v>0</v>
      </c>
      <c r="BQ123" s="77">
        <f>SUM(Mariannhill!BQ123)</f>
        <v>0</v>
      </c>
      <c r="BR123" s="79">
        <f>SUM(Mariannhill!BR123)</f>
        <v>0</v>
      </c>
      <c r="BS123" s="78">
        <f>SUM(Mariannhill!BS123)</f>
        <v>0</v>
      </c>
      <c r="BT123" s="78">
        <f>SUM(Mariannhill!BT123)</f>
        <v>0</v>
      </c>
      <c r="BU123" s="78">
        <f>SUM(Mariannhill!BU123)</f>
        <v>0</v>
      </c>
      <c r="BV123" s="78">
        <f>SUM(Mariannhill!BV123)</f>
        <v>0</v>
      </c>
      <c r="BW123" s="78">
        <f>SUM(Mariannhill!BW123)</f>
        <v>0</v>
      </c>
      <c r="BX123" s="78">
        <f>SUM(Mariannhill!BX123)</f>
        <v>0</v>
      </c>
      <c r="BY123" s="78">
        <f>SUM(Mariannhill!BY123)</f>
        <v>0</v>
      </c>
      <c r="BZ123" s="78">
        <f>SUM(Mariannhill!BZ123)</f>
        <v>0</v>
      </c>
      <c r="CA123" s="78">
        <f>SUM(Mariannhill!CA123)</f>
        <v>0</v>
      </c>
      <c r="CB123" s="78">
        <f>SUM(Mariannhill!CB123)</f>
        <v>0</v>
      </c>
      <c r="CC123" s="77">
        <f>SUM(Mariannhill!CC123)</f>
        <v>0</v>
      </c>
      <c r="CD123" s="40" t="s">
        <v>50</v>
      </c>
    </row>
    <row r="124" spans="1:82" x14ac:dyDescent="0.35">
      <c r="A124" s="40"/>
      <c r="B124" s="74" t="s">
        <v>241</v>
      </c>
      <c r="C124" s="130" t="s">
        <v>242</v>
      </c>
      <c r="D124" s="131" t="s">
        <v>60</v>
      </c>
      <c r="E124" s="255">
        <f>SUM(Mariannhill!E124)</f>
        <v>72</v>
      </c>
      <c r="F124" s="214" t="b">
        <f>(Mariannhill!G124)=G124</f>
        <v>1</v>
      </c>
      <c r="G124" s="75">
        <f t="shared" si="56"/>
        <v>0</v>
      </c>
      <c r="H124" s="76">
        <f>SUM(Mariannhill!H124)</f>
        <v>0</v>
      </c>
      <c r="I124" s="77">
        <f>SUM(Mariannhill!I124)</f>
        <v>0</v>
      </c>
      <c r="J124" s="76">
        <f>SUM(Mariannhill!J124)</f>
        <v>0</v>
      </c>
      <c r="K124" s="78">
        <f>SUM(Mariannhill!K124)</f>
        <v>0</v>
      </c>
      <c r="L124" s="78">
        <f>SUM(Mariannhill!L124)</f>
        <v>0</v>
      </c>
      <c r="M124" s="78">
        <f>SUM(Mariannhill!M124)</f>
        <v>0</v>
      </c>
      <c r="N124" s="78">
        <f>SUM(Mariannhill!N124)</f>
        <v>0</v>
      </c>
      <c r="O124" s="78">
        <f>SUM(Mariannhill!O124)</f>
        <v>0</v>
      </c>
      <c r="P124" s="78">
        <f>SUM(Mariannhill!P124)</f>
        <v>0</v>
      </c>
      <c r="Q124" s="78">
        <f>SUM(Mariannhill!Q124)</f>
        <v>0</v>
      </c>
      <c r="R124" s="78">
        <f>SUM(Mariannhill!R124)</f>
        <v>0</v>
      </c>
      <c r="S124" s="78">
        <f>SUM(Mariannhill!S124)</f>
        <v>0</v>
      </c>
      <c r="T124" s="78">
        <f>SUM(Mariannhill!T124)</f>
        <v>0</v>
      </c>
      <c r="U124" s="77">
        <f>SUM(Mariannhill!U124)</f>
        <v>0</v>
      </c>
      <c r="V124" s="76">
        <f>SUM(Mariannhill!V124)</f>
        <v>0</v>
      </c>
      <c r="W124" s="78">
        <f>SUM(Mariannhill!W124)</f>
        <v>0</v>
      </c>
      <c r="X124" s="78">
        <f>SUM(Mariannhill!X124)</f>
        <v>0</v>
      </c>
      <c r="Y124" s="78">
        <f>SUM(Mariannhill!Y124)</f>
        <v>0</v>
      </c>
      <c r="Z124" s="78">
        <f>SUM(Mariannhill!Z124)</f>
        <v>0</v>
      </c>
      <c r="AA124" s="78">
        <f>SUM(Mariannhill!AA124)</f>
        <v>0</v>
      </c>
      <c r="AB124" s="78">
        <f>SUM(Mariannhill!AB124)</f>
        <v>0</v>
      </c>
      <c r="AC124" s="78">
        <f>SUM(Mariannhill!AC124)</f>
        <v>0</v>
      </c>
      <c r="AD124" s="78">
        <f>SUM(Mariannhill!AD124)</f>
        <v>0</v>
      </c>
      <c r="AE124" s="78">
        <f>SUM(Mariannhill!AE124)</f>
        <v>0</v>
      </c>
      <c r="AF124" s="78">
        <f>SUM(Mariannhill!AF124)</f>
        <v>0</v>
      </c>
      <c r="AG124" s="77">
        <f>SUM(Mariannhill!AG124)</f>
        <v>0</v>
      </c>
      <c r="AH124" s="79">
        <f>SUM(Mariannhill!AH124)</f>
        <v>0</v>
      </c>
      <c r="AI124" s="78">
        <f>SUM(Mariannhill!AI124)</f>
        <v>0</v>
      </c>
      <c r="AJ124" s="78">
        <f>SUM(Mariannhill!AJ124)</f>
        <v>0</v>
      </c>
      <c r="AK124" s="78">
        <f>SUM(Mariannhill!AK124)</f>
        <v>0</v>
      </c>
      <c r="AL124" s="78">
        <f>SUM(Mariannhill!AL124)</f>
        <v>0</v>
      </c>
      <c r="AM124" s="78">
        <f>SUM(Mariannhill!AM124)</f>
        <v>0</v>
      </c>
      <c r="AN124" s="78">
        <f>SUM(Mariannhill!AN124)</f>
        <v>0</v>
      </c>
      <c r="AO124" s="78">
        <f>SUM(Mariannhill!AO124)</f>
        <v>0</v>
      </c>
      <c r="AP124" s="78">
        <f>SUM(Mariannhill!AP124)</f>
        <v>0</v>
      </c>
      <c r="AQ124" s="78">
        <f>SUM(Mariannhill!AQ124)</f>
        <v>0</v>
      </c>
      <c r="AR124" s="78">
        <f>SUM(Mariannhill!AR124)</f>
        <v>0</v>
      </c>
      <c r="AS124" s="77">
        <f>SUM(Mariannhill!AS124)</f>
        <v>0</v>
      </c>
      <c r="AT124" s="79">
        <f>SUM(Mariannhill!AT124)</f>
        <v>0</v>
      </c>
      <c r="AU124" s="78">
        <f>SUM(Mariannhill!AU124)</f>
        <v>0</v>
      </c>
      <c r="AV124" s="78">
        <f>SUM(Mariannhill!AV124)</f>
        <v>0</v>
      </c>
      <c r="AW124" s="78">
        <f>SUM(Mariannhill!AW124)</f>
        <v>0</v>
      </c>
      <c r="AX124" s="78">
        <f>SUM(Mariannhill!AX124)</f>
        <v>0</v>
      </c>
      <c r="AY124" s="78">
        <f>SUM(Mariannhill!AY124)</f>
        <v>0</v>
      </c>
      <c r="AZ124" s="78">
        <f>SUM(Mariannhill!AZ124)</f>
        <v>0</v>
      </c>
      <c r="BA124" s="78">
        <f>SUM(Mariannhill!BA124)</f>
        <v>0</v>
      </c>
      <c r="BB124" s="78">
        <f>SUM(Mariannhill!BB124)</f>
        <v>0</v>
      </c>
      <c r="BC124" s="78">
        <f>SUM(Mariannhill!BC124)</f>
        <v>0</v>
      </c>
      <c r="BD124" s="78">
        <f>SUM(Mariannhill!BD124)</f>
        <v>0</v>
      </c>
      <c r="BE124" s="77">
        <f>SUM(Mariannhill!BE124)</f>
        <v>0</v>
      </c>
      <c r="BF124" s="79">
        <f>SUM(Mariannhill!BF124)</f>
        <v>0</v>
      </c>
      <c r="BG124" s="78">
        <f>SUM(Mariannhill!BG124)</f>
        <v>0</v>
      </c>
      <c r="BH124" s="78">
        <f>SUM(Mariannhill!BH124)</f>
        <v>0</v>
      </c>
      <c r="BI124" s="78">
        <f>SUM(Mariannhill!BI124)</f>
        <v>0</v>
      </c>
      <c r="BJ124" s="78">
        <f>SUM(Mariannhill!BJ124)</f>
        <v>0</v>
      </c>
      <c r="BK124" s="78">
        <f>SUM(Mariannhill!BK124)</f>
        <v>0</v>
      </c>
      <c r="BL124" s="78">
        <f>SUM(Mariannhill!BL124)</f>
        <v>0</v>
      </c>
      <c r="BM124" s="78">
        <f>SUM(Mariannhill!BM124)</f>
        <v>0</v>
      </c>
      <c r="BN124" s="78">
        <f>SUM(Mariannhill!BN124)</f>
        <v>0</v>
      </c>
      <c r="BO124" s="78">
        <f>SUM(Mariannhill!BO124)</f>
        <v>0</v>
      </c>
      <c r="BP124" s="78">
        <f>SUM(Mariannhill!BP124)</f>
        <v>0</v>
      </c>
      <c r="BQ124" s="77">
        <f>SUM(Mariannhill!BQ124)</f>
        <v>0</v>
      </c>
      <c r="BR124" s="79">
        <f>SUM(Mariannhill!BR124)</f>
        <v>0</v>
      </c>
      <c r="BS124" s="78">
        <f>SUM(Mariannhill!BS124)</f>
        <v>0</v>
      </c>
      <c r="BT124" s="78">
        <f>SUM(Mariannhill!BT124)</f>
        <v>0</v>
      </c>
      <c r="BU124" s="78">
        <f>SUM(Mariannhill!BU124)</f>
        <v>0</v>
      </c>
      <c r="BV124" s="78">
        <f>SUM(Mariannhill!BV124)</f>
        <v>0</v>
      </c>
      <c r="BW124" s="78">
        <f>SUM(Mariannhill!BW124)</f>
        <v>0</v>
      </c>
      <c r="BX124" s="78">
        <f>SUM(Mariannhill!BX124)</f>
        <v>0</v>
      </c>
      <c r="BY124" s="78">
        <f>SUM(Mariannhill!BY124)</f>
        <v>0</v>
      </c>
      <c r="BZ124" s="78">
        <f>SUM(Mariannhill!BZ124)</f>
        <v>0</v>
      </c>
      <c r="CA124" s="78">
        <f>SUM(Mariannhill!CA124)</f>
        <v>0</v>
      </c>
      <c r="CB124" s="78">
        <f>SUM(Mariannhill!CB124)</f>
        <v>0</v>
      </c>
      <c r="CC124" s="77">
        <f>SUM(Mariannhill!CC124)</f>
        <v>0</v>
      </c>
      <c r="CD124" s="40" t="s">
        <v>50</v>
      </c>
    </row>
    <row r="125" spans="1:82" x14ac:dyDescent="0.35">
      <c r="A125" s="40"/>
      <c r="B125" s="74" t="s">
        <v>243</v>
      </c>
      <c r="C125" s="130" t="s">
        <v>244</v>
      </c>
      <c r="D125" s="131" t="s">
        <v>60</v>
      </c>
      <c r="E125" s="255">
        <f>SUM(Mariannhill!E125)</f>
        <v>72</v>
      </c>
      <c r="F125" s="214" t="b">
        <f>(Mariannhill!G125)=G125</f>
        <v>1</v>
      </c>
      <c r="G125" s="75">
        <f t="shared" si="56"/>
        <v>0</v>
      </c>
      <c r="H125" s="76">
        <f>SUM(Mariannhill!H125)</f>
        <v>0</v>
      </c>
      <c r="I125" s="77">
        <f>SUM(Mariannhill!I125)</f>
        <v>0</v>
      </c>
      <c r="J125" s="76">
        <f>SUM(Mariannhill!J125)</f>
        <v>0</v>
      </c>
      <c r="K125" s="78">
        <f>SUM(Mariannhill!K125)</f>
        <v>0</v>
      </c>
      <c r="L125" s="78">
        <f>SUM(Mariannhill!L125)</f>
        <v>0</v>
      </c>
      <c r="M125" s="78">
        <f>SUM(Mariannhill!M125)</f>
        <v>0</v>
      </c>
      <c r="N125" s="78">
        <f>SUM(Mariannhill!N125)</f>
        <v>0</v>
      </c>
      <c r="O125" s="78">
        <f>SUM(Mariannhill!O125)</f>
        <v>0</v>
      </c>
      <c r="P125" s="78">
        <f>SUM(Mariannhill!P125)</f>
        <v>0</v>
      </c>
      <c r="Q125" s="78">
        <f>SUM(Mariannhill!Q125)</f>
        <v>0</v>
      </c>
      <c r="R125" s="78">
        <f>SUM(Mariannhill!R125)</f>
        <v>0</v>
      </c>
      <c r="S125" s="78">
        <f>SUM(Mariannhill!S125)</f>
        <v>0</v>
      </c>
      <c r="T125" s="78">
        <f>SUM(Mariannhill!T125)</f>
        <v>0</v>
      </c>
      <c r="U125" s="77">
        <f>SUM(Mariannhill!U125)</f>
        <v>0</v>
      </c>
      <c r="V125" s="76">
        <f>SUM(Mariannhill!V125)</f>
        <v>0</v>
      </c>
      <c r="W125" s="78">
        <f>SUM(Mariannhill!W125)</f>
        <v>0</v>
      </c>
      <c r="X125" s="78">
        <f>SUM(Mariannhill!X125)</f>
        <v>0</v>
      </c>
      <c r="Y125" s="78">
        <f>SUM(Mariannhill!Y125)</f>
        <v>0</v>
      </c>
      <c r="Z125" s="78">
        <f>SUM(Mariannhill!Z125)</f>
        <v>0</v>
      </c>
      <c r="AA125" s="78">
        <f>SUM(Mariannhill!AA125)</f>
        <v>0</v>
      </c>
      <c r="AB125" s="78">
        <f>SUM(Mariannhill!AB125)</f>
        <v>0</v>
      </c>
      <c r="AC125" s="78">
        <f>SUM(Mariannhill!AC125)</f>
        <v>0</v>
      </c>
      <c r="AD125" s="78">
        <f>SUM(Mariannhill!AD125)</f>
        <v>0</v>
      </c>
      <c r="AE125" s="78">
        <f>SUM(Mariannhill!AE125)</f>
        <v>0</v>
      </c>
      <c r="AF125" s="78">
        <f>SUM(Mariannhill!AF125)</f>
        <v>0</v>
      </c>
      <c r="AG125" s="77">
        <f>SUM(Mariannhill!AG125)</f>
        <v>0</v>
      </c>
      <c r="AH125" s="79">
        <f>SUM(Mariannhill!AH125)</f>
        <v>0</v>
      </c>
      <c r="AI125" s="78">
        <f>SUM(Mariannhill!AI125)</f>
        <v>0</v>
      </c>
      <c r="AJ125" s="78">
        <f>SUM(Mariannhill!AJ125)</f>
        <v>0</v>
      </c>
      <c r="AK125" s="78">
        <f>SUM(Mariannhill!AK125)</f>
        <v>0</v>
      </c>
      <c r="AL125" s="78">
        <f>SUM(Mariannhill!AL125)</f>
        <v>0</v>
      </c>
      <c r="AM125" s="78">
        <f>SUM(Mariannhill!AM125)</f>
        <v>0</v>
      </c>
      <c r="AN125" s="78">
        <f>SUM(Mariannhill!AN125)</f>
        <v>0</v>
      </c>
      <c r="AO125" s="78">
        <f>SUM(Mariannhill!AO125)</f>
        <v>0</v>
      </c>
      <c r="AP125" s="78">
        <f>SUM(Mariannhill!AP125)</f>
        <v>0</v>
      </c>
      <c r="AQ125" s="78">
        <f>SUM(Mariannhill!AQ125)</f>
        <v>0</v>
      </c>
      <c r="AR125" s="78">
        <f>SUM(Mariannhill!AR125)</f>
        <v>0</v>
      </c>
      <c r="AS125" s="77">
        <f>SUM(Mariannhill!AS125)</f>
        <v>0</v>
      </c>
      <c r="AT125" s="79">
        <f>SUM(Mariannhill!AT125)</f>
        <v>0</v>
      </c>
      <c r="AU125" s="78">
        <f>SUM(Mariannhill!AU125)</f>
        <v>0</v>
      </c>
      <c r="AV125" s="78">
        <f>SUM(Mariannhill!AV125)</f>
        <v>0</v>
      </c>
      <c r="AW125" s="78">
        <f>SUM(Mariannhill!AW125)</f>
        <v>0</v>
      </c>
      <c r="AX125" s="78">
        <f>SUM(Mariannhill!AX125)</f>
        <v>0</v>
      </c>
      <c r="AY125" s="78">
        <f>SUM(Mariannhill!AY125)</f>
        <v>0</v>
      </c>
      <c r="AZ125" s="78">
        <f>SUM(Mariannhill!AZ125)</f>
        <v>0</v>
      </c>
      <c r="BA125" s="78">
        <f>SUM(Mariannhill!BA125)</f>
        <v>0</v>
      </c>
      <c r="BB125" s="78">
        <f>SUM(Mariannhill!BB125)</f>
        <v>0</v>
      </c>
      <c r="BC125" s="78">
        <f>SUM(Mariannhill!BC125)</f>
        <v>0</v>
      </c>
      <c r="BD125" s="78">
        <f>SUM(Mariannhill!BD125)</f>
        <v>0</v>
      </c>
      <c r="BE125" s="77">
        <f>SUM(Mariannhill!BE125)</f>
        <v>0</v>
      </c>
      <c r="BF125" s="79">
        <f>SUM(Mariannhill!BF125)</f>
        <v>0</v>
      </c>
      <c r="BG125" s="78">
        <f>SUM(Mariannhill!BG125)</f>
        <v>0</v>
      </c>
      <c r="BH125" s="78">
        <f>SUM(Mariannhill!BH125)</f>
        <v>0</v>
      </c>
      <c r="BI125" s="78">
        <f>SUM(Mariannhill!BI125)</f>
        <v>0</v>
      </c>
      <c r="BJ125" s="78">
        <f>SUM(Mariannhill!BJ125)</f>
        <v>0</v>
      </c>
      <c r="BK125" s="78">
        <f>SUM(Mariannhill!BK125)</f>
        <v>0</v>
      </c>
      <c r="BL125" s="78">
        <f>SUM(Mariannhill!BL125)</f>
        <v>0</v>
      </c>
      <c r="BM125" s="78">
        <f>SUM(Mariannhill!BM125)</f>
        <v>0</v>
      </c>
      <c r="BN125" s="78">
        <f>SUM(Mariannhill!BN125)</f>
        <v>0</v>
      </c>
      <c r="BO125" s="78">
        <f>SUM(Mariannhill!BO125)</f>
        <v>0</v>
      </c>
      <c r="BP125" s="78">
        <f>SUM(Mariannhill!BP125)</f>
        <v>0</v>
      </c>
      <c r="BQ125" s="77">
        <f>SUM(Mariannhill!BQ125)</f>
        <v>0</v>
      </c>
      <c r="BR125" s="79">
        <f>SUM(Mariannhill!BR125)</f>
        <v>0</v>
      </c>
      <c r="BS125" s="78">
        <f>SUM(Mariannhill!BS125)</f>
        <v>0</v>
      </c>
      <c r="BT125" s="78">
        <f>SUM(Mariannhill!BT125)</f>
        <v>0</v>
      </c>
      <c r="BU125" s="78">
        <f>SUM(Mariannhill!BU125)</f>
        <v>0</v>
      </c>
      <c r="BV125" s="78">
        <f>SUM(Mariannhill!BV125)</f>
        <v>0</v>
      </c>
      <c r="BW125" s="78">
        <f>SUM(Mariannhill!BW125)</f>
        <v>0</v>
      </c>
      <c r="BX125" s="78">
        <f>SUM(Mariannhill!BX125)</f>
        <v>0</v>
      </c>
      <c r="BY125" s="78">
        <f>SUM(Mariannhill!BY125)</f>
        <v>0</v>
      </c>
      <c r="BZ125" s="78">
        <f>SUM(Mariannhill!BZ125)</f>
        <v>0</v>
      </c>
      <c r="CA125" s="78">
        <f>SUM(Mariannhill!CA125)</f>
        <v>0</v>
      </c>
      <c r="CB125" s="78">
        <f>SUM(Mariannhill!CB125)</f>
        <v>0</v>
      </c>
      <c r="CC125" s="77">
        <f>SUM(Mariannhill!CC125)</f>
        <v>0</v>
      </c>
      <c r="CD125" s="40" t="s">
        <v>50</v>
      </c>
    </row>
    <row r="126" spans="1:82" x14ac:dyDescent="0.35">
      <c r="A126" s="40"/>
      <c r="B126" s="74" t="s">
        <v>245</v>
      </c>
      <c r="C126" s="130" t="s">
        <v>246</v>
      </c>
      <c r="D126" s="131" t="s">
        <v>60</v>
      </c>
      <c r="E126" s="255">
        <f>SUM(Mariannhill!E126)</f>
        <v>72</v>
      </c>
      <c r="F126" s="214" t="b">
        <f>(Mariannhill!G126)=G126</f>
        <v>1</v>
      </c>
      <c r="G126" s="75">
        <f t="shared" si="56"/>
        <v>0</v>
      </c>
      <c r="H126" s="76">
        <f>SUM(Mariannhill!H126)</f>
        <v>0</v>
      </c>
      <c r="I126" s="77">
        <f>SUM(Mariannhill!I126)</f>
        <v>0</v>
      </c>
      <c r="J126" s="76">
        <f>SUM(Mariannhill!J126)</f>
        <v>0</v>
      </c>
      <c r="K126" s="78">
        <f>SUM(Mariannhill!K126)</f>
        <v>0</v>
      </c>
      <c r="L126" s="78">
        <f>SUM(Mariannhill!L126)</f>
        <v>0</v>
      </c>
      <c r="M126" s="78">
        <f>SUM(Mariannhill!M126)</f>
        <v>0</v>
      </c>
      <c r="N126" s="78">
        <f>SUM(Mariannhill!N126)</f>
        <v>0</v>
      </c>
      <c r="O126" s="78">
        <f>SUM(Mariannhill!O126)</f>
        <v>0</v>
      </c>
      <c r="P126" s="78">
        <f>SUM(Mariannhill!P126)</f>
        <v>0</v>
      </c>
      <c r="Q126" s="78">
        <f>SUM(Mariannhill!Q126)</f>
        <v>0</v>
      </c>
      <c r="R126" s="78">
        <f>SUM(Mariannhill!R126)</f>
        <v>0</v>
      </c>
      <c r="S126" s="78">
        <f>SUM(Mariannhill!S126)</f>
        <v>0</v>
      </c>
      <c r="T126" s="78">
        <f>SUM(Mariannhill!T126)</f>
        <v>0</v>
      </c>
      <c r="U126" s="77">
        <f>SUM(Mariannhill!U126)</f>
        <v>0</v>
      </c>
      <c r="V126" s="76">
        <f>SUM(Mariannhill!V126)</f>
        <v>0</v>
      </c>
      <c r="W126" s="78">
        <f>SUM(Mariannhill!W126)</f>
        <v>0</v>
      </c>
      <c r="X126" s="78">
        <f>SUM(Mariannhill!X126)</f>
        <v>0</v>
      </c>
      <c r="Y126" s="78">
        <f>SUM(Mariannhill!Y126)</f>
        <v>0</v>
      </c>
      <c r="Z126" s="78">
        <f>SUM(Mariannhill!Z126)</f>
        <v>0</v>
      </c>
      <c r="AA126" s="78">
        <f>SUM(Mariannhill!AA126)</f>
        <v>0</v>
      </c>
      <c r="AB126" s="78">
        <f>SUM(Mariannhill!AB126)</f>
        <v>0</v>
      </c>
      <c r="AC126" s="78">
        <f>SUM(Mariannhill!AC126)</f>
        <v>0</v>
      </c>
      <c r="AD126" s="78">
        <f>SUM(Mariannhill!AD126)</f>
        <v>0</v>
      </c>
      <c r="AE126" s="78">
        <f>SUM(Mariannhill!AE126)</f>
        <v>0</v>
      </c>
      <c r="AF126" s="78">
        <f>SUM(Mariannhill!AF126)</f>
        <v>0</v>
      </c>
      <c r="AG126" s="77">
        <f>SUM(Mariannhill!AG126)</f>
        <v>0</v>
      </c>
      <c r="AH126" s="79">
        <f>SUM(Mariannhill!AH126)</f>
        <v>0</v>
      </c>
      <c r="AI126" s="78">
        <f>SUM(Mariannhill!AI126)</f>
        <v>0</v>
      </c>
      <c r="AJ126" s="78">
        <f>SUM(Mariannhill!AJ126)</f>
        <v>0</v>
      </c>
      <c r="AK126" s="78">
        <f>SUM(Mariannhill!AK126)</f>
        <v>0</v>
      </c>
      <c r="AL126" s="78">
        <f>SUM(Mariannhill!AL126)</f>
        <v>0</v>
      </c>
      <c r="AM126" s="78">
        <f>SUM(Mariannhill!AM126)</f>
        <v>0</v>
      </c>
      <c r="AN126" s="78">
        <f>SUM(Mariannhill!AN126)</f>
        <v>0</v>
      </c>
      <c r="AO126" s="78">
        <f>SUM(Mariannhill!AO126)</f>
        <v>0</v>
      </c>
      <c r="AP126" s="78">
        <f>SUM(Mariannhill!AP126)</f>
        <v>0</v>
      </c>
      <c r="AQ126" s="78">
        <f>SUM(Mariannhill!AQ126)</f>
        <v>0</v>
      </c>
      <c r="AR126" s="78">
        <f>SUM(Mariannhill!AR126)</f>
        <v>0</v>
      </c>
      <c r="AS126" s="77">
        <f>SUM(Mariannhill!AS126)</f>
        <v>0</v>
      </c>
      <c r="AT126" s="79">
        <f>SUM(Mariannhill!AT126)</f>
        <v>0</v>
      </c>
      <c r="AU126" s="78">
        <f>SUM(Mariannhill!AU126)</f>
        <v>0</v>
      </c>
      <c r="AV126" s="78">
        <f>SUM(Mariannhill!AV126)</f>
        <v>0</v>
      </c>
      <c r="AW126" s="78">
        <f>SUM(Mariannhill!AW126)</f>
        <v>0</v>
      </c>
      <c r="AX126" s="78">
        <f>SUM(Mariannhill!AX126)</f>
        <v>0</v>
      </c>
      <c r="AY126" s="78">
        <f>SUM(Mariannhill!AY126)</f>
        <v>0</v>
      </c>
      <c r="AZ126" s="78">
        <f>SUM(Mariannhill!AZ126)</f>
        <v>0</v>
      </c>
      <c r="BA126" s="78">
        <f>SUM(Mariannhill!BA126)</f>
        <v>0</v>
      </c>
      <c r="BB126" s="78">
        <f>SUM(Mariannhill!BB126)</f>
        <v>0</v>
      </c>
      <c r="BC126" s="78">
        <f>SUM(Mariannhill!BC126)</f>
        <v>0</v>
      </c>
      <c r="BD126" s="78">
        <f>SUM(Mariannhill!BD126)</f>
        <v>0</v>
      </c>
      <c r="BE126" s="77">
        <f>SUM(Mariannhill!BE126)</f>
        <v>0</v>
      </c>
      <c r="BF126" s="79">
        <f>SUM(Mariannhill!BF126)</f>
        <v>0</v>
      </c>
      <c r="BG126" s="78">
        <f>SUM(Mariannhill!BG126)</f>
        <v>0</v>
      </c>
      <c r="BH126" s="78">
        <f>SUM(Mariannhill!BH126)</f>
        <v>0</v>
      </c>
      <c r="BI126" s="78">
        <f>SUM(Mariannhill!BI126)</f>
        <v>0</v>
      </c>
      <c r="BJ126" s="78">
        <f>SUM(Mariannhill!BJ126)</f>
        <v>0</v>
      </c>
      <c r="BK126" s="78">
        <f>SUM(Mariannhill!BK126)</f>
        <v>0</v>
      </c>
      <c r="BL126" s="78">
        <f>SUM(Mariannhill!BL126)</f>
        <v>0</v>
      </c>
      <c r="BM126" s="78">
        <f>SUM(Mariannhill!BM126)</f>
        <v>0</v>
      </c>
      <c r="BN126" s="78">
        <f>SUM(Mariannhill!BN126)</f>
        <v>0</v>
      </c>
      <c r="BO126" s="78">
        <f>SUM(Mariannhill!BO126)</f>
        <v>0</v>
      </c>
      <c r="BP126" s="78">
        <f>SUM(Mariannhill!BP126)</f>
        <v>0</v>
      </c>
      <c r="BQ126" s="77">
        <f>SUM(Mariannhill!BQ126)</f>
        <v>0</v>
      </c>
      <c r="BR126" s="79">
        <f>SUM(Mariannhill!BR126)</f>
        <v>0</v>
      </c>
      <c r="BS126" s="78">
        <f>SUM(Mariannhill!BS126)</f>
        <v>0</v>
      </c>
      <c r="BT126" s="78">
        <f>SUM(Mariannhill!BT126)</f>
        <v>0</v>
      </c>
      <c r="BU126" s="78">
        <f>SUM(Mariannhill!BU126)</f>
        <v>0</v>
      </c>
      <c r="BV126" s="78">
        <f>SUM(Mariannhill!BV126)</f>
        <v>0</v>
      </c>
      <c r="BW126" s="78">
        <f>SUM(Mariannhill!BW126)</f>
        <v>0</v>
      </c>
      <c r="BX126" s="78">
        <f>SUM(Mariannhill!BX126)</f>
        <v>0</v>
      </c>
      <c r="BY126" s="78">
        <f>SUM(Mariannhill!BY126)</f>
        <v>0</v>
      </c>
      <c r="BZ126" s="78">
        <f>SUM(Mariannhill!BZ126)</f>
        <v>0</v>
      </c>
      <c r="CA126" s="78">
        <f>SUM(Mariannhill!CA126)</f>
        <v>0</v>
      </c>
      <c r="CB126" s="78">
        <f>SUM(Mariannhill!CB126)</f>
        <v>0</v>
      </c>
      <c r="CC126" s="77">
        <f>SUM(Mariannhill!CC126)</f>
        <v>0</v>
      </c>
      <c r="CD126" s="40" t="s">
        <v>50</v>
      </c>
    </row>
    <row r="127" spans="1:82" x14ac:dyDescent="0.35">
      <c r="A127" s="40"/>
      <c r="B127" s="74" t="s">
        <v>247</v>
      </c>
      <c r="C127" s="130" t="s">
        <v>746</v>
      </c>
      <c r="D127" s="131" t="s">
        <v>248</v>
      </c>
      <c r="E127" s="255">
        <f>SUM(Mariannhill!E127)</f>
        <v>6</v>
      </c>
      <c r="F127" s="214" t="b">
        <f>(Mariannhill!G127)=G127</f>
        <v>1</v>
      </c>
      <c r="G127" s="75">
        <f t="shared" si="56"/>
        <v>0</v>
      </c>
      <c r="H127" s="76">
        <f>SUM(Mariannhill!H127)</f>
        <v>0</v>
      </c>
      <c r="I127" s="77">
        <f>SUM(Mariannhill!I127)</f>
        <v>0</v>
      </c>
      <c r="J127" s="76">
        <f>SUM(Mariannhill!J127)</f>
        <v>0</v>
      </c>
      <c r="K127" s="78">
        <f>SUM(Mariannhill!K127)</f>
        <v>0</v>
      </c>
      <c r="L127" s="78">
        <f>SUM(Mariannhill!L127)</f>
        <v>0</v>
      </c>
      <c r="M127" s="78">
        <f>SUM(Mariannhill!M127)</f>
        <v>0</v>
      </c>
      <c r="N127" s="78">
        <f>SUM(Mariannhill!N127)</f>
        <v>0</v>
      </c>
      <c r="O127" s="78">
        <f>SUM(Mariannhill!O127)</f>
        <v>0</v>
      </c>
      <c r="P127" s="78">
        <f>SUM(Mariannhill!P127)</f>
        <v>0</v>
      </c>
      <c r="Q127" s="78">
        <f>SUM(Mariannhill!Q127)</f>
        <v>0</v>
      </c>
      <c r="R127" s="78">
        <f>SUM(Mariannhill!R127)</f>
        <v>0</v>
      </c>
      <c r="S127" s="78">
        <f>SUM(Mariannhill!S127)</f>
        <v>0</v>
      </c>
      <c r="T127" s="78">
        <f>SUM(Mariannhill!T127)</f>
        <v>0</v>
      </c>
      <c r="U127" s="77">
        <f>SUM(Mariannhill!U127)</f>
        <v>0</v>
      </c>
      <c r="V127" s="76">
        <f>SUM(Mariannhill!V127)</f>
        <v>0</v>
      </c>
      <c r="W127" s="78">
        <f>SUM(Mariannhill!W127)</f>
        <v>0</v>
      </c>
      <c r="X127" s="78">
        <f>SUM(Mariannhill!X127)</f>
        <v>0</v>
      </c>
      <c r="Y127" s="78">
        <f>SUM(Mariannhill!Y127)</f>
        <v>0</v>
      </c>
      <c r="Z127" s="78">
        <f>SUM(Mariannhill!Z127)</f>
        <v>0</v>
      </c>
      <c r="AA127" s="78">
        <f>SUM(Mariannhill!AA127)</f>
        <v>0</v>
      </c>
      <c r="AB127" s="78">
        <f>SUM(Mariannhill!AB127)</f>
        <v>0</v>
      </c>
      <c r="AC127" s="78">
        <f>SUM(Mariannhill!AC127)</f>
        <v>0</v>
      </c>
      <c r="AD127" s="78">
        <f>SUM(Mariannhill!AD127)</f>
        <v>0</v>
      </c>
      <c r="AE127" s="78">
        <f>SUM(Mariannhill!AE127)</f>
        <v>0</v>
      </c>
      <c r="AF127" s="78">
        <f>SUM(Mariannhill!AF127)</f>
        <v>0</v>
      </c>
      <c r="AG127" s="77">
        <f>SUM(Mariannhill!AG127)</f>
        <v>0</v>
      </c>
      <c r="AH127" s="79">
        <f>SUM(Mariannhill!AH127)</f>
        <v>0</v>
      </c>
      <c r="AI127" s="78">
        <f>SUM(Mariannhill!AI127)</f>
        <v>0</v>
      </c>
      <c r="AJ127" s="78">
        <f>SUM(Mariannhill!AJ127)</f>
        <v>0</v>
      </c>
      <c r="AK127" s="78">
        <f>SUM(Mariannhill!AK127)</f>
        <v>0</v>
      </c>
      <c r="AL127" s="78">
        <f>SUM(Mariannhill!AL127)</f>
        <v>0</v>
      </c>
      <c r="AM127" s="78">
        <f>SUM(Mariannhill!AM127)</f>
        <v>0</v>
      </c>
      <c r="AN127" s="78">
        <f>SUM(Mariannhill!AN127)</f>
        <v>0</v>
      </c>
      <c r="AO127" s="78">
        <f>SUM(Mariannhill!AO127)</f>
        <v>0</v>
      </c>
      <c r="AP127" s="78">
        <f>SUM(Mariannhill!AP127)</f>
        <v>0</v>
      </c>
      <c r="AQ127" s="78">
        <f>SUM(Mariannhill!AQ127)</f>
        <v>0</v>
      </c>
      <c r="AR127" s="78">
        <f>SUM(Mariannhill!AR127)</f>
        <v>0</v>
      </c>
      <c r="AS127" s="77">
        <f>SUM(Mariannhill!AS127)</f>
        <v>0</v>
      </c>
      <c r="AT127" s="79">
        <f>SUM(Mariannhill!AT127)</f>
        <v>0</v>
      </c>
      <c r="AU127" s="78">
        <f>SUM(Mariannhill!AU127)</f>
        <v>0</v>
      </c>
      <c r="AV127" s="78">
        <f>SUM(Mariannhill!AV127)</f>
        <v>0</v>
      </c>
      <c r="AW127" s="78">
        <f>SUM(Mariannhill!AW127)</f>
        <v>0</v>
      </c>
      <c r="AX127" s="78">
        <f>SUM(Mariannhill!AX127)</f>
        <v>0</v>
      </c>
      <c r="AY127" s="78">
        <f>SUM(Mariannhill!AY127)</f>
        <v>0</v>
      </c>
      <c r="AZ127" s="78">
        <f>SUM(Mariannhill!AZ127)</f>
        <v>0</v>
      </c>
      <c r="BA127" s="78">
        <f>SUM(Mariannhill!BA127)</f>
        <v>0</v>
      </c>
      <c r="BB127" s="78">
        <f>SUM(Mariannhill!BB127)</f>
        <v>0</v>
      </c>
      <c r="BC127" s="78">
        <f>SUM(Mariannhill!BC127)</f>
        <v>0</v>
      </c>
      <c r="BD127" s="78">
        <f>SUM(Mariannhill!BD127)</f>
        <v>0</v>
      </c>
      <c r="BE127" s="77">
        <f>SUM(Mariannhill!BE127)</f>
        <v>0</v>
      </c>
      <c r="BF127" s="79">
        <f>SUM(Mariannhill!BF127)</f>
        <v>0</v>
      </c>
      <c r="BG127" s="78">
        <f>SUM(Mariannhill!BG127)</f>
        <v>0</v>
      </c>
      <c r="BH127" s="78">
        <f>SUM(Mariannhill!BH127)</f>
        <v>0</v>
      </c>
      <c r="BI127" s="78">
        <f>SUM(Mariannhill!BI127)</f>
        <v>0</v>
      </c>
      <c r="BJ127" s="78">
        <f>SUM(Mariannhill!BJ127)</f>
        <v>0</v>
      </c>
      <c r="BK127" s="78">
        <f>SUM(Mariannhill!BK127)</f>
        <v>0</v>
      </c>
      <c r="BL127" s="78">
        <f>SUM(Mariannhill!BL127)</f>
        <v>0</v>
      </c>
      <c r="BM127" s="78">
        <f>SUM(Mariannhill!BM127)</f>
        <v>0</v>
      </c>
      <c r="BN127" s="78">
        <f>SUM(Mariannhill!BN127)</f>
        <v>0</v>
      </c>
      <c r="BO127" s="78">
        <f>SUM(Mariannhill!BO127)</f>
        <v>0</v>
      </c>
      <c r="BP127" s="78">
        <f>SUM(Mariannhill!BP127)</f>
        <v>0</v>
      </c>
      <c r="BQ127" s="77">
        <f>SUM(Mariannhill!BQ127)</f>
        <v>0</v>
      </c>
      <c r="BR127" s="79">
        <f>SUM(Mariannhill!BR127)</f>
        <v>0</v>
      </c>
      <c r="BS127" s="78">
        <f>SUM(Mariannhill!BS127)</f>
        <v>0</v>
      </c>
      <c r="BT127" s="78">
        <f>SUM(Mariannhill!BT127)</f>
        <v>0</v>
      </c>
      <c r="BU127" s="78">
        <f>SUM(Mariannhill!BU127)</f>
        <v>0</v>
      </c>
      <c r="BV127" s="78">
        <f>SUM(Mariannhill!BV127)</f>
        <v>0</v>
      </c>
      <c r="BW127" s="78">
        <f>SUM(Mariannhill!BW127)</f>
        <v>0</v>
      </c>
      <c r="BX127" s="78">
        <f>SUM(Mariannhill!BX127)</f>
        <v>0</v>
      </c>
      <c r="BY127" s="78">
        <f>SUM(Mariannhill!BY127)</f>
        <v>0</v>
      </c>
      <c r="BZ127" s="78">
        <f>SUM(Mariannhill!BZ127)</f>
        <v>0</v>
      </c>
      <c r="CA127" s="78">
        <f>SUM(Mariannhill!CA127)</f>
        <v>0</v>
      </c>
      <c r="CB127" s="78">
        <f>SUM(Mariannhill!CB127)</f>
        <v>0</v>
      </c>
      <c r="CC127" s="77">
        <f>SUM(Mariannhill!CC127)</f>
        <v>0</v>
      </c>
      <c r="CD127" s="40" t="s">
        <v>50</v>
      </c>
    </row>
    <row r="128" spans="1:82" x14ac:dyDescent="0.35">
      <c r="A128" s="40"/>
      <c r="B128" s="74" t="s">
        <v>747</v>
      </c>
      <c r="C128" s="130" t="s">
        <v>748</v>
      </c>
      <c r="D128" s="131" t="s">
        <v>248</v>
      </c>
      <c r="E128" s="255">
        <f>SUM(Mariannhill!E128)</f>
        <v>24</v>
      </c>
      <c r="F128" s="214" t="b">
        <f>(Mariannhill!G128)=G128</f>
        <v>1</v>
      </c>
      <c r="G128" s="75">
        <f t="shared" ref="G128" si="57">+SUM(H128:CC128)</f>
        <v>0</v>
      </c>
      <c r="H128" s="76">
        <f>SUM(Mariannhill!H128)</f>
        <v>0</v>
      </c>
      <c r="I128" s="77">
        <f>SUM(Mariannhill!I128)</f>
        <v>0</v>
      </c>
      <c r="J128" s="76">
        <f>SUM(Mariannhill!J128)</f>
        <v>0</v>
      </c>
      <c r="K128" s="78">
        <f>SUM(Mariannhill!K128)</f>
        <v>0</v>
      </c>
      <c r="L128" s="78">
        <f>SUM(Mariannhill!L128)</f>
        <v>0</v>
      </c>
      <c r="M128" s="78">
        <f>SUM(Mariannhill!M128)</f>
        <v>0</v>
      </c>
      <c r="N128" s="78">
        <f>SUM(Mariannhill!N128)</f>
        <v>0</v>
      </c>
      <c r="O128" s="78">
        <f>SUM(Mariannhill!O128)</f>
        <v>0</v>
      </c>
      <c r="P128" s="78">
        <f>SUM(Mariannhill!P128)</f>
        <v>0</v>
      </c>
      <c r="Q128" s="78">
        <f>SUM(Mariannhill!Q128)</f>
        <v>0</v>
      </c>
      <c r="R128" s="78">
        <f>SUM(Mariannhill!R128)</f>
        <v>0</v>
      </c>
      <c r="S128" s="78">
        <f>SUM(Mariannhill!S128)</f>
        <v>0</v>
      </c>
      <c r="T128" s="78">
        <f>SUM(Mariannhill!T128)</f>
        <v>0</v>
      </c>
      <c r="U128" s="77">
        <f>SUM(Mariannhill!U128)</f>
        <v>0</v>
      </c>
      <c r="V128" s="76">
        <f>SUM(Mariannhill!V128)</f>
        <v>0</v>
      </c>
      <c r="W128" s="78">
        <f>SUM(Mariannhill!W128)</f>
        <v>0</v>
      </c>
      <c r="X128" s="78">
        <f>SUM(Mariannhill!X128)</f>
        <v>0</v>
      </c>
      <c r="Y128" s="78">
        <f>SUM(Mariannhill!Y128)</f>
        <v>0</v>
      </c>
      <c r="Z128" s="78">
        <f>SUM(Mariannhill!Z128)</f>
        <v>0</v>
      </c>
      <c r="AA128" s="78">
        <f>SUM(Mariannhill!AA128)</f>
        <v>0</v>
      </c>
      <c r="AB128" s="78">
        <f>SUM(Mariannhill!AB128)</f>
        <v>0</v>
      </c>
      <c r="AC128" s="78">
        <f>SUM(Mariannhill!AC128)</f>
        <v>0</v>
      </c>
      <c r="AD128" s="78">
        <f>SUM(Mariannhill!AD128)</f>
        <v>0</v>
      </c>
      <c r="AE128" s="78">
        <f>SUM(Mariannhill!AE128)</f>
        <v>0</v>
      </c>
      <c r="AF128" s="78">
        <f>SUM(Mariannhill!AF128)</f>
        <v>0</v>
      </c>
      <c r="AG128" s="77">
        <f>SUM(Mariannhill!AG128)</f>
        <v>0</v>
      </c>
      <c r="AH128" s="79">
        <f>SUM(Mariannhill!AH128)</f>
        <v>0</v>
      </c>
      <c r="AI128" s="78">
        <f>SUM(Mariannhill!AI128)</f>
        <v>0</v>
      </c>
      <c r="AJ128" s="78">
        <f>SUM(Mariannhill!AJ128)</f>
        <v>0</v>
      </c>
      <c r="AK128" s="78">
        <f>SUM(Mariannhill!AK128)</f>
        <v>0</v>
      </c>
      <c r="AL128" s="78">
        <f>SUM(Mariannhill!AL128)</f>
        <v>0</v>
      </c>
      <c r="AM128" s="78">
        <f>SUM(Mariannhill!AM128)</f>
        <v>0</v>
      </c>
      <c r="AN128" s="78">
        <f>SUM(Mariannhill!AN128)</f>
        <v>0</v>
      </c>
      <c r="AO128" s="78">
        <f>SUM(Mariannhill!AO128)</f>
        <v>0</v>
      </c>
      <c r="AP128" s="78">
        <f>SUM(Mariannhill!AP128)</f>
        <v>0</v>
      </c>
      <c r="AQ128" s="78">
        <f>SUM(Mariannhill!AQ128)</f>
        <v>0</v>
      </c>
      <c r="AR128" s="78">
        <f>SUM(Mariannhill!AR128)</f>
        <v>0</v>
      </c>
      <c r="AS128" s="77">
        <f>SUM(Mariannhill!AS128)</f>
        <v>0</v>
      </c>
      <c r="AT128" s="79">
        <f>SUM(Mariannhill!AT128)</f>
        <v>0</v>
      </c>
      <c r="AU128" s="78">
        <f>SUM(Mariannhill!AU128)</f>
        <v>0</v>
      </c>
      <c r="AV128" s="78">
        <f>SUM(Mariannhill!AV128)</f>
        <v>0</v>
      </c>
      <c r="AW128" s="78">
        <f>SUM(Mariannhill!AW128)</f>
        <v>0</v>
      </c>
      <c r="AX128" s="78">
        <f>SUM(Mariannhill!AX128)</f>
        <v>0</v>
      </c>
      <c r="AY128" s="78">
        <f>SUM(Mariannhill!AY128)</f>
        <v>0</v>
      </c>
      <c r="AZ128" s="78">
        <f>SUM(Mariannhill!AZ128)</f>
        <v>0</v>
      </c>
      <c r="BA128" s="78">
        <f>SUM(Mariannhill!BA128)</f>
        <v>0</v>
      </c>
      <c r="BB128" s="78">
        <f>SUM(Mariannhill!BB128)</f>
        <v>0</v>
      </c>
      <c r="BC128" s="78">
        <f>SUM(Mariannhill!BC128)</f>
        <v>0</v>
      </c>
      <c r="BD128" s="78">
        <f>SUM(Mariannhill!BD128)</f>
        <v>0</v>
      </c>
      <c r="BE128" s="77">
        <f>SUM(Mariannhill!BE128)</f>
        <v>0</v>
      </c>
      <c r="BF128" s="79">
        <f>SUM(Mariannhill!BF128)</f>
        <v>0</v>
      </c>
      <c r="BG128" s="78">
        <f>SUM(Mariannhill!BG128)</f>
        <v>0</v>
      </c>
      <c r="BH128" s="78">
        <f>SUM(Mariannhill!BH128)</f>
        <v>0</v>
      </c>
      <c r="BI128" s="78">
        <f>SUM(Mariannhill!BI128)</f>
        <v>0</v>
      </c>
      <c r="BJ128" s="78">
        <f>SUM(Mariannhill!BJ128)</f>
        <v>0</v>
      </c>
      <c r="BK128" s="78">
        <f>SUM(Mariannhill!BK128)</f>
        <v>0</v>
      </c>
      <c r="BL128" s="78">
        <f>SUM(Mariannhill!BL128)</f>
        <v>0</v>
      </c>
      <c r="BM128" s="78">
        <f>SUM(Mariannhill!BM128)</f>
        <v>0</v>
      </c>
      <c r="BN128" s="78">
        <f>SUM(Mariannhill!BN128)</f>
        <v>0</v>
      </c>
      <c r="BO128" s="78">
        <f>SUM(Mariannhill!BO128)</f>
        <v>0</v>
      </c>
      <c r="BP128" s="78">
        <f>SUM(Mariannhill!BP128)</f>
        <v>0</v>
      </c>
      <c r="BQ128" s="77">
        <f>SUM(Mariannhill!BQ128)</f>
        <v>0</v>
      </c>
      <c r="BR128" s="79">
        <f>SUM(Mariannhill!BR128)</f>
        <v>0</v>
      </c>
      <c r="BS128" s="78">
        <f>SUM(Mariannhill!BS128)</f>
        <v>0</v>
      </c>
      <c r="BT128" s="78">
        <f>SUM(Mariannhill!BT128)</f>
        <v>0</v>
      </c>
      <c r="BU128" s="78">
        <f>SUM(Mariannhill!BU128)</f>
        <v>0</v>
      </c>
      <c r="BV128" s="78">
        <f>SUM(Mariannhill!BV128)</f>
        <v>0</v>
      </c>
      <c r="BW128" s="78">
        <f>SUM(Mariannhill!BW128)</f>
        <v>0</v>
      </c>
      <c r="BX128" s="78">
        <f>SUM(Mariannhill!BX128)</f>
        <v>0</v>
      </c>
      <c r="BY128" s="78">
        <f>SUM(Mariannhill!BY128)</f>
        <v>0</v>
      </c>
      <c r="BZ128" s="78">
        <f>SUM(Mariannhill!BZ128)</f>
        <v>0</v>
      </c>
      <c r="CA128" s="78">
        <f>SUM(Mariannhill!CA128)</f>
        <v>0</v>
      </c>
      <c r="CB128" s="78">
        <f>SUM(Mariannhill!CB128)</f>
        <v>0</v>
      </c>
      <c r="CC128" s="77">
        <f>SUM(Mariannhill!CC128)</f>
        <v>0</v>
      </c>
      <c r="CD128" s="40" t="s">
        <v>50</v>
      </c>
    </row>
    <row r="129" spans="1:82" x14ac:dyDescent="0.35">
      <c r="A129" s="40"/>
      <c r="B129" s="177" t="s">
        <v>249</v>
      </c>
      <c r="C129" s="178" t="s">
        <v>250</v>
      </c>
      <c r="D129" s="179" t="s">
        <v>60</v>
      </c>
      <c r="E129" s="255">
        <f>SUM(Mariannhill!E129)</f>
        <v>0</v>
      </c>
      <c r="F129" s="214" t="b">
        <f>(Mariannhill!G129)=G129</f>
        <v>1</v>
      </c>
      <c r="G129" s="75">
        <f t="shared" si="56"/>
        <v>0</v>
      </c>
      <c r="H129" s="76">
        <f>SUM(Mariannhill!H129)</f>
        <v>0</v>
      </c>
      <c r="I129" s="77">
        <f>SUM(Mariannhill!I129)</f>
        <v>0</v>
      </c>
      <c r="J129" s="76">
        <f>SUM(Mariannhill!J129)</f>
        <v>0</v>
      </c>
      <c r="K129" s="78">
        <f>SUM(Mariannhill!K129)</f>
        <v>0</v>
      </c>
      <c r="L129" s="78">
        <f>SUM(Mariannhill!L129)</f>
        <v>0</v>
      </c>
      <c r="M129" s="78">
        <f>SUM(Mariannhill!M129)</f>
        <v>0</v>
      </c>
      <c r="N129" s="78">
        <f>SUM(Mariannhill!N129)</f>
        <v>0</v>
      </c>
      <c r="O129" s="78">
        <f>SUM(Mariannhill!O129)</f>
        <v>0</v>
      </c>
      <c r="P129" s="78">
        <f>SUM(Mariannhill!P129)</f>
        <v>0</v>
      </c>
      <c r="Q129" s="78">
        <f>SUM(Mariannhill!Q129)</f>
        <v>0</v>
      </c>
      <c r="R129" s="78">
        <f>SUM(Mariannhill!R129)</f>
        <v>0</v>
      </c>
      <c r="S129" s="78">
        <f>SUM(Mariannhill!S129)</f>
        <v>0</v>
      </c>
      <c r="T129" s="78">
        <f>SUM(Mariannhill!T129)</f>
        <v>0</v>
      </c>
      <c r="U129" s="77">
        <f>SUM(Mariannhill!U129)</f>
        <v>0</v>
      </c>
      <c r="V129" s="76">
        <f>SUM(Mariannhill!V129)</f>
        <v>0</v>
      </c>
      <c r="W129" s="78">
        <f>SUM(Mariannhill!W129)</f>
        <v>0</v>
      </c>
      <c r="X129" s="78">
        <f>SUM(Mariannhill!X129)</f>
        <v>0</v>
      </c>
      <c r="Y129" s="78">
        <f>SUM(Mariannhill!Y129)</f>
        <v>0</v>
      </c>
      <c r="Z129" s="78">
        <f>SUM(Mariannhill!Z129)</f>
        <v>0</v>
      </c>
      <c r="AA129" s="78">
        <f>SUM(Mariannhill!AA129)</f>
        <v>0</v>
      </c>
      <c r="AB129" s="78">
        <f>SUM(Mariannhill!AB129)</f>
        <v>0</v>
      </c>
      <c r="AC129" s="78">
        <f>SUM(Mariannhill!AC129)</f>
        <v>0</v>
      </c>
      <c r="AD129" s="78">
        <f>SUM(Mariannhill!AD129)</f>
        <v>0</v>
      </c>
      <c r="AE129" s="78">
        <f>SUM(Mariannhill!AE129)</f>
        <v>0</v>
      </c>
      <c r="AF129" s="78">
        <f>SUM(Mariannhill!AF129)</f>
        <v>0</v>
      </c>
      <c r="AG129" s="77">
        <f>SUM(Mariannhill!AG129)</f>
        <v>0</v>
      </c>
      <c r="AH129" s="79">
        <f>SUM(Mariannhill!AH129)</f>
        <v>0</v>
      </c>
      <c r="AI129" s="78">
        <f>SUM(Mariannhill!AI129)</f>
        <v>0</v>
      </c>
      <c r="AJ129" s="78">
        <f>SUM(Mariannhill!AJ129)</f>
        <v>0</v>
      </c>
      <c r="AK129" s="78">
        <f>SUM(Mariannhill!AK129)</f>
        <v>0</v>
      </c>
      <c r="AL129" s="78">
        <f>SUM(Mariannhill!AL129)</f>
        <v>0</v>
      </c>
      <c r="AM129" s="78">
        <f>SUM(Mariannhill!AM129)</f>
        <v>0</v>
      </c>
      <c r="AN129" s="78">
        <f>SUM(Mariannhill!AN129)</f>
        <v>0</v>
      </c>
      <c r="AO129" s="78">
        <f>SUM(Mariannhill!AO129)</f>
        <v>0</v>
      </c>
      <c r="AP129" s="78">
        <f>SUM(Mariannhill!AP129)</f>
        <v>0</v>
      </c>
      <c r="AQ129" s="78">
        <f>SUM(Mariannhill!AQ129)</f>
        <v>0</v>
      </c>
      <c r="AR129" s="78">
        <f>SUM(Mariannhill!AR129)</f>
        <v>0</v>
      </c>
      <c r="AS129" s="77">
        <f>SUM(Mariannhill!AS129)</f>
        <v>0</v>
      </c>
      <c r="AT129" s="79">
        <f>SUM(Mariannhill!AT129)</f>
        <v>0</v>
      </c>
      <c r="AU129" s="78">
        <f>SUM(Mariannhill!AU129)</f>
        <v>0</v>
      </c>
      <c r="AV129" s="78">
        <f>SUM(Mariannhill!AV129)</f>
        <v>0</v>
      </c>
      <c r="AW129" s="78">
        <f>SUM(Mariannhill!AW129)</f>
        <v>0</v>
      </c>
      <c r="AX129" s="78">
        <f>SUM(Mariannhill!AX129)</f>
        <v>0</v>
      </c>
      <c r="AY129" s="78">
        <f>SUM(Mariannhill!AY129)</f>
        <v>0</v>
      </c>
      <c r="AZ129" s="78">
        <f>SUM(Mariannhill!AZ129)</f>
        <v>0</v>
      </c>
      <c r="BA129" s="78">
        <f>SUM(Mariannhill!BA129)</f>
        <v>0</v>
      </c>
      <c r="BB129" s="78">
        <f>SUM(Mariannhill!BB129)</f>
        <v>0</v>
      </c>
      <c r="BC129" s="78">
        <f>SUM(Mariannhill!BC129)</f>
        <v>0</v>
      </c>
      <c r="BD129" s="78">
        <f>SUM(Mariannhill!BD129)</f>
        <v>0</v>
      </c>
      <c r="BE129" s="77">
        <f>SUM(Mariannhill!BE129)</f>
        <v>0</v>
      </c>
      <c r="BF129" s="79">
        <f>SUM(Mariannhill!BF129)</f>
        <v>0</v>
      </c>
      <c r="BG129" s="78">
        <f>SUM(Mariannhill!BG129)</f>
        <v>0</v>
      </c>
      <c r="BH129" s="78">
        <f>SUM(Mariannhill!BH129)</f>
        <v>0</v>
      </c>
      <c r="BI129" s="78">
        <f>SUM(Mariannhill!BI129)</f>
        <v>0</v>
      </c>
      <c r="BJ129" s="78">
        <f>SUM(Mariannhill!BJ129)</f>
        <v>0</v>
      </c>
      <c r="BK129" s="78">
        <f>SUM(Mariannhill!BK129)</f>
        <v>0</v>
      </c>
      <c r="BL129" s="78">
        <f>SUM(Mariannhill!BL129)</f>
        <v>0</v>
      </c>
      <c r="BM129" s="78">
        <f>SUM(Mariannhill!BM129)</f>
        <v>0</v>
      </c>
      <c r="BN129" s="78">
        <f>SUM(Mariannhill!BN129)</f>
        <v>0</v>
      </c>
      <c r="BO129" s="78">
        <f>SUM(Mariannhill!BO129)</f>
        <v>0</v>
      </c>
      <c r="BP129" s="78">
        <f>SUM(Mariannhill!BP129)</f>
        <v>0</v>
      </c>
      <c r="BQ129" s="77">
        <f>SUM(Mariannhill!BQ129)</f>
        <v>0</v>
      </c>
      <c r="BR129" s="79">
        <f>SUM(Mariannhill!BR129)</f>
        <v>0</v>
      </c>
      <c r="BS129" s="78">
        <f>SUM(Mariannhill!BS129)</f>
        <v>0</v>
      </c>
      <c r="BT129" s="78">
        <f>SUM(Mariannhill!BT129)</f>
        <v>0</v>
      </c>
      <c r="BU129" s="78">
        <f>SUM(Mariannhill!BU129)</f>
        <v>0</v>
      </c>
      <c r="BV129" s="78">
        <f>SUM(Mariannhill!BV129)</f>
        <v>0</v>
      </c>
      <c r="BW129" s="78">
        <f>SUM(Mariannhill!BW129)</f>
        <v>0</v>
      </c>
      <c r="BX129" s="78">
        <f>SUM(Mariannhill!BX129)</f>
        <v>0</v>
      </c>
      <c r="BY129" s="78">
        <f>SUM(Mariannhill!BY129)</f>
        <v>0</v>
      </c>
      <c r="BZ129" s="78">
        <f>SUM(Mariannhill!BZ129)</f>
        <v>0</v>
      </c>
      <c r="CA129" s="78">
        <f>SUM(Mariannhill!CA129)</f>
        <v>0</v>
      </c>
      <c r="CB129" s="78">
        <f>SUM(Mariannhill!CB129)</f>
        <v>0</v>
      </c>
      <c r="CC129" s="77">
        <f>SUM(Mariannhill!CC129)</f>
        <v>0</v>
      </c>
      <c r="CD129" s="40" t="s">
        <v>50</v>
      </c>
    </row>
    <row r="130" spans="1:82" x14ac:dyDescent="0.35">
      <c r="A130" s="40"/>
      <c r="B130" s="177" t="s">
        <v>251</v>
      </c>
      <c r="C130" s="178" t="s">
        <v>252</v>
      </c>
      <c r="D130" s="179" t="s">
        <v>253</v>
      </c>
      <c r="E130" s="255">
        <f>SUM(Mariannhill!E130)</f>
        <v>0</v>
      </c>
      <c r="F130" s="214" t="b">
        <f>(Mariannhill!G130)=G130</f>
        <v>1</v>
      </c>
      <c r="G130" s="75">
        <f t="shared" si="56"/>
        <v>0</v>
      </c>
      <c r="H130" s="76">
        <f>SUM(Mariannhill!H130)</f>
        <v>0</v>
      </c>
      <c r="I130" s="77">
        <f>SUM(Mariannhill!I130)</f>
        <v>0</v>
      </c>
      <c r="J130" s="76">
        <f>SUM(Mariannhill!J130)</f>
        <v>0</v>
      </c>
      <c r="K130" s="78">
        <f>SUM(Mariannhill!K130)</f>
        <v>0</v>
      </c>
      <c r="L130" s="78">
        <f>SUM(Mariannhill!L130)</f>
        <v>0</v>
      </c>
      <c r="M130" s="78">
        <f>SUM(Mariannhill!M130)</f>
        <v>0</v>
      </c>
      <c r="N130" s="78">
        <f>SUM(Mariannhill!N130)</f>
        <v>0</v>
      </c>
      <c r="O130" s="78">
        <f>SUM(Mariannhill!O130)</f>
        <v>0</v>
      </c>
      <c r="P130" s="78">
        <f>SUM(Mariannhill!P130)</f>
        <v>0</v>
      </c>
      <c r="Q130" s="78">
        <f>SUM(Mariannhill!Q130)</f>
        <v>0</v>
      </c>
      <c r="R130" s="78">
        <f>SUM(Mariannhill!R130)</f>
        <v>0</v>
      </c>
      <c r="S130" s="78">
        <f>SUM(Mariannhill!S130)</f>
        <v>0</v>
      </c>
      <c r="T130" s="78">
        <f>SUM(Mariannhill!T130)</f>
        <v>0</v>
      </c>
      <c r="U130" s="77">
        <f>SUM(Mariannhill!U130)</f>
        <v>0</v>
      </c>
      <c r="V130" s="76">
        <f>SUM(Mariannhill!V130)</f>
        <v>0</v>
      </c>
      <c r="W130" s="78">
        <f>SUM(Mariannhill!W130)</f>
        <v>0</v>
      </c>
      <c r="X130" s="78">
        <f>SUM(Mariannhill!X130)</f>
        <v>0</v>
      </c>
      <c r="Y130" s="78">
        <f>SUM(Mariannhill!Y130)</f>
        <v>0</v>
      </c>
      <c r="Z130" s="78">
        <f>SUM(Mariannhill!Z130)</f>
        <v>0</v>
      </c>
      <c r="AA130" s="78">
        <f>SUM(Mariannhill!AA130)</f>
        <v>0</v>
      </c>
      <c r="AB130" s="78">
        <f>SUM(Mariannhill!AB130)</f>
        <v>0</v>
      </c>
      <c r="AC130" s="78">
        <f>SUM(Mariannhill!AC130)</f>
        <v>0</v>
      </c>
      <c r="AD130" s="78">
        <f>SUM(Mariannhill!AD130)</f>
        <v>0</v>
      </c>
      <c r="AE130" s="78">
        <f>SUM(Mariannhill!AE130)</f>
        <v>0</v>
      </c>
      <c r="AF130" s="78">
        <f>SUM(Mariannhill!AF130)</f>
        <v>0</v>
      </c>
      <c r="AG130" s="77">
        <f>SUM(Mariannhill!AG130)</f>
        <v>0</v>
      </c>
      <c r="AH130" s="79">
        <f>SUM(Mariannhill!AH130)</f>
        <v>0</v>
      </c>
      <c r="AI130" s="78">
        <f>SUM(Mariannhill!AI130)</f>
        <v>0</v>
      </c>
      <c r="AJ130" s="78">
        <f>SUM(Mariannhill!AJ130)</f>
        <v>0</v>
      </c>
      <c r="AK130" s="78">
        <f>SUM(Mariannhill!AK130)</f>
        <v>0</v>
      </c>
      <c r="AL130" s="78">
        <f>SUM(Mariannhill!AL130)</f>
        <v>0</v>
      </c>
      <c r="AM130" s="78">
        <f>SUM(Mariannhill!AM130)</f>
        <v>0</v>
      </c>
      <c r="AN130" s="78">
        <f>SUM(Mariannhill!AN130)</f>
        <v>0</v>
      </c>
      <c r="AO130" s="78">
        <f>SUM(Mariannhill!AO130)</f>
        <v>0</v>
      </c>
      <c r="AP130" s="78">
        <f>SUM(Mariannhill!AP130)</f>
        <v>0</v>
      </c>
      <c r="AQ130" s="78">
        <f>SUM(Mariannhill!AQ130)</f>
        <v>0</v>
      </c>
      <c r="AR130" s="78">
        <f>SUM(Mariannhill!AR130)</f>
        <v>0</v>
      </c>
      <c r="AS130" s="77">
        <f>SUM(Mariannhill!AS130)</f>
        <v>0</v>
      </c>
      <c r="AT130" s="79">
        <f>SUM(Mariannhill!AT130)</f>
        <v>0</v>
      </c>
      <c r="AU130" s="78">
        <f>SUM(Mariannhill!AU130)</f>
        <v>0</v>
      </c>
      <c r="AV130" s="78">
        <f>SUM(Mariannhill!AV130)</f>
        <v>0</v>
      </c>
      <c r="AW130" s="78">
        <f>SUM(Mariannhill!AW130)</f>
        <v>0</v>
      </c>
      <c r="AX130" s="78">
        <f>SUM(Mariannhill!AX130)</f>
        <v>0</v>
      </c>
      <c r="AY130" s="78">
        <f>SUM(Mariannhill!AY130)</f>
        <v>0</v>
      </c>
      <c r="AZ130" s="78">
        <f>SUM(Mariannhill!AZ130)</f>
        <v>0</v>
      </c>
      <c r="BA130" s="78">
        <f>SUM(Mariannhill!BA130)</f>
        <v>0</v>
      </c>
      <c r="BB130" s="78">
        <f>SUM(Mariannhill!BB130)</f>
        <v>0</v>
      </c>
      <c r="BC130" s="78">
        <f>SUM(Mariannhill!BC130)</f>
        <v>0</v>
      </c>
      <c r="BD130" s="78">
        <f>SUM(Mariannhill!BD130)</f>
        <v>0</v>
      </c>
      <c r="BE130" s="77">
        <f>SUM(Mariannhill!BE130)</f>
        <v>0</v>
      </c>
      <c r="BF130" s="79">
        <f>SUM(Mariannhill!BF130)</f>
        <v>0</v>
      </c>
      <c r="BG130" s="78">
        <f>SUM(Mariannhill!BG130)</f>
        <v>0</v>
      </c>
      <c r="BH130" s="78">
        <f>SUM(Mariannhill!BH130)</f>
        <v>0</v>
      </c>
      <c r="BI130" s="78">
        <f>SUM(Mariannhill!BI130)</f>
        <v>0</v>
      </c>
      <c r="BJ130" s="78">
        <f>SUM(Mariannhill!BJ130)</f>
        <v>0</v>
      </c>
      <c r="BK130" s="78">
        <f>SUM(Mariannhill!BK130)</f>
        <v>0</v>
      </c>
      <c r="BL130" s="78">
        <f>SUM(Mariannhill!BL130)</f>
        <v>0</v>
      </c>
      <c r="BM130" s="78">
        <f>SUM(Mariannhill!BM130)</f>
        <v>0</v>
      </c>
      <c r="BN130" s="78">
        <f>SUM(Mariannhill!BN130)</f>
        <v>0</v>
      </c>
      <c r="BO130" s="78">
        <f>SUM(Mariannhill!BO130)</f>
        <v>0</v>
      </c>
      <c r="BP130" s="78">
        <f>SUM(Mariannhill!BP130)</f>
        <v>0</v>
      </c>
      <c r="BQ130" s="77">
        <f>SUM(Mariannhill!BQ130)</f>
        <v>0</v>
      </c>
      <c r="BR130" s="79">
        <f>SUM(Mariannhill!BR130)</f>
        <v>0</v>
      </c>
      <c r="BS130" s="78">
        <f>SUM(Mariannhill!BS130)</f>
        <v>0</v>
      </c>
      <c r="BT130" s="78">
        <f>SUM(Mariannhill!BT130)</f>
        <v>0</v>
      </c>
      <c r="BU130" s="78">
        <f>SUM(Mariannhill!BU130)</f>
        <v>0</v>
      </c>
      <c r="BV130" s="78">
        <f>SUM(Mariannhill!BV130)</f>
        <v>0</v>
      </c>
      <c r="BW130" s="78">
        <f>SUM(Mariannhill!BW130)</f>
        <v>0</v>
      </c>
      <c r="BX130" s="78">
        <f>SUM(Mariannhill!BX130)</f>
        <v>0</v>
      </c>
      <c r="BY130" s="78">
        <f>SUM(Mariannhill!BY130)</f>
        <v>0</v>
      </c>
      <c r="BZ130" s="78">
        <f>SUM(Mariannhill!BZ130)</f>
        <v>0</v>
      </c>
      <c r="CA130" s="78">
        <f>SUM(Mariannhill!CA130)</f>
        <v>0</v>
      </c>
      <c r="CB130" s="78">
        <f>SUM(Mariannhill!CB130)</f>
        <v>0</v>
      </c>
      <c r="CC130" s="77">
        <f>SUM(Mariannhill!CC130)</f>
        <v>0</v>
      </c>
      <c r="CD130" s="40" t="s">
        <v>50</v>
      </c>
    </row>
    <row r="131" spans="1:82" x14ac:dyDescent="0.35">
      <c r="A131" s="40"/>
      <c r="B131" s="74" t="s">
        <v>254</v>
      </c>
      <c r="C131" s="130" t="s">
        <v>255</v>
      </c>
      <c r="D131" s="131" t="s">
        <v>60</v>
      </c>
      <c r="E131" s="255">
        <f>SUM(Mariannhill!E131)</f>
        <v>72</v>
      </c>
      <c r="F131" s="214" t="b">
        <f>(Mariannhill!G131)=G131</f>
        <v>1</v>
      </c>
      <c r="G131" s="75">
        <f t="shared" si="56"/>
        <v>0</v>
      </c>
      <c r="H131" s="76">
        <f>SUM(Mariannhill!H131)</f>
        <v>0</v>
      </c>
      <c r="I131" s="77">
        <f>SUM(Mariannhill!I131)</f>
        <v>0</v>
      </c>
      <c r="J131" s="76">
        <f>SUM(Mariannhill!J131)</f>
        <v>0</v>
      </c>
      <c r="K131" s="78">
        <f>SUM(Mariannhill!K131)</f>
        <v>0</v>
      </c>
      <c r="L131" s="78">
        <f>SUM(Mariannhill!L131)</f>
        <v>0</v>
      </c>
      <c r="M131" s="78">
        <f>SUM(Mariannhill!M131)</f>
        <v>0</v>
      </c>
      <c r="N131" s="78">
        <f>SUM(Mariannhill!N131)</f>
        <v>0</v>
      </c>
      <c r="O131" s="78">
        <f>SUM(Mariannhill!O131)</f>
        <v>0</v>
      </c>
      <c r="P131" s="78">
        <f>SUM(Mariannhill!P131)</f>
        <v>0</v>
      </c>
      <c r="Q131" s="78">
        <f>SUM(Mariannhill!Q131)</f>
        <v>0</v>
      </c>
      <c r="R131" s="78">
        <f>SUM(Mariannhill!R131)</f>
        <v>0</v>
      </c>
      <c r="S131" s="78">
        <f>SUM(Mariannhill!S131)</f>
        <v>0</v>
      </c>
      <c r="T131" s="78">
        <f>SUM(Mariannhill!T131)</f>
        <v>0</v>
      </c>
      <c r="U131" s="77">
        <f>SUM(Mariannhill!U131)</f>
        <v>0</v>
      </c>
      <c r="V131" s="76">
        <f>SUM(Mariannhill!V131)</f>
        <v>0</v>
      </c>
      <c r="W131" s="78">
        <f>SUM(Mariannhill!W131)</f>
        <v>0</v>
      </c>
      <c r="X131" s="78">
        <f>SUM(Mariannhill!X131)</f>
        <v>0</v>
      </c>
      <c r="Y131" s="78">
        <f>SUM(Mariannhill!Y131)</f>
        <v>0</v>
      </c>
      <c r="Z131" s="78">
        <f>SUM(Mariannhill!Z131)</f>
        <v>0</v>
      </c>
      <c r="AA131" s="78">
        <f>SUM(Mariannhill!AA131)</f>
        <v>0</v>
      </c>
      <c r="AB131" s="78">
        <f>SUM(Mariannhill!AB131)</f>
        <v>0</v>
      </c>
      <c r="AC131" s="78">
        <f>SUM(Mariannhill!AC131)</f>
        <v>0</v>
      </c>
      <c r="AD131" s="78">
        <f>SUM(Mariannhill!AD131)</f>
        <v>0</v>
      </c>
      <c r="AE131" s="78">
        <f>SUM(Mariannhill!AE131)</f>
        <v>0</v>
      </c>
      <c r="AF131" s="78">
        <f>SUM(Mariannhill!AF131)</f>
        <v>0</v>
      </c>
      <c r="AG131" s="77">
        <f>SUM(Mariannhill!AG131)</f>
        <v>0</v>
      </c>
      <c r="AH131" s="79">
        <f>SUM(Mariannhill!AH131)</f>
        <v>0</v>
      </c>
      <c r="AI131" s="78">
        <f>SUM(Mariannhill!AI131)</f>
        <v>0</v>
      </c>
      <c r="AJ131" s="78">
        <f>SUM(Mariannhill!AJ131)</f>
        <v>0</v>
      </c>
      <c r="AK131" s="78">
        <f>SUM(Mariannhill!AK131)</f>
        <v>0</v>
      </c>
      <c r="AL131" s="78">
        <f>SUM(Mariannhill!AL131)</f>
        <v>0</v>
      </c>
      <c r="AM131" s="78">
        <f>SUM(Mariannhill!AM131)</f>
        <v>0</v>
      </c>
      <c r="AN131" s="78">
        <f>SUM(Mariannhill!AN131)</f>
        <v>0</v>
      </c>
      <c r="AO131" s="78">
        <f>SUM(Mariannhill!AO131)</f>
        <v>0</v>
      </c>
      <c r="AP131" s="78">
        <f>SUM(Mariannhill!AP131)</f>
        <v>0</v>
      </c>
      <c r="AQ131" s="78">
        <f>SUM(Mariannhill!AQ131)</f>
        <v>0</v>
      </c>
      <c r="AR131" s="78">
        <f>SUM(Mariannhill!AR131)</f>
        <v>0</v>
      </c>
      <c r="AS131" s="77">
        <f>SUM(Mariannhill!AS131)</f>
        <v>0</v>
      </c>
      <c r="AT131" s="79">
        <f>SUM(Mariannhill!AT131)</f>
        <v>0</v>
      </c>
      <c r="AU131" s="78">
        <f>SUM(Mariannhill!AU131)</f>
        <v>0</v>
      </c>
      <c r="AV131" s="78">
        <f>SUM(Mariannhill!AV131)</f>
        <v>0</v>
      </c>
      <c r="AW131" s="78">
        <f>SUM(Mariannhill!AW131)</f>
        <v>0</v>
      </c>
      <c r="AX131" s="78">
        <f>SUM(Mariannhill!AX131)</f>
        <v>0</v>
      </c>
      <c r="AY131" s="78">
        <f>SUM(Mariannhill!AY131)</f>
        <v>0</v>
      </c>
      <c r="AZ131" s="78">
        <f>SUM(Mariannhill!AZ131)</f>
        <v>0</v>
      </c>
      <c r="BA131" s="78">
        <f>SUM(Mariannhill!BA131)</f>
        <v>0</v>
      </c>
      <c r="BB131" s="78">
        <f>SUM(Mariannhill!BB131)</f>
        <v>0</v>
      </c>
      <c r="BC131" s="78">
        <f>SUM(Mariannhill!BC131)</f>
        <v>0</v>
      </c>
      <c r="BD131" s="78">
        <f>SUM(Mariannhill!BD131)</f>
        <v>0</v>
      </c>
      <c r="BE131" s="77">
        <f>SUM(Mariannhill!BE131)</f>
        <v>0</v>
      </c>
      <c r="BF131" s="79">
        <f>SUM(Mariannhill!BF131)</f>
        <v>0</v>
      </c>
      <c r="BG131" s="78">
        <f>SUM(Mariannhill!BG131)</f>
        <v>0</v>
      </c>
      <c r="BH131" s="78">
        <f>SUM(Mariannhill!BH131)</f>
        <v>0</v>
      </c>
      <c r="BI131" s="78">
        <f>SUM(Mariannhill!BI131)</f>
        <v>0</v>
      </c>
      <c r="BJ131" s="78">
        <f>SUM(Mariannhill!BJ131)</f>
        <v>0</v>
      </c>
      <c r="BK131" s="78">
        <f>SUM(Mariannhill!BK131)</f>
        <v>0</v>
      </c>
      <c r="BL131" s="78">
        <f>SUM(Mariannhill!BL131)</f>
        <v>0</v>
      </c>
      <c r="BM131" s="78">
        <f>SUM(Mariannhill!BM131)</f>
        <v>0</v>
      </c>
      <c r="BN131" s="78">
        <f>SUM(Mariannhill!BN131)</f>
        <v>0</v>
      </c>
      <c r="BO131" s="78">
        <f>SUM(Mariannhill!BO131)</f>
        <v>0</v>
      </c>
      <c r="BP131" s="78">
        <f>SUM(Mariannhill!BP131)</f>
        <v>0</v>
      </c>
      <c r="BQ131" s="77">
        <f>SUM(Mariannhill!BQ131)</f>
        <v>0</v>
      </c>
      <c r="BR131" s="79">
        <f>SUM(Mariannhill!BR131)</f>
        <v>0</v>
      </c>
      <c r="BS131" s="78">
        <f>SUM(Mariannhill!BS131)</f>
        <v>0</v>
      </c>
      <c r="BT131" s="78">
        <f>SUM(Mariannhill!BT131)</f>
        <v>0</v>
      </c>
      <c r="BU131" s="78">
        <f>SUM(Mariannhill!BU131)</f>
        <v>0</v>
      </c>
      <c r="BV131" s="78">
        <f>SUM(Mariannhill!BV131)</f>
        <v>0</v>
      </c>
      <c r="BW131" s="78">
        <f>SUM(Mariannhill!BW131)</f>
        <v>0</v>
      </c>
      <c r="BX131" s="78">
        <f>SUM(Mariannhill!BX131)</f>
        <v>0</v>
      </c>
      <c r="BY131" s="78">
        <f>SUM(Mariannhill!BY131)</f>
        <v>0</v>
      </c>
      <c r="BZ131" s="78">
        <f>SUM(Mariannhill!BZ131)</f>
        <v>0</v>
      </c>
      <c r="CA131" s="78">
        <f>SUM(Mariannhill!CA131)</f>
        <v>0</v>
      </c>
      <c r="CB131" s="78">
        <f>SUM(Mariannhill!CB131)</f>
        <v>0</v>
      </c>
      <c r="CC131" s="77">
        <f>SUM(Mariannhill!CC131)</f>
        <v>0</v>
      </c>
      <c r="CD131" s="40" t="s">
        <v>50</v>
      </c>
    </row>
    <row r="132" spans="1:82" x14ac:dyDescent="0.35">
      <c r="A132" s="40"/>
      <c r="B132" s="74" t="s">
        <v>256</v>
      </c>
      <c r="C132" s="130" t="s">
        <v>257</v>
      </c>
      <c r="D132" s="131" t="s">
        <v>90</v>
      </c>
      <c r="E132" s="255">
        <f>SUM(Mariannhill!E132)</f>
        <v>1</v>
      </c>
      <c r="F132" s="214" t="b">
        <f>(Mariannhill!G132)=G132</f>
        <v>1</v>
      </c>
      <c r="G132" s="75">
        <f t="shared" si="56"/>
        <v>0</v>
      </c>
      <c r="H132" s="76">
        <f>SUM(Mariannhill!H132)</f>
        <v>0</v>
      </c>
      <c r="I132" s="77">
        <f>SUM(Mariannhill!I132)</f>
        <v>0</v>
      </c>
      <c r="J132" s="76">
        <f>SUM(Mariannhill!J132)</f>
        <v>0</v>
      </c>
      <c r="K132" s="78">
        <f>SUM(Mariannhill!K132)</f>
        <v>0</v>
      </c>
      <c r="L132" s="78">
        <f>SUM(Mariannhill!L132)</f>
        <v>0</v>
      </c>
      <c r="M132" s="78">
        <f>SUM(Mariannhill!M132)</f>
        <v>0</v>
      </c>
      <c r="N132" s="78">
        <f>SUM(Mariannhill!N132)</f>
        <v>0</v>
      </c>
      <c r="O132" s="78">
        <f>SUM(Mariannhill!O132)</f>
        <v>0</v>
      </c>
      <c r="P132" s="78">
        <f>SUM(Mariannhill!P132)</f>
        <v>0</v>
      </c>
      <c r="Q132" s="78">
        <f>SUM(Mariannhill!Q132)</f>
        <v>0</v>
      </c>
      <c r="R132" s="78">
        <f>SUM(Mariannhill!R132)</f>
        <v>0</v>
      </c>
      <c r="S132" s="78">
        <f>SUM(Mariannhill!S132)</f>
        <v>0</v>
      </c>
      <c r="T132" s="78">
        <f>SUM(Mariannhill!T132)</f>
        <v>0</v>
      </c>
      <c r="U132" s="77">
        <f>SUM(Mariannhill!U132)</f>
        <v>0</v>
      </c>
      <c r="V132" s="76">
        <f>SUM(Mariannhill!V132)</f>
        <v>0</v>
      </c>
      <c r="W132" s="78">
        <f>SUM(Mariannhill!W132)</f>
        <v>0</v>
      </c>
      <c r="X132" s="78">
        <f>SUM(Mariannhill!X132)</f>
        <v>0</v>
      </c>
      <c r="Y132" s="78">
        <f>SUM(Mariannhill!Y132)</f>
        <v>0</v>
      </c>
      <c r="Z132" s="78">
        <f>SUM(Mariannhill!Z132)</f>
        <v>0</v>
      </c>
      <c r="AA132" s="78">
        <f>SUM(Mariannhill!AA132)</f>
        <v>0</v>
      </c>
      <c r="AB132" s="78">
        <f>SUM(Mariannhill!AB132)</f>
        <v>0</v>
      </c>
      <c r="AC132" s="78">
        <f>SUM(Mariannhill!AC132)</f>
        <v>0</v>
      </c>
      <c r="AD132" s="78">
        <f>SUM(Mariannhill!AD132)</f>
        <v>0</v>
      </c>
      <c r="AE132" s="78">
        <f>SUM(Mariannhill!AE132)</f>
        <v>0</v>
      </c>
      <c r="AF132" s="78">
        <f>SUM(Mariannhill!AF132)</f>
        <v>0</v>
      </c>
      <c r="AG132" s="77">
        <f>SUM(Mariannhill!AG132)</f>
        <v>0</v>
      </c>
      <c r="AH132" s="79">
        <f>SUM(Mariannhill!AH132)</f>
        <v>0</v>
      </c>
      <c r="AI132" s="78">
        <f>SUM(Mariannhill!AI132)</f>
        <v>0</v>
      </c>
      <c r="AJ132" s="78">
        <f>SUM(Mariannhill!AJ132)</f>
        <v>0</v>
      </c>
      <c r="AK132" s="78">
        <f>SUM(Mariannhill!AK132)</f>
        <v>0</v>
      </c>
      <c r="AL132" s="78">
        <f>SUM(Mariannhill!AL132)</f>
        <v>0</v>
      </c>
      <c r="AM132" s="78">
        <f>SUM(Mariannhill!AM132)</f>
        <v>0</v>
      </c>
      <c r="AN132" s="78">
        <f>SUM(Mariannhill!AN132)</f>
        <v>0</v>
      </c>
      <c r="AO132" s="78">
        <f>SUM(Mariannhill!AO132)</f>
        <v>0</v>
      </c>
      <c r="AP132" s="78">
        <f>SUM(Mariannhill!AP132)</f>
        <v>0</v>
      </c>
      <c r="AQ132" s="78">
        <f>SUM(Mariannhill!AQ132)</f>
        <v>0</v>
      </c>
      <c r="AR132" s="78">
        <f>SUM(Mariannhill!AR132)</f>
        <v>0</v>
      </c>
      <c r="AS132" s="77">
        <f>SUM(Mariannhill!AS132)</f>
        <v>0</v>
      </c>
      <c r="AT132" s="79">
        <f>SUM(Mariannhill!AT132)</f>
        <v>0</v>
      </c>
      <c r="AU132" s="78">
        <f>SUM(Mariannhill!AU132)</f>
        <v>0</v>
      </c>
      <c r="AV132" s="78">
        <f>SUM(Mariannhill!AV132)</f>
        <v>0</v>
      </c>
      <c r="AW132" s="78">
        <f>SUM(Mariannhill!AW132)</f>
        <v>0</v>
      </c>
      <c r="AX132" s="78">
        <f>SUM(Mariannhill!AX132)</f>
        <v>0</v>
      </c>
      <c r="AY132" s="78">
        <f>SUM(Mariannhill!AY132)</f>
        <v>0</v>
      </c>
      <c r="AZ132" s="78">
        <f>SUM(Mariannhill!AZ132)</f>
        <v>0</v>
      </c>
      <c r="BA132" s="78">
        <f>SUM(Mariannhill!BA132)</f>
        <v>0</v>
      </c>
      <c r="BB132" s="78">
        <f>SUM(Mariannhill!BB132)</f>
        <v>0</v>
      </c>
      <c r="BC132" s="78">
        <f>SUM(Mariannhill!BC132)</f>
        <v>0</v>
      </c>
      <c r="BD132" s="78">
        <f>SUM(Mariannhill!BD132)</f>
        <v>0</v>
      </c>
      <c r="BE132" s="77">
        <f>SUM(Mariannhill!BE132)</f>
        <v>0</v>
      </c>
      <c r="BF132" s="79">
        <f>SUM(Mariannhill!BF132)</f>
        <v>0</v>
      </c>
      <c r="BG132" s="78">
        <f>SUM(Mariannhill!BG132)</f>
        <v>0</v>
      </c>
      <c r="BH132" s="78">
        <f>SUM(Mariannhill!BH132)</f>
        <v>0</v>
      </c>
      <c r="BI132" s="78">
        <f>SUM(Mariannhill!BI132)</f>
        <v>0</v>
      </c>
      <c r="BJ132" s="78">
        <f>SUM(Mariannhill!BJ132)</f>
        <v>0</v>
      </c>
      <c r="BK132" s="78">
        <f>SUM(Mariannhill!BK132)</f>
        <v>0</v>
      </c>
      <c r="BL132" s="78">
        <f>SUM(Mariannhill!BL132)</f>
        <v>0</v>
      </c>
      <c r="BM132" s="78">
        <f>SUM(Mariannhill!BM132)</f>
        <v>0</v>
      </c>
      <c r="BN132" s="78">
        <f>SUM(Mariannhill!BN132)</f>
        <v>0</v>
      </c>
      <c r="BO132" s="78">
        <f>SUM(Mariannhill!BO132)</f>
        <v>0</v>
      </c>
      <c r="BP132" s="78">
        <f>SUM(Mariannhill!BP132)</f>
        <v>0</v>
      </c>
      <c r="BQ132" s="77">
        <f>SUM(Mariannhill!BQ132)</f>
        <v>0</v>
      </c>
      <c r="BR132" s="79">
        <f>SUM(Mariannhill!BR132)</f>
        <v>0</v>
      </c>
      <c r="BS132" s="78">
        <f>SUM(Mariannhill!BS132)</f>
        <v>0</v>
      </c>
      <c r="BT132" s="78">
        <f>SUM(Mariannhill!BT132)</f>
        <v>0</v>
      </c>
      <c r="BU132" s="78">
        <f>SUM(Mariannhill!BU132)</f>
        <v>0</v>
      </c>
      <c r="BV132" s="78">
        <f>SUM(Mariannhill!BV132)</f>
        <v>0</v>
      </c>
      <c r="BW132" s="78">
        <f>SUM(Mariannhill!BW132)</f>
        <v>0</v>
      </c>
      <c r="BX132" s="78">
        <f>SUM(Mariannhill!BX132)</f>
        <v>0</v>
      </c>
      <c r="BY132" s="78">
        <f>SUM(Mariannhill!BY132)</f>
        <v>0</v>
      </c>
      <c r="BZ132" s="78">
        <f>SUM(Mariannhill!BZ132)</f>
        <v>0</v>
      </c>
      <c r="CA132" s="78">
        <f>SUM(Mariannhill!CA132)</f>
        <v>0</v>
      </c>
      <c r="CB132" s="78">
        <f>SUM(Mariannhill!CB132)</f>
        <v>0</v>
      </c>
      <c r="CC132" s="77">
        <f>SUM(Mariannhill!CC132)</f>
        <v>0</v>
      </c>
      <c r="CD132" s="40" t="s">
        <v>50</v>
      </c>
    </row>
    <row r="133" spans="1:82" ht="26" x14ac:dyDescent="0.35">
      <c r="A133" s="40"/>
      <c r="B133" s="74" t="s">
        <v>258</v>
      </c>
      <c r="C133" s="130" t="s">
        <v>259</v>
      </c>
      <c r="D133" s="131" t="s">
        <v>60</v>
      </c>
      <c r="E133" s="255">
        <f>SUM(Mariannhill!E133)</f>
        <v>72</v>
      </c>
      <c r="F133" s="214" t="b">
        <f>(Mariannhill!G133)=G133</f>
        <v>1</v>
      </c>
      <c r="G133" s="75">
        <f t="shared" si="56"/>
        <v>0</v>
      </c>
      <c r="H133" s="76">
        <f>SUM(Mariannhill!H133)</f>
        <v>0</v>
      </c>
      <c r="I133" s="77">
        <f>SUM(Mariannhill!I133)</f>
        <v>0</v>
      </c>
      <c r="J133" s="76">
        <f>SUM(Mariannhill!J133)</f>
        <v>0</v>
      </c>
      <c r="K133" s="78">
        <f>SUM(Mariannhill!K133)</f>
        <v>0</v>
      </c>
      <c r="L133" s="78">
        <f>SUM(Mariannhill!L133)</f>
        <v>0</v>
      </c>
      <c r="M133" s="78">
        <f>SUM(Mariannhill!M133)</f>
        <v>0</v>
      </c>
      <c r="N133" s="78">
        <f>SUM(Mariannhill!N133)</f>
        <v>0</v>
      </c>
      <c r="O133" s="78">
        <f>SUM(Mariannhill!O133)</f>
        <v>0</v>
      </c>
      <c r="P133" s="78">
        <f>SUM(Mariannhill!P133)</f>
        <v>0</v>
      </c>
      <c r="Q133" s="78">
        <f>SUM(Mariannhill!Q133)</f>
        <v>0</v>
      </c>
      <c r="R133" s="78">
        <f>SUM(Mariannhill!R133)</f>
        <v>0</v>
      </c>
      <c r="S133" s="78">
        <f>SUM(Mariannhill!S133)</f>
        <v>0</v>
      </c>
      <c r="T133" s="78">
        <f>SUM(Mariannhill!T133)</f>
        <v>0</v>
      </c>
      <c r="U133" s="77">
        <f>SUM(Mariannhill!U133)</f>
        <v>0</v>
      </c>
      <c r="V133" s="76">
        <f>SUM(Mariannhill!V133)</f>
        <v>0</v>
      </c>
      <c r="W133" s="78">
        <f>SUM(Mariannhill!W133)</f>
        <v>0</v>
      </c>
      <c r="X133" s="78">
        <f>SUM(Mariannhill!X133)</f>
        <v>0</v>
      </c>
      <c r="Y133" s="78">
        <f>SUM(Mariannhill!Y133)</f>
        <v>0</v>
      </c>
      <c r="Z133" s="78">
        <f>SUM(Mariannhill!Z133)</f>
        <v>0</v>
      </c>
      <c r="AA133" s="78">
        <f>SUM(Mariannhill!AA133)</f>
        <v>0</v>
      </c>
      <c r="AB133" s="78">
        <f>SUM(Mariannhill!AB133)</f>
        <v>0</v>
      </c>
      <c r="AC133" s="78">
        <f>SUM(Mariannhill!AC133)</f>
        <v>0</v>
      </c>
      <c r="AD133" s="78">
        <f>SUM(Mariannhill!AD133)</f>
        <v>0</v>
      </c>
      <c r="AE133" s="78">
        <f>SUM(Mariannhill!AE133)</f>
        <v>0</v>
      </c>
      <c r="AF133" s="78">
        <f>SUM(Mariannhill!AF133)</f>
        <v>0</v>
      </c>
      <c r="AG133" s="77">
        <f>SUM(Mariannhill!AG133)</f>
        <v>0</v>
      </c>
      <c r="AH133" s="79">
        <f>SUM(Mariannhill!AH133)</f>
        <v>0</v>
      </c>
      <c r="AI133" s="78">
        <f>SUM(Mariannhill!AI133)</f>
        <v>0</v>
      </c>
      <c r="AJ133" s="78">
        <f>SUM(Mariannhill!AJ133)</f>
        <v>0</v>
      </c>
      <c r="AK133" s="78">
        <f>SUM(Mariannhill!AK133)</f>
        <v>0</v>
      </c>
      <c r="AL133" s="78">
        <f>SUM(Mariannhill!AL133)</f>
        <v>0</v>
      </c>
      <c r="AM133" s="78">
        <f>SUM(Mariannhill!AM133)</f>
        <v>0</v>
      </c>
      <c r="AN133" s="78">
        <f>SUM(Mariannhill!AN133)</f>
        <v>0</v>
      </c>
      <c r="AO133" s="78">
        <f>SUM(Mariannhill!AO133)</f>
        <v>0</v>
      </c>
      <c r="AP133" s="78">
        <f>SUM(Mariannhill!AP133)</f>
        <v>0</v>
      </c>
      <c r="AQ133" s="78">
        <f>SUM(Mariannhill!AQ133)</f>
        <v>0</v>
      </c>
      <c r="AR133" s="78">
        <f>SUM(Mariannhill!AR133)</f>
        <v>0</v>
      </c>
      <c r="AS133" s="77">
        <f>SUM(Mariannhill!AS133)</f>
        <v>0</v>
      </c>
      <c r="AT133" s="79">
        <f>SUM(Mariannhill!AT133)</f>
        <v>0</v>
      </c>
      <c r="AU133" s="78">
        <f>SUM(Mariannhill!AU133)</f>
        <v>0</v>
      </c>
      <c r="AV133" s="78">
        <f>SUM(Mariannhill!AV133)</f>
        <v>0</v>
      </c>
      <c r="AW133" s="78">
        <f>SUM(Mariannhill!AW133)</f>
        <v>0</v>
      </c>
      <c r="AX133" s="78">
        <f>SUM(Mariannhill!AX133)</f>
        <v>0</v>
      </c>
      <c r="AY133" s="78">
        <f>SUM(Mariannhill!AY133)</f>
        <v>0</v>
      </c>
      <c r="AZ133" s="78">
        <f>SUM(Mariannhill!AZ133)</f>
        <v>0</v>
      </c>
      <c r="BA133" s="78">
        <f>SUM(Mariannhill!BA133)</f>
        <v>0</v>
      </c>
      <c r="BB133" s="78">
        <f>SUM(Mariannhill!BB133)</f>
        <v>0</v>
      </c>
      <c r="BC133" s="78">
        <f>SUM(Mariannhill!BC133)</f>
        <v>0</v>
      </c>
      <c r="BD133" s="78">
        <f>SUM(Mariannhill!BD133)</f>
        <v>0</v>
      </c>
      <c r="BE133" s="77">
        <f>SUM(Mariannhill!BE133)</f>
        <v>0</v>
      </c>
      <c r="BF133" s="79">
        <f>SUM(Mariannhill!BF133)</f>
        <v>0</v>
      </c>
      <c r="BG133" s="78">
        <f>SUM(Mariannhill!BG133)</f>
        <v>0</v>
      </c>
      <c r="BH133" s="78">
        <f>SUM(Mariannhill!BH133)</f>
        <v>0</v>
      </c>
      <c r="BI133" s="78">
        <f>SUM(Mariannhill!BI133)</f>
        <v>0</v>
      </c>
      <c r="BJ133" s="78">
        <f>SUM(Mariannhill!BJ133)</f>
        <v>0</v>
      </c>
      <c r="BK133" s="78">
        <f>SUM(Mariannhill!BK133)</f>
        <v>0</v>
      </c>
      <c r="BL133" s="78">
        <f>SUM(Mariannhill!BL133)</f>
        <v>0</v>
      </c>
      <c r="BM133" s="78">
        <f>SUM(Mariannhill!BM133)</f>
        <v>0</v>
      </c>
      <c r="BN133" s="78">
        <f>SUM(Mariannhill!BN133)</f>
        <v>0</v>
      </c>
      <c r="BO133" s="78">
        <f>SUM(Mariannhill!BO133)</f>
        <v>0</v>
      </c>
      <c r="BP133" s="78">
        <f>SUM(Mariannhill!BP133)</f>
        <v>0</v>
      </c>
      <c r="BQ133" s="77">
        <f>SUM(Mariannhill!BQ133)</f>
        <v>0</v>
      </c>
      <c r="BR133" s="79">
        <f>SUM(Mariannhill!BR133)</f>
        <v>0</v>
      </c>
      <c r="BS133" s="78">
        <f>SUM(Mariannhill!BS133)</f>
        <v>0</v>
      </c>
      <c r="BT133" s="78">
        <f>SUM(Mariannhill!BT133)</f>
        <v>0</v>
      </c>
      <c r="BU133" s="78">
        <f>SUM(Mariannhill!BU133)</f>
        <v>0</v>
      </c>
      <c r="BV133" s="78">
        <f>SUM(Mariannhill!BV133)</f>
        <v>0</v>
      </c>
      <c r="BW133" s="78">
        <f>SUM(Mariannhill!BW133)</f>
        <v>0</v>
      </c>
      <c r="BX133" s="78">
        <f>SUM(Mariannhill!BX133)</f>
        <v>0</v>
      </c>
      <c r="BY133" s="78">
        <f>SUM(Mariannhill!BY133)</f>
        <v>0</v>
      </c>
      <c r="BZ133" s="78">
        <f>SUM(Mariannhill!BZ133)</f>
        <v>0</v>
      </c>
      <c r="CA133" s="78">
        <f>SUM(Mariannhill!CA133)</f>
        <v>0</v>
      </c>
      <c r="CB133" s="78">
        <f>SUM(Mariannhill!CB133)</f>
        <v>0</v>
      </c>
      <c r="CC133" s="77">
        <f>SUM(Mariannhill!CC133)</f>
        <v>0</v>
      </c>
      <c r="CD133" s="40" t="s">
        <v>50</v>
      </c>
    </row>
    <row r="134" spans="1:82" x14ac:dyDescent="0.35">
      <c r="A134" s="40"/>
      <c r="B134" s="132" t="s">
        <v>260</v>
      </c>
      <c r="C134" s="133" t="s">
        <v>261</v>
      </c>
      <c r="D134" s="134"/>
      <c r="E134" s="284"/>
      <c r="F134" s="214" t="b">
        <f>(Mariannhill!G134)=G134</f>
        <v>1</v>
      </c>
      <c r="G134" s="135">
        <f t="shared" ref="G134:AL134" si="58">SUM(G135:G143)</f>
        <v>0</v>
      </c>
      <c r="H134" s="136">
        <f t="shared" si="58"/>
        <v>0</v>
      </c>
      <c r="I134" s="137">
        <f t="shared" si="58"/>
        <v>0</v>
      </c>
      <c r="J134" s="136">
        <f t="shared" si="58"/>
        <v>0</v>
      </c>
      <c r="K134" s="138">
        <f t="shared" si="58"/>
        <v>0</v>
      </c>
      <c r="L134" s="138">
        <f t="shared" si="58"/>
        <v>0</v>
      </c>
      <c r="M134" s="138">
        <f t="shared" si="58"/>
        <v>0</v>
      </c>
      <c r="N134" s="138">
        <f t="shared" si="58"/>
        <v>0</v>
      </c>
      <c r="O134" s="138">
        <f t="shared" si="58"/>
        <v>0</v>
      </c>
      <c r="P134" s="138">
        <f t="shared" si="58"/>
        <v>0</v>
      </c>
      <c r="Q134" s="138">
        <f t="shared" si="58"/>
        <v>0</v>
      </c>
      <c r="R134" s="138">
        <f t="shared" si="58"/>
        <v>0</v>
      </c>
      <c r="S134" s="138">
        <f t="shared" si="58"/>
        <v>0</v>
      </c>
      <c r="T134" s="138">
        <f t="shared" si="58"/>
        <v>0</v>
      </c>
      <c r="U134" s="137">
        <f t="shared" si="58"/>
        <v>0</v>
      </c>
      <c r="V134" s="136">
        <f t="shared" si="58"/>
        <v>0</v>
      </c>
      <c r="W134" s="138">
        <f t="shared" si="58"/>
        <v>0</v>
      </c>
      <c r="X134" s="138">
        <f t="shared" si="58"/>
        <v>0</v>
      </c>
      <c r="Y134" s="138">
        <f t="shared" si="58"/>
        <v>0</v>
      </c>
      <c r="Z134" s="138">
        <f t="shared" si="58"/>
        <v>0</v>
      </c>
      <c r="AA134" s="138">
        <f t="shared" si="58"/>
        <v>0</v>
      </c>
      <c r="AB134" s="138">
        <f t="shared" si="58"/>
        <v>0</v>
      </c>
      <c r="AC134" s="138">
        <f t="shared" si="58"/>
        <v>0</v>
      </c>
      <c r="AD134" s="138">
        <f t="shared" si="58"/>
        <v>0</v>
      </c>
      <c r="AE134" s="138">
        <f t="shared" si="58"/>
        <v>0</v>
      </c>
      <c r="AF134" s="138">
        <f t="shared" si="58"/>
        <v>0</v>
      </c>
      <c r="AG134" s="137">
        <f t="shared" si="58"/>
        <v>0</v>
      </c>
      <c r="AH134" s="139">
        <f t="shared" si="58"/>
        <v>0</v>
      </c>
      <c r="AI134" s="138">
        <f t="shared" si="58"/>
        <v>0</v>
      </c>
      <c r="AJ134" s="138">
        <f t="shared" si="58"/>
        <v>0</v>
      </c>
      <c r="AK134" s="138">
        <f t="shared" si="58"/>
        <v>0</v>
      </c>
      <c r="AL134" s="138">
        <f t="shared" si="58"/>
        <v>0</v>
      </c>
      <c r="AM134" s="138">
        <f t="shared" ref="AM134:BR134" si="59">SUM(AM135:AM143)</f>
        <v>0</v>
      </c>
      <c r="AN134" s="138">
        <f t="shared" si="59"/>
        <v>0</v>
      </c>
      <c r="AO134" s="138">
        <f t="shared" si="59"/>
        <v>0</v>
      </c>
      <c r="AP134" s="138">
        <f t="shared" si="59"/>
        <v>0</v>
      </c>
      <c r="AQ134" s="138">
        <f t="shared" si="59"/>
        <v>0</v>
      </c>
      <c r="AR134" s="138">
        <f t="shared" si="59"/>
        <v>0</v>
      </c>
      <c r="AS134" s="137">
        <f t="shared" si="59"/>
        <v>0</v>
      </c>
      <c r="AT134" s="139">
        <f t="shared" si="59"/>
        <v>0</v>
      </c>
      <c r="AU134" s="138">
        <f t="shared" si="59"/>
        <v>0</v>
      </c>
      <c r="AV134" s="138">
        <f t="shared" si="59"/>
        <v>0</v>
      </c>
      <c r="AW134" s="138">
        <f t="shared" si="59"/>
        <v>0</v>
      </c>
      <c r="AX134" s="138">
        <f t="shared" si="59"/>
        <v>0</v>
      </c>
      <c r="AY134" s="138">
        <f t="shared" si="59"/>
        <v>0</v>
      </c>
      <c r="AZ134" s="138">
        <f t="shared" si="59"/>
        <v>0</v>
      </c>
      <c r="BA134" s="138">
        <f t="shared" si="59"/>
        <v>0</v>
      </c>
      <c r="BB134" s="138">
        <f t="shared" si="59"/>
        <v>0</v>
      </c>
      <c r="BC134" s="138">
        <f t="shared" si="59"/>
        <v>0</v>
      </c>
      <c r="BD134" s="138">
        <f t="shared" si="59"/>
        <v>0</v>
      </c>
      <c r="BE134" s="137">
        <f t="shared" si="59"/>
        <v>0</v>
      </c>
      <c r="BF134" s="139">
        <f t="shared" si="59"/>
        <v>0</v>
      </c>
      <c r="BG134" s="138">
        <f t="shared" si="59"/>
        <v>0</v>
      </c>
      <c r="BH134" s="138">
        <f t="shared" si="59"/>
        <v>0</v>
      </c>
      <c r="BI134" s="138">
        <f t="shared" si="59"/>
        <v>0</v>
      </c>
      <c r="BJ134" s="138">
        <f t="shared" si="59"/>
        <v>0</v>
      </c>
      <c r="BK134" s="138">
        <f t="shared" si="59"/>
        <v>0</v>
      </c>
      <c r="BL134" s="138">
        <f t="shared" si="59"/>
        <v>0</v>
      </c>
      <c r="BM134" s="138">
        <f t="shared" si="59"/>
        <v>0</v>
      </c>
      <c r="BN134" s="138">
        <f t="shared" si="59"/>
        <v>0</v>
      </c>
      <c r="BO134" s="138">
        <f t="shared" si="59"/>
        <v>0</v>
      </c>
      <c r="BP134" s="138">
        <f t="shared" si="59"/>
        <v>0</v>
      </c>
      <c r="BQ134" s="137">
        <f t="shared" si="59"/>
        <v>0</v>
      </c>
      <c r="BR134" s="139">
        <f t="shared" si="59"/>
        <v>0</v>
      </c>
      <c r="BS134" s="138">
        <f t="shared" ref="BS134:CC134" si="60">SUM(BS135:BS143)</f>
        <v>0</v>
      </c>
      <c r="BT134" s="138">
        <f t="shared" si="60"/>
        <v>0</v>
      </c>
      <c r="BU134" s="138">
        <f t="shared" si="60"/>
        <v>0</v>
      </c>
      <c r="BV134" s="138">
        <f t="shared" si="60"/>
        <v>0</v>
      </c>
      <c r="BW134" s="138">
        <f t="shared" si="60"/>
        <v>0</v>
      </c>
      <c r="BX134" s="138">
        <f t="shared" si="60"/>
        <v>0</v>
      </c>
      <c r="BY134" s="138">
        <f t="shared" si="60"/>
        <v>0</v>
      </c>
      <c r="BZ134" s="138">
        <f t="shared" si="60"/>
        <v>0</v>
      </c>
      <c r="CA134" s="138">
        <f t="shared" si="60"/>
        <v>0</v>
      </c>
      <c r="CB134" s="138">
        <f t="shared" si="60"/>
        <v>0</v>
      </c>
      <c r="CC134" s="137">
        <f t="shared" si="60"/>
        <v>0</v>
      </c>
      <c r="CD134" s="40" t="s">
        <v>50</v>
      </c>
    </row>
    <row r="135" spans="1:82" ht="26" x14ac:dyDescent="0.35">
      <c r="A135" s="40"/>
      <c r="B135" s="74" t="s">
        <v>262</v>
      </c>
      <c r="C135" s="130" t="s">
        <v>263</v>
      </c>
      <c r="D135" s="140" t="s">
        <v>60</v>
      </c>
      <c r="E135" s="255">
        <f>SUM(Mariannhill!E135)</f>
        <v>72</v>
      </c>
      <c r="F135" s="214" t="b">
        <f>(Mariannhill!G135)=G135</f>
        <v>1</v>
      </c>
      <c r="G135" s="75">
        <f t="shared" ref="G135:G143" si="61">+SUM(H135:CC135)</f>
        <v>0</v>
      </c>
      <c r="H135" s="76">
        <f>SUM(Mariannhill!H135)</f>
        <v>0</v>
      </c>
      <c r="I135" s="77">
        <f>SUM(Mariannhill!I135)</f>
        <v>0</v>
      </c>
      <c r="J135" s="76">
        <f>SUM(Mariannhill!J135)</f>
        <v>0</v>
      </c>
      <c r="K135" s="78">
        <f>SUM(Mariannhill!K135)</f>
        <v>0</v>
      </c>
      <c r="L135" s="78">
        <f>SUM(Mariannhill!L135)</f>
        <v>0</v>
      </c>
      <c r="M135" s="78">
        <f>SUM(Mariannhill!M135)</f>
        <v>0</v>
      </c>
      <c r="N135" s="78">
        <f>SUM(Mariannhill!N135)</f>
        <v>0</v>
      </c>
      <c r="O135" s="78">
        <f>SUM(Mariannhill!O135)</f>
        <v>0</v>
      </c>
      <c r="P135" s="78">
        <f>SUM(Mariannhill!P135)</f>
        <v>0</v>
      </c>
      <c r="Q135" s="78">
        <f>SUM(Mariannhill!Q135)</f>
        <v>0</v>
      </c>
      <c r="R135" s="78">
        <f>SUM(Mariannhill!R135)</f>
        <v>0</v>
      </c>
      <c r="S135" s="78">
        <f>SUM(Mariannhill!S135)</f>
        <v>0</v>
      </c>
      <c r="T135" s="78">
        <f>SUM(Mariannhill!T135)</f>
        <v>0</v>
      </c>
      <c r="U135" s="77">
        <f>SUM(Mariannhill!U135)</f>
        <v>0</v>
      </c>
      <c r="V135" s="76">
        <f>SUM(Mariannhill!V135)</f>
        <v>0</v>
      </c>
      <c r="W135" s="78">
        <f>SUM(Mariannhill!W135)</f>
        <v>0</v>
      </c>
      <c r="X135" s="78">
        <f>SUM(Mariannhill!X135)</f>
        <v>0</v>
      </c>
      <c r="Y135" s="78">
        <f>SUM(Mariannhill!Y135)</f>
        <v>0</v>
      </c>
      <c r="Z135" s="78">
        <f>SUM(Mariannhill!Z135)</f>
        <v>0</v>
      </c>
      <c r="AA135" s="78">
        <f>SUM(Mariannhill!AA135)</f>
        <v>0</v>
      </c>
      <c r="AB135" s="78">
        <f>SUM(Mariannhill!AB135)</f>
        <v>0</v>
      </c>
      <c r="AC135" s="78">
        <f>SUM(Mariannhill!AC135)</f>
        <v>0</v>
      </c>
      <c r="AD135" s="78">
        <f>SUM(Mariannhill!AD135)</f>
        <v>0</v>
      </c>
      <c r="AE135" s="78">
        <f>SUM(Mariannhill!AE135)</f>
        <v>0</v>
      </c>
      <c r="AF135" s="78">
        <f>SUM(Mariannhill!AF135)</f>
        <v>0</v>
      </c>
      <c r="AG135" s="77">
        <f>SUM(Mariannhill!AG135)</f>
        <v>0</v>
      </c>
      <c r="AH135" s="79">
        <f>SUM(Mariannhill!AH135)</f>
        <v>0</v>
      </c>
      <c r="AI135" s="78">
        <f>SUM(Mariannhill!AI135)</f>
        <v>0</v>
      </c>
      <c r="AJ135" s="78">
        <f>SUM(Mariannhill!AJ135)</f>
        <v>0</v>
      </c>
      <c r="AK135" s="78">
        <f>SUM(Mariannhill!AK135)</f>
        <v>0</v>
      </c>
      <c r="AL135" s="78">
        <f>SUM(Mariannhill!AL135)</f>
        <v>0</v>
      </c>
      <c r="AM135" s="78">
        <f>SUM(Mariannhill!AM135)</f>
        <v>0</v>
      </c>
      <c r="AN135" s="78">
        <f>SUM(Mariannhill!AN135)</f>
        <v>0</v>
      </c>
      <c r="AO135" s="78">
        <f>SUM(Mariannhill!AO135)</f>
        <v>0</v>
      </c>
      <c r="AP135" s="78">
        <f>SUM(Mariannhill!AP135)</f>
        <v>0</v>
      </c>
      <c r="AQ135" s="78">
        <f>SUM(Mariannhill!AQ135)</f>
        <v>0</v>
      </c>
      <c r="AR135" s="78">
        <f>SUM(Mariannhill!AR135)</f>
        <v>0</v>
      </c>
      <c r="AS135" s="77">
        <f>SUM(Mariannhill!AS135)</f>
        <v>0</v>
      </c>
      <c r="AT135" s="79">
        <f>SUM(Mariannhill!AT135)</f>
        <v>0</v>
      </c>
      <c r="AU135" s="78">
        <f>SUM(Mariannhill!AU135)</f>
        <v>0</v>
      </c>
      <c r="AV135" s="78">
        <f>SUM(Mariannhill!AV135)</f>
        <v>0</v>
      </c>
      <c r="AW135" s="78">
        <f>SUM(Mariannhill!AW135)</f>
        <v>0</v>
      </c>
      <c r="AX135" s="78">
        <f>SUM(Mariannhill!AX135)</f>
        <v>0</v>
      </c>
      <c r="AY135" s="78">
        <f>SUM(Mariannhill!AY135)</f>
        <v>0</v>
      </c>
      <c r="AZ135" s="78">
        <f>SUM(Mariannhill!AZ135)</f>
        <v>0</v>
      </c>
      <c r="BA135" s="78">
        <f>SUM(Mariannhill!BA135)</f>
        <v>0</v>
      </c>
      <c r="BB135" s="78">
        <f>SUM(Mariannhill!BB135)</f>
        <v>0</v>
      </c>
      <c r="BC135" s="78">
        <f>SUM(Mariannhill!BC135)</f>
        <v>0</v>
      </c>
      <c r="BD135" s="78">
        <f>SUM(Mariannhill!BD135)</f>
        <v>0</v>
      </c>
      <c r="BE135" s="77">
        <f>SUM(Mariannhill!BE135)</f>
        <v>0</v>
      </c>
      <c r="BF135" s="79">
        <f>SUM(Mariannhill!BF135)</f>
        <v>0</v>
      </c>
      <c r="BG135" s="78">
        <f>SUM(Mariannhill!BG135)</f>
        <v>0</v>
      </c>
      <c r="BH135" s="78">
        <f>SUM(Mariannhill!BH135)</f>
        <v>0</v>
      </c>
      <c r="BI135" s="78">
        <f>SUM(Mariannhill!BI135)</f>
        <v>0</v>
      </c>
      <c r="BJ135" s="78">
        <f>SUM(Mariannhill!BJ135)</f>
        <v>0</v>
      </c>
      <c r="BK135" s="78">
        <f>SUM(Mariannhill!BK135)</f>
        <v>0</v>
      </c>
      <c r="BL135" s="78">
        <f>SUM(Mariannhill!BL135)</f>
        <v>0</v>
      </c>
      <c r="BM135" s="78">
        <f>SUM(Mariannhill!BM135)</f>
        <v>0</v>
      </c>
      <c r="BN135" s="78">
        <f>SUM(Mariannhill!BN135)</f>
        <v>0</v>
      </c>
      <c r="BO135" s="78">
        <f>SUM(Mariannhill!BO135)</f>
        <v>0</v>
      </c>
      <c r="BP135" s="78">
        <f>SUM(Mariannhill!BP135)</f>
        <v>0</v>
      </c>
      <c r="BQ135" s="77">
        <f>SUM(Mariannhill!BQ135)</f>
        <v>0</v>
      </c>
      <c r="BR135" s="79">
        <f>SUM(Mariannhill!BR135)</f>
        <v>0</v>
      </c>
      <c r="BS135" s="78">
        <f>SUM(Mariannhill!BS135)</f>
        <v>0</v>
      </c>
      <c r="BT135" s="78">
        <f>SUM(Mariannhill!BT135)</f>
        <v>0</v>
      </c>
      <c r="BU135" s="78">
        <f>SUM(Mariannhill!BU135)</f>
        <v>0</v>
      </c>
      <c r="BV135" s="78">
        <f>SUM(Mariannhill!BV135)</f>
        <v>0</v>
      </c>
      <c r="BW135" s="78">
        <f>SUM(Mariannhill!BW135)</f>
        <v>0</v>
      </c>
      <c r="BX135" s="78">
        <f>SUM(Mariannhill!BX135)</f>
        <v>0</v>
      </c>
      <c r="BY135" s="78">
        <f>SUM(Mariannhill!BY135)</f>
        <v>0</v>
      </c>
      <c r="BZ135" s="78">
        <f>SUM(Mariannhill!BZ135)</f>
        <v>0</v>
      </c>
      <c r="CA135" s="78">
        <f>SUM(Mariannhill!CA135)</f>
        <v>0</v>
      </c>
      <c r="CB135" s="78">
        <f>SUM(Mariannhill!CB135)</f>
        <v>0</v>
      </c>
      <c r="CC135" s="77">
        <f>SUM(Mariannhill!CC135)</f>
        <v>0</v>
      </c>
      <c r="CD135" s="40" t="s">
        <v>50</v>
      </c>
    </row>
    <row r="136" spans="1:82" ht="26" x14ac:dyDescent="0.35">
      <c r="A136" s="40"/>
      <c r="B136" s="74" t="s">
        <v>264</v>
      </c>
      <c r="C136" s="130" t="s">
        <v>265</v>
      </c>
      <c r="D136" s="140" t="s">
        <v>60</v>
      </c>
      <c r="E136" s="255">
        <f>SUM(Mariannhill!E136)</f>
        <v>72</v>
      </c>
      <c r="F136" s="214" t="b">
        <f>(Mariannhill!G136)=G136</f>
        <v>1</v>
      </c>
      <c r="G136" s="75">
        <f t="shared" si="61"/>
        <v>0</v>
      </c>
      <c r="H136" s="76">
        <f>SUM(Mariannhill!H136)</f>
        <v>0</v>
      </c>
      <c r="I136" s="77">
        <f>SUM(Mariannhill!I136)</f>
        <v>0</v>
      </c>
      <c r="J136" s="76">
        <f>SUM(Mariannhill!J136)</f>
        <v>0</v>
      </c>
      <c r="K136" s="78">
        <f>SUM(Mariannhill!K136)</f>
        <v>0</v>
      </c>
      <c r="L136" s="78">
        <f>SUM(Mariannhill!L136)</f>
        <v>0</v>
      </c>
      <c r="M136" s="78">
        <f>SUM(Mariannhill!M136)</f>
        <v>0</v>
      </c>
      <c r="N136" s="78">
        <f>SUM(Mariannhill!N136)</f>
        <v>0</v>
      </c>
      <c r="O136" s="78">
        <f>SUM(Mariannhill!O136)</f>
        <v>0</v>
      </c>
      <c r="P136" s="78">
        <f>SUM(Mariannhill!P136)</f>
        <v>0</v>
      </c>
      <c r="Q136" s="78">
        <f>SUM(Mariannhill!Q136)</f>
        <v>0</v>
      </c>
      <c r="R136" s="78">
        <f>SUM(Mariannhill!R136)</f>
        <v>0</v>
      </c>
      <c r="S136" s="78">
        <f>SUM(Mariannhill!S136)</f>
        <v>0</v>
      </c>
      <c r="T136" s="78">
        <f>SUM(Mariannhill!T136)</f>
        <v>0</v>
      </c>
      <c r="U136" s="77">
        <f>SUM(Mariannhill!U136)</f>
        <v>0</v>
      </c>
      <c r="V136" s="76">
        <f>SUM(Mariannhill!V136)</f>
        <v>0</v>
      </c>
      <c r="W136" s="78">
        <f>SUM(Mariannhill!W136)</f>
        <v>0</v>
      </c>
      <c r="X136" s="78">
        <f>SUM(Mariannhill!X136)</f>
        <v>0</v>
      </c>
      <c r="Y136" s="78">
        <f>SUM(Mariannhill!Y136)</f>
        <v>0</v>
      </c>
      <c r="Z136" s="78">
        <f>SUM(Mariannhill!Z136)</f>
        <v>0</v>
      </c>
      <c r="AA136" s="78">
        <f>SUM(Mariannhill!AA136)</f>
        <v>0</v>
      </c>
      <c r="AB136" s="78">
        <f>SUM(Mariannhill!AB136)</f>
        <v>0</v>
      </c>
      <c r="AC136" s="78">
        <f>SUM(Mariannhill!AC136)</f>
        <v>0</v>
      </c>
      <c r="AD136" s="78">
        <f>SUM(Mariannhill!AD136)</f>
        <v>0</v>
      </c>
      <c r="AE136" s="78">
        <f>SUM(Mariannhill!AE136)</f>
        <v>0</v>
      </c>
      <c r="AF136" s="78">
        <f>SUM(Mariannhill!AF136)</f>
        <v>0</v>
      </c>
      <c r="AG136" s="77">
        <f>SUM(Mariannhill!AG136)</f>
        <v>0</v>
      </c>
      <c r="AH136" s="79">
        <f>SUM(Mariannhill!AH136)</f>
        <v>0</v>
      </c>
      <c r="AI136" s="78">
        <f>SUM(Mariannhill!AI136)</f>
        <v>0</v>
      </c>
      <c r="AJ136" s="78">
        <f>SUM(Mariannhill!AJ136)</f>
        <v>0</v>
      </c>
      <c r="AK136" s="78">
        <f>SUM(Mariannhill!AK136)</f>
        <v>0</v>
      </c>
      <c r="AL136" s="78">
        <f>SUM(Mariannhill!AL136)</f>
        <v>0</v>
      </c>
      <c r="AM136" s="78">
        <f>SUM(Mariannhill!AM136)</f>
        <v>0</v>
      </c>
      <c r="AN136" s="78">
        <f>SUM(Mariannhill!AN136)</f>
        <v>0</v>
      </c>
      <c r="AO136" s="78">
        <f>SUM(Mariannhill!AO136)</f>
        <v>0</v>
      </c>
      <c r="AP136" s="78">
        <f>SUM(Mariannhill!AP136)</f>
        <v>0</v>
      </c>
      <c r="AQ136" s="78">
        <f>SUM(Mariannhill!AQ136)</f>
        <v>0</v>
      </c>
      <c r="AR136" s="78">
        <f>SUM(Mariannhill!AR136)</f>
        <v>0</v>
      </c>
      <c r="AS136" s="77">
        <f>SUM(Mariannhill!AS136)</f>
        <v>0</v>
      </c>
      <c r="AT136" s="79">
        <f>SUM(Mariannhill!AT136)</f>
        <v>0</v>
      </c>
      <c r="AU136" s="78">
        <f>SUM(Mariannhill!AU136)</f>
        <v>0</v>
      </c>
      <c r="AV136" s="78">
        <f>SUM(Mariannhill!AV136)</f>
        <v>0</v>
      </c>
      <c r="AW136" s="78">
        <f>SUM(Mariannhill!AW136)</f>
        <v>0</v>
      </c>
      <c r="AX136" s="78">
        <f>SUM(Mariannhill!AX136)</f>
        <v>0</v>
      </c>
      <c r="AY136" s="78">
        <f>SUM(Mariannhill!AY136)</f>
        <v>0</v>
      </c>
      <c r="AZ136" s="78">
        <f>SUM(Mariannhill!AZ136)</f>
        <v>0</v>
      </c>
      <c r="BA136" s="78">
        <f>SUM(Mariannhill!BA136)</f>
        <v>0</v>
      </c>
      <c r="BB136" s="78">
        <f>SUM(Mariannhill!BB136)</f>
        <v>0</v>
      </c>
      <c r="BC136" s="78">
        <f>SUM(Mariannhill!BC136)</f>
        <v>0</v>
      </c>
      <c r="BD136" s="78">
        <f>SUM(Mariannhill!BD136)</f>
        <v>0</v>
      </c>
      <c r="BE136" s="77">
        <f>SUM(Mariannhill!BE136)</f>
        <v>0</v>
      </c>
      <c r="BF136" s="79">
        <f>SUM(Mariannhill!BF136)</f>
        <v>0</v>
      </c>
      <c r="BG136" s="78">
        <f>SUM(Mariannhill!BG136)</f>
        <v>0</v>
      </c>
      <c r="BH136" s="78">
        <f>SUM(Mariannhill!BH136)</f>
        <v>0</v>
      </c>
      <c r="BI136" s="78">
        <f>SUM(Mariannhill!BI136)</f>
        <v>0</v>
      </c>
      <c r="BJ136" s="78">
        <f>SUM(Mariannhill!BJ136)</f>
        <v>0</v>
      </c>
      <c r="BK136" s="78">
        <f>SUM(Mariannhill!BK136)</f>
        <v>0</v>
      </c>
      <c r="BL136" s="78">
        <f>SUM(Mariannhill!BL136)</f>
        <v>0</v>
      </c>
      <c r="BM136" s="78">
        <f>SUM(Mariannhill!BM136)</f>
        <v>0</v>
      </c>
      <c r="BN136" s="78">
        <f>SUM(Mariannhill!BN136)</f>
        <v>0</v>
      </c>
      <c r="BO136" s="78">
        <f>SUM(Mariannhill!BO136)</f>
        <v>0</v>
      </c>
      <c r="BP136" s="78">
        <f>SUM(Mariannhill!BP136)</f>
        <v>0</v>
      </c>
      <c r="BQ136" s="77">
        <f>SUM(Mariannhill!BQ136)</f>
        <v>0</v>
      </c>
      <c r="BR136" s="79">
        <f>SUM(Mariannhill!BR136)</f>
        <v>0</v>
      </c>
      <c r="BS136" s="78">
        <f>SUM(Mariannhill!BS136)</f>
        <v>0</v>
      </c>
      <c r="BT136" s="78">
        <f>SUM(Mariannhill!BT136)</f>
        <v>0</v>
      </c>
      <c r="BU136" s="78">
        <f>SUM(Mariannhill!BU136)</f>
        <v>0</v>
      </c>
      <c r="BV136" s="78">
        <f>SUM(Mariannhill!BV136)</f>
        <v>0</v>
      </c>
      <c r="BW136" s="78">
        <f>SUM(Mariannhill!BW136)</f>
        <v>0</v>
      </c>
      <c r="BX136" s="78">
        <f>SUM(Mariannhill!BX136)</f>
        <v>0</v>
      </c>
      <c r="BY136" s="78">
        <f>SUM(Mariannhill!BY136)</f>
        <v>0</v>
      </c>
      <c r="BZ136" s="78">
        <f>SUM(Mariannhill!BZ136)</f>
        <v>0</v>
      </c>
      <c r="CA136" s="78">
        <f>SUM(Mariannhill!CA136)</f>
        <v>0</v>
      </c>
      <c r="CB136" s="78">
        <f>SUM(Mariannhill!CB136)</f>
        <v>0</v>
      </c>
      <c r="CC136" s="77">
        <f>SUM(Mariannhill!CC136)</f>
        <v>0</v>
      </c>
      <c r="CD136" s="40" t="s">
        <v>50</v>
      </c>
    </row>
    <row r="137" spans="1:82" ht="26" x14ac:dyDescent="0.35">
      <c r="A137" s="40"/>
      <c r="B137" s="74" t="s">
        <v>266</v>
      </c>
      <c r="C137" s="130" t="s">
        <v>267</v>
      </c>
      <c r="D137" s="140" t="s">
        <v>60</v>
      </c>
      <c r="E137" s="255">
        <f>SUM(Mariannhill!E137)</f>
        <v>72</v>
      </c>
      <c r="F137" s="214" t="b">
        <f>(Mariannhill!G137)=G137</f>
        <v>1</v>
      </c>
      <c r="G137" s="75">
        <f t="shared" si="61"/>
        <v>0</v>
      </c>
      <c r="H137" s="76">
        <f>SUM(Mariannhill!H137)</f>
        <v>0</v>
      </c>
      <c r="I137" s="77">
        <f>SUM(Mariannhill!I137)</f>
        <v>0</v>
      </c>
      <c r="J137" s="76">
        <f>SUM(Mariannhill!J137)</f>
        <v>0</v>
      </c>
      <c r="K137" s="78">
        <f>SUM(Mariannhill!K137)</f>
        <v>0</v>
      </c>
      <c r="L137" s="78">
        <f>SUM(Mariannhill!L137)</f>
        <v>0</v>
      </c>
      <c r="M137" s="78">
        <f>SUM(Mariannhill!M137)</f>
        <v>0</v>
      </c>
      <c r="N137" s="78">
        <f>SUM(Mariannhill!N137)</f>
        <v>0</v>
      </c>
      <c r="O137" s="78">
        <f>SUM(Mariannhill!O137)</f>
        <v>0</v>
      </c>
      <c r="P137" s="78">
        <f>SUM(Mariannhill!P137)</f>
        <v>0</v>
      </c>
      <c r="Q137" s="78">
        <f>SUM(Mariannhill!Q137)</f>
        <v>0</v>
      </c>
      <c r="R137" s="78">
        <f>SUM(Mariannhill!R137)</f>
        <v>0</v>
      </c>
      <c r="S137" s="78">
        <f>SUM(Mariannhill!S137)</f>
        <v>0</v>
      </c>
      <c r="T137" s="78">
        <f>SUM(Mariannhill!T137)</f>
        <v>0</v>
      </c>
      <c r="U137" s="77">
        <f>SUM(Mariannhill!U137)</f>
        <v>0</v>
      </c>
      <c r="V137" s="76">
        <f>SUM(Mariannhill!V137)</f>
        <v>0</v>
      </c>
      <c r="W137" s="78">
        <f>SUM(Mariannhill!W137)</f>
        <v>0</v>
      </c>
      <c r="X137" s="78">
        <f>SUM(Mariannhill!X137)</f>
        <v>0</v>
      </c>
      <c r="Y137" s="78">
        <f>SUM(Mariannhill!Y137)</f>
        <v>0</v>
      </c>
      <c r="Z137" s="78">
        <f>SUM(Mariannhill!Z137)</f>
        <v>0</v>
      </c>
      <c r="AA137" s="78">
        <f>SUM(Mariannhill!AA137)</f>
        <v>0</v>
      </c>
      <c r="AB137" s="78">
        <f>SUM(Mariannhill!AB137)</f>
        <v>0</v>
      </c>
      <c r="AC137" s="78">
        <f>SUM(Mariannhill!AC137)</f>
        <v>0</v>
      </c>
      <c r="AD137" s="78">
        <f>SUM(Mariannhill!AD137)</f>
        <v>0</v>
      </c>
      <c r="AE137" s="78">
        <f>SUM(Mariannhill!AE137)</f>
        <v>0</v>
      </c>
      <c r="AF137" s="78">
        <f>SUM(Mariannhill!AF137)</f>
        <v>0</v>
      </c>
      <c r="AG137" s="77">
        <f>SUM(Mariannhill!AG137)</f>
        <v>0</v>
      </c>
      <c r="AH137" s="79">
        <f>SUM(Mariannhill!AH137)</f>
        <v>0</v>
      </c>
      <c r="AI137" s="78">
        <f>SUM(Mariannhill!AI137)</f>
        <v>0</v>
      </c>
      <c r="AJ137" s="78">
        <f>SUM(Mariannhill!AJ137)</f>
        <v>0</v>
      </c>
      <c r="AK137" s="78">
        <f>SUM(Mariannhill!AK137)</f>
        <v>0</v>
      </c>
      <c r="AL137" s="78">
        <f>SUM(Mariannhill!AL137)</f>
        <v>0</v>
      </c>
      <c r="AM137" s="78">
        <f>SUM(Mariannhill!AM137)</f>
        <v>0</v>
      </c>
      <c r="AN137" s="78">
        <f>SUM(Mariannhill!AN137)</f>
        <v>0</v>
      </c>
      <c r="AO137" s="78">
        <f>SUM(Mariannhill!AO137)</f>
        <v>0</v>
      </c>
      <c r="AP137" s="78">
        <f>SUM(Mariannhill!AP137)</f>
        <v>0</v>
      </c>
      <c r="AQ137" s="78">
        <f>SUM(Mariannhill!AQ137)</f>
        <v>0</v>
      </c>
      <c r="AR137" s="78">
        <f>SUM(Mariannhill!AR137)</f>
        <v>0</v>
      </c>
      <c r="AS137" s="77">
        <f>SUM(Mariannhill!AS137)</f>
        <v>0</v>
      </c>
      <c r="AT137" s="79">
        <f>SUM(Mariannhill!AT137)</f>
        <v>0</v>
      </c>
      <c r="AU137" s="78">
        <f>SUM(Mariannhill!AU137)</f>
        <v>0</v>
      </c>
      <c r="AV137" s="78">
        <f>SUM(Mariannhill!AV137)</f>
        <v>0</v>
      </c>
      <c r="AW137" s="78">
        <f>SUM(Mariannhill!AW137)</f>
        <v>0</v>
      </c>
      <c r="AX137" s="78">
        <f>SUM(Mariannhill!AX137)</f>
        <v>0</v>
      </c>
      <c r="AY137" s="78">
        <f>SUM(Mariannhill!AY137)</f>
        <v>0</v>
      </c>
      <c r="AZ137" s="78">
        <f>SUM(Mariannhill!AZ137)</f>
        <v>0</v>
      </c>
      <c r="BA137" s="78">
        <f>SUM(Mariannhill!BA137)</f>
        <v>0</v>
      </c>
      <c r="BB137" s="78">
        <f>SUM(Mariannhill!BB137)</f>
        <v>0</v>
      </c>
      <c r="BC137" s="78">
        <f>SUM(Mariannhill!BC137)</f>
        <v>0</v>
      </c>
      <c r="BD137" s="78">
        <f>SUM(Mariannhill!BD137)</f>
        <v>0</v>
      </c>
      <c r="BE137" s="77">
        <f>SUM(Mariannhill!BE137)</f>
        <v>0</v>
      </c>
      <c r="BF137" s="79">
        <f>SUM(Mariannhill!BF137)</f>
        <v>0</v>
      </c>
      <c r="BG137" s="78">
        <f>SUM(Mariannhill!BG137)</f>
        <v>0</v>
      </c>
      <c r="BH137" s="78">
        <f>SUM(Mariannhill!BH137)</f>
        <v>0</v>
      </c>
      <c r="BI137" s="78">
        <f>SUM(Mariannhill!BI137)</f>
        <v>0</v>
      </c>
      <c r="BJ137" s="78">
        <f>SUM(Mariannhill!BJ137)</f>
        <v>0</v>
      </c>
      <c r="BK137" s="78">
        <f>SUM(Mariannhill!BK137)</f>
        <v>0</v>
      </c>
      <c r="BL137" s="78">
        <f>SUM(Mariannhill!BL137)</f>
        <v>0</v>
      </c>
      <c r="BM137" s="78">
        <f>SUM(Mariannhill!BM137)</f>
        <v>0</v>
      </c>
      <c r="BN137" s="78">
        <f>SUM(Mariannhill!BN137)</f>
        <v>0</v>
      </c>
      <c r="BO137" s="78">
        <f>SUM(Mariannhill!BO137)</f>
        <v>0</v>
      </c>
      <c r="BP137" s="78">
        <f>SUM(Mariannhill!BP137)</f>
        <v>0</v>
      </c>
      <c r="BQ137" s="77">
        <f>SUM(Mariannhill!BQ137)</f>
        <v>0</v>
      </c>
      <c r="BR137" s="79">
        <f>SUM(Mariannhill!BR137)</f>
        <v>0</v>
      </c>
      <c r="BS137" s="78">
        <f>SUM(Mariannhill!BS137)</f>
        <v>0</v>
      </c>
      <c r="BT137" s="78">
        <f>SUM(Mariannhill!BT137)</f>
        <v>0</v>
      </c>
      <c r="BU137" s="78">
        <f>SUM(Mariannhill!BU137)</f>
        <v>0</v>
      </c>
      <c r="BV137" s="78">
        <f>SUM(Mariannhill!BV137)</f>
        <v>0</v>
      </c>
      <c r="BW137" s="78">
        <f>SUM(Mariannhill!BW137)</f>
        <v>0</v>
      </c>
      <c r="BX137" s="78">
        <f>SUM(Mariannhill!BX137)</f>
        <v>0</v>
      </c>
      <c r="BY137" s="78">
        <f>SUM(Mariannhill!BY137)</f>
        <v>0</v>
      </c>
      <c r="BZ137" s="78">
        <f>SUM(Mariannhill!BZ137)</f>
        <v>0</v>
      </c>
      <c r="CA137" s="78">
        <f>SUM(Mariannhill!CA137)</f>
        <v>0</v>
      </c>
      <c r="CB137" s="78">
        <f>SUM(Mariannhill!CB137)</f>
        <v>0</v>
      </c>
      <c r="CC137" s="77">
        <f>SUM(Mariannhill!CC137)</f>
        <v>0</v>
      </c>
      <c r="CD137" s="40" t="s">
        <v>50</v>
      </c>
    </row>
    <row r="138" spans="1:82" x14ac:dyDescent="0.35">
      <c r="A138" s="40"/>
      <c r="B138" s="74" t="s">
        <v>268</v>
      </c>
      <c r="C138" s="130" t="s">
        <v>269</v>
      </c>
      <c r="D138" s="140" t="s">
        <v>60</v>
      </c>
      <c r="E138" s="255">
        <f>SUM(Mariannhill!E138)</f>
        <v>72</v>
      </c>
      <c r="F138" s="214" t="b">
        <f>(Mariannhill!G138)=G138</f>
        <v>1</v>
      </c>
      <c r="G138" s="75">
        <f t="shared" si="61"/>
        <v>0</v>
      </c>
      <c r="H138" s="76">
        <f>SUM(Mariannhill!H138)</f>
        <v>0</v>
      </c>
      <c r="I138" s="77">
        <f>SUM(Mariannhill!I138)</f>
        <v>0</v>
      </c>
      <c r="J138" s="76">
        <f>SUM(Mariannhill!J138)</f>
        <v>0</v>
      </c>
      <c r="K138" s="78">
        <f>SUM(Mariannhill!K138)</f>
        <v>0</v>
      </c>
      <c r="L138" s="78">
        <f>SUM(Mariannhill!L138)</f>
        <v>0</v>
      </c>
      <c r="M138" s="78">
        <f>SUM(Mariannhill!M138)</f>
        <v>0</v>
      </c>
      <c r="N138" s="78">
        <f>SUM(Mariannhill!N138)</f>
        <v>0</v>
      </c>
      <c r="O138" s="78">
        <f>SUM(Mariannhill!O138)</f>
        <v>0</v>
      </c>
      <c r="P138" s="78">
        <f>SUM(Mariannhill!P138)</f>
        <v>0</v>
      </c>
      <c r="Q138" s="78">
        <f>SUM(Mariannhill!Q138)</f>
        <v>0</v>
      </c>
      <c r="R138" s="78">
        <f>SUM(Mariannhill!R138)</f>
        <v>0</v>
      </c>
      <c r="S138" s="78">
        <f>SUM(Mariannhill!S138)</f>
        <v>0</v>
      </c>
      <c r="T138" s="78">
        <f>SUM(Mariannhill!T138)</f>
        <v>0</v>
      </c>
      <c r="U138" s="77">
        <f>SUM(Mariannhill!U138)</f>
        <v>0</v>
      </c>
      <c r="V138" s="76">
        <f>SUM(Mariannhill!V138)</f>
        <v>0</v>
      </c>
      <c r="W138" s="78">
        <f>SUM(Mariannhill!W138)</f>
        <v>0</v>
      </c>
      <c r="X138" s="78">
        <f>SUM(Mariannhill!X138)</f>
        <v>0</v>
      </c>
      <c r="Y138" s="78">
        <f>SUM(Mariannhill!Y138)</f>
        <v>0</v>
      </c>
      <c r="Z138" s="78">
        <f>SUM(Mariannhill!Z138)</f>
        <v>0</v>
      </c>
      <c r="AA138" s="78">
        <f>SUM(Mariannhill!AA138)</f>
        <v>0</v>
      </c>
      <c r="AB138" s="78">
        <f>SUM(Mariannhill!AB138)</f>
        <v>0</v>
      </c>
      <c r="AC138" s="78">
        <f>SUM(Mariannhill!AC138)</f>
        <v>0</v>
      </c>
      <c r="AD138" s="78">
        <f>SUM(Mariannhill!AD138)</f>
        <v>0</v>
      </c>
      <c r="AE138" s="78">
        <f>SUM(Mariannhill!AE138)</f>
        <v>0</v>
      </c>
      <c r="AF138" s="78">
        <f>SUM(Mariannhill!AF138)</f>
        <v>0</v>
      </c>
      <c r="AG138" s="77">
        <f>SUM(Mariannhill!AG138)</f>
        <v>0</v>
      </c>
      <c r="AH138" s="79">
        <f>SUM(Mariannhill!AH138)</f>
        <v>0</v>
      </c>
      <c r="AI138" s="78">
        <f>SUM(Mariannhill!AI138)</f>
        <v>0</v>
      </c>
      <c r="AJ138" s="78">
        <f>SUM(Mariannhill!AJ138)</f>
        <v>0</v>
      </c>
      <c r="AK138" s="78">
        <f>SUM(Mariannhill!AK138)</f>
        <v>0</v>
      </c>
      <c r="AL138" s="78">
        <f>SUM(Mariannhill!AL138)</f>
        <v>0</v>
      </c>
      <c r="AM138" s="78">
        <f>SUM(Mariannhill!AM138)</f>
        <v>0</v>
      </c>
      <c r="AN138" s="78">
        <f>SUM(Mariannhill!AN138)</f>
        <v>0</v>
      </c>
      <c r="AO138" s="78">
        <f>SUM(Mariannhill!AO138)</f>
        <v>0</v>
      </c>
      <c r="AP138" s="78">
        <f>SUM(Mariannhill!AP138)</f>
        <v>0</v>
      </c>
      <c r="AQ138" s="78">
        <f>SUM(Mariannhill!AQ138)</f>
        <v>0</v>
      </c>
      <c r="AR138" s="78">
        <f>SUM(Mariannhill!AR138)</f>
        <v>0</v>
      </c>
      <c r="AS138" s="77">
        <f>SUM(Mariannhill!AS138)</f>
        <v>0</v>
      </c>
      <c r="AT138" s="79">
        <f>SUM(Mariannhill!AT138)</f>
        <v>0</v>
      </c>
      <c r="AU138" s="78">
        <f>SUM(Mariannhill!AU138)</f>
        <v>0</v>
      </c>
      <c r="AV138" s="78">
        <f>SUM(Mariannhill!AV138)</f>
        <v>0</v>
      </c>
      <c r="AW138" s="78">
        <f>SUM(Mariannhill!AW138)</f>
        <v>0</v>
      </c>
      <c r="AX138" s="78">
        <f>SUM(Mariannhill!AX138)</f>
        <v>0</v>
      </c>
      <c r="AY138" s="78">
        <f>SUM(Mariannhill!AY138)</f>
        <v>0</v>
      </c>
      <c r="AZ138" s="78">
        <f>SUM(Mariannhill!AZ138)</f>
        <v>0</v>
      </c>
      <c r="BA138" s="78">
        <f>SUM(Mariannhill!BA138)</f>
        <v>0</v>
      </c>
      <c r="BB138" s="78">
        <f>SUM(Mariannhill!BB138)</f>
        <v>0</v>
      </c>
      <c r="BC138" s="78">
        <f>SUM(Mariannhill!BC138)</f>
        <v>0</v>
      </c>
      <c r="BD138" s="78">
        <f>SUM(Mariannhill!BD138)</f>
        <v>0</v>
      </c>
      <c r="BE138" s="77">
        <f>SUM(Mariannhill!BE138)</f>
        <v>0</v>
      </c>
      <c r="BF138" s="79">
        <f>SUM(Mariannhill!BF138)</f>
        <v>0</v>
      </c>
      <c r="BG138" s="78">
        <f>SUM(Mariannhill!BG138)</f>
        <v>0</v>
      </c>
      <c r="BH138" s="78">
        <f>SUM(Mariannhill!BH138)</f>
        <v>0</v>
      </c>
      <c r="BI138" s="78">
        <f>SUM(Mariannhill!BI138)</f>
        <v>0</v>
      </c>
      <c r="BJ138" s="78">
        <f>SUM(Mariannhill!BJ138)</f>
        <v>0</v>
      </c>
      <c r="BK138" s="78">
        <f>SUM(Mariannhill!BK138)</f>
        <v>0</v>
      </c>
      <c r="BL138" s="78">
        <f>SUM(Mariannhill!BL138)</f>
        <v>0</v>
      </c>
      <c r="BM138" s="78">
        <f>SUM(Mariannhill!BM138)</f>
        <v>0</v>
      </c>
      <c r="BN138" s="78">
        <f>SUM(Mariannhill!BN138)</f>
        <v>0</v>
      </c>
      <c r="BO138" s="78">
        <f>SUM(Mariannhill!BO138)</f>
        <v>0</v>
      </c>
      <c r="BP138" s="78">
        <f>SUM(Mariannhill!BP138)</f>
        <v>0</v>
      </c>
      <c r="BQ138" s="77">
        <f>SUM(Mariannhill!BQ138)</f>
        <v>0</v>
      </c>
      <c r="BR138" s="79">
        <f>SUM(Mariannhill!BR138)</f>
        <v>0</v>
      </c>
      <c r="BS138" s="78">
        <f>SUM(Mariannhill!BS138)</f>
        <v>0</v>
      </c>
      <c r="BT138" s="78">
        <f>SUM(Mariannhill!BT138)</f>
        <v>0</v>
      </c>
      <c r="BU138" s="78">
        <f>SUM(Mariannhill!BU138)</f>
        <v>0</v>
      </c>
      <c r="BV138" s="78">
        <f>SUM(Mariannhill!BV138)</f>
        <v>0</v>
      </c>
      <c r="BW138" s="78">
        <f>SUM(Mariannhill!BW138)</f>
        <v>0</v>
      </c>
      <c r="BX138" s="78">
        <f>SUM(Mariannhill!BX138)</f>
        <v>0</v>
      </c>
      <c r="BY138" s="78">
        <f>SUM(Mariannhill!BY138)</f>
        <v>0</v>
      </c>
      <c r="BZ138" s="78">
        <f>SUM(Mariannhill!BZ138)</f>
        <v>0</v>
      </c>
      <c r="CA138" s="78">
        <f>SUM(Mariannhill!CA138)</f>
        <v>0</v>
      </c>
      <c r="CB138" s="78">
        <f>SUM(Mariannhill!CB138)</f>
        <v>0</v>
      </c>
      <c r="CC138" s="77">
        <f>SUM(Mariannhill!CC138)</f>
        <v>0</v>
      </c>
      <c r="CD138" s="40" t="s">
        <v>50</v>
      </c>
    </row>
    <row r="139" spans="1:82" x14ac:dyDescent="0.35">
      <c r="A139" s="40"/>
      <c r="B139" s="74" t="s">
        <v>270</v>
      </c>
      <c r="C139" s="130" t="s">
        <v>271</v>
      </c>
      <c r="D139" s="140" t="s">
        <v>60</v>
      </c>
      <c r="E139" s="255">
        <f>SUM(Mariannhill!E139)</f>
        <v>72</v>
      </c>
      <c r="F139" s="214" t="b">
        <f>(Mariannhill!G139)=G139</f>
        <v>1</v>
      </c>
      <c r="G139" s="75">
        <f t="shared" si="61"/>
        <v>0</v>
      </c>
      <c r="H139" s="76">
        <f>SUM(Mariannhill!H139)</f>
        <v>0</v>
      </c>
      <c r="I139" s="77">
        <f>SUM(Mariannhill!I139)</f>
        <v>0</v>
      </c>
      <c r="J139" s="76">
        <f>SUM(Mariannhill!J139)</f>
        <v>0</v>
      </c>
      <c r="K139" s="78">
        <f>SUM(Mariannhill!K139)</f>
        <v>0</v>
      </c>
      <c r="L139" s="78">
        <f>SUM(Mariannhill!L139)</f>
        <v>0</v>
      </c>
      <c r="M139" s="78">
        <f>SUM(Mariannhill!M139)</f>
        <v>0</v>
      </c>
      <c r="N139" s="78">
        <f>SUM(Mariannhill!N139)</f>
        <v>0</v>
      </c>
      <c r="O139" s="78">
        <f>SUM(Mariannhill!O139)</f>
        <v>0</v>
      </c>
      <c r="P139" s="78">
        <f>SUM(Mariannhill!P139)</f>
        <v>0</v>
      </c>
      <c r="Q139" s="78">
        <f>SUM(Mariannhill!Q139)</f>
        <v>0</v>
      </c>
      <c r="R139" s="78">
        <f>SUM(Mariannhill!R139)</f>
        <v>0</v>
      </c>
      <c r="S139" s="78">
        <f>SUM(Mariannhill!S139)</f>
        <v>0</v>
      </c>
      <c r="T139" s="78">
        <f>SUM(Mariannhill!T139)</f>
        <v>0</v>
      </c>
      <c r="U139" s="77">
        <f>SUM(Mariannhill!U139)</f>
        <v>0</v>
      </c>
      <c r="V139" s="76">
        <f>SUM(Mariannhill!V139)</f>
        <v>0</v>
      </c>
      <c r="W139" s="78">
        <f>SUM(Mariannhill!W139)</f>
        <v>0</v>
      </c>
      <c r="X139" s="78">
        <f>SUM(Mariannhill!X139)</f>
        <v>0</v>
      </c>
      <c r="Y139" s="78">
        <f>SUM(Mariannhill!Y139)</f>
        <v>0</v>
      </c>
      <c r="Z139" s="78">
        <f>SUM(Mariannhill!Z139)</f>
        <v>0</v>
      </c>
      <c r="AA139" s="78">
        <f>SUM(Mariannhill!AA139)</f>
        <v>0</v>
      </c>
      <c r="AB139" s="78">
        <f>SUM(Mariannhill!AB139)</f>
        <v>0</v>
      </c>
      <c r="AC139" s="78">
        <f>SUM(Mariannhill!AC139)</f>
        <v>0</v>
      </c>
      <c r="AD139" s="78">
        <f>SUM(Mariannhill!AD139)</f>
        <v>0</v>
      </c>
      <c r="AE139" s="78">
        <f>SUM(Mariannhill!AE139)</f>
        <v>0</v>
      </c>
      <c r="AF139" s="78">
        <f>SUM(Mariannhill!AF139)</f>
        <v>0</v>
      </c>
      <c r="AG139" s="77">
        <f>SUM(Mariannhill!AG139)</f>
        <v>0</v>
      </c>
      <c r="AH139" s="79">
        <f>SUM(Mariannhill!AH139)</f>
        <v>0</v>
      </c>
      <c r="AI139" s="78">
        <f>SUM(Mariannhill!AI139)</f>
        <v>0</v>
      </c>
      <c r="AJ139" s="78">
        <f>SUM(Mariannhill!AJ139)</f>
        <v>0</v>
      </c>
      <c r="AK139" s="78">
        <f>SUM(Mariannhill!AK139)</f>
        <v>0</v>
      </c>
      <c r="AL139" s="78">
        <f>SUM(Mariannhill!AL139)</f>
        <v>0</v>
      </c>
      <c r="AM139" s="78">
        <f>SUM(Mariannhill!AM139)</f>
        <v>0</v>
      </c>
      <c r="AN139" s="78">
        <f>SUM(Mariannhill!AN139)</f>
        <v>0</v>
      </c>
      <c r="AO139" s="78">
        <f>SUM(Mariannhill!AO139)</f>
        <v>0</v>
      </c>
      <c r="AP139" s="78">
        <f>SUM(Mariannhill!AP139)</f>
        <v>0</v>
      </c>
      <c r="AQ139" s="78">
        <f>SUM(Mariannhill!AQ139)</f>
        <v>0</v>
      </c>
      <c r="AR139" s="78">
        <f>SUM(Mariannhill!AR139)</f>
        <v>0</v>
      </c>
      <c r="AS139" s="77">
        <f>SUM(Mariannhill!AS139)</f>
        <v>0</v>
      </c>
      <c r="AT139" s="79">
        <f>SUM(Mariannhill!AT139)</f>
        <v>0</v>
      </c>
      <c r="AU139" s="78">
        <f>SUM(Mariannhill!AU139)</f>
        <v>0</v>
      </c>
      <c r="AV139" s="78">
        <f>SUM(Mariannhill!AV139)</f>
        <v>0</v>
      </c>
      <c r="AW139" s="78">
        <f>SUM(Mariannhill!AW139)</f>
        <v>0</v>
      </c>
      <c r="AX139" s="78">
        <f>SUM(Mariannhill!AX139)</f>
        <v>0</v>
      </c>
      <c r="AY139" s="78">
        <f>SUM(Mariannhill!AY139)</f>
        <v>0</v>
      </c>
      <c r="AZ139" s="78">
        <f>SUM(Mariannhill!AZ139)</f>
        <v>0</v>
      </c>
      <c r="BA139" s="78">
        <f>SUM(Mariannhill!BA139)</f>
        <v>0</v>
      </c>
      <c r="BB139" s="78">
        <f>SUM(Mariannhill!BB139)</f>
        <v>0</v>
      </c>
      <c r="BC139" s="78">
        <f>SUM(Mariannhill!BC139)</f>
        <v>0</v>
      </c>
      <c r="BD139" s="78">
        <f>SUM(Mariannhill!BD139)</f>
        <v>0</v>
      </c>
      <c r="BE139" s="77">
        <f>SUM(Mariannhill!BE139)</f>
        <v>0</v>
      </c>
      <c r="BF139" s="79">
        <f>SUM(Mariannhill!BF139)</f>
        <v>0</v>
      </c>
      <c r="BG139" s="78">
        <f>SUM(Mariannhill!BG139)</f>
        <v>0</v>
      </c>
      <c r="BH139" s="78">
        <f>SUM(Mariannhill!BH139)</f>
        <v>0</v>
      </c>
      <c r="BI139" s="78">
        <f>SUM(Mariannhill!BI139)</f>
        <v>0</v>
      </c>
      <c r="BJ139" s="78">
        <f>SUM(Mariannhill!BJ139)</f>
        <v>0</v>
      </c>
      <c r="BK139" s="78">
        <f>SUM(Mariannhill!BK139)</f>
        <v>0</v>
      </c>
      <c r="BL139" s="78">
        <f>SUM(Mariannhill!BL139)</f>
        <v>0</v>
      </c>
      <c r="BM139" s="78">
        <f>SUM(Mariannhill!BM139)</f>
        <v>0</v>
      </c>
      <c r="BN139" s="78">
        <f>SUM(Mariannhill!BN139)</f>
        <v>0</v>
      </c>
      <c r="BO139" s="78">
        <f>SUM(Mariannhill!BO139)</f>
        <v>0</v>
      </c>
      <c r="BP139" s="78">
        <f>SUM(Mariannhill!BP139)</f>
        <v>0</v>
      </c>
      <c r="BQ139" s="77">
        <f>SUM(Mariannhill!BQ139)</f>
        <v>0</v>
      </c>
      <c r="BR139" s="79">
        <f>SUM(Mariannhill!BR139)</f>
        <v>0</v>
      </c>
      <c r="BS139" s="78">
        <f>SUM(Mariannhill!BS139)</f>
        <v>0</v>
      </c>
      <c r="BT139" s="78">
        <f>SUM(Mariannhill!BT139)</f>
        <v>0</v>
      </c>
      <c r="BU139" s="78">
        <f>SUM(Mariannhill!BU139)</f>
        <v>0</v>
      </c>
      <c r="BV139" s="78">
        <f>SUM(Mariannhill!BV139)</f>
        <v>0</v>
      </c>
      <c r="BW139" s="78">
        <f>SUM(Mariannhill!BW139)</f>
        <v>0</v>
      </c>
      <c r="BX139" s="78">
        <f>SUM(Mariannhill!BX139)</f>
        <v>0</v>
      </c>
      <c r="BY139" s="78">
        <f>SUM(Mariannhill!BY139)</f>
        <v>0</v>
      </c>
      <c r="BZ139" s="78">
        <f>SUM(Mariannhill!BZ139)</f>
        <v>0</v>
      </c>
      <c r="CA139" s="78">
        <f>SUM(Mariannhill!CA139)</f>
        <v>0</v>
      </c>
      <c r="CB139" s="78">
        <f>SUM(Mariannhill!CB139)</f>
        <v>0</v>
      </c>
      <c r="CC139" s="77">
        <f>SUM(Mariannhill!CC139)</f>
        <v>0</v>
      </c>
      <c r="CD139" s="40" t="s">
        <v>50</v>
      </c>
    </row>
    <row r="140" spans="1:82" x14ac:dyDescent="0.35">
      <c r="A140" s="40"/>
      <c r="B140" s="74" t="s">
        <v>272</v>
      </c>
      <c r="C140" s="130" t="s">
        <v>273</v>
      </c>
      <c r="D140" s="140" t="s">
        <v>60</v>
      </c>
      <c r="E140" s="255">
        <f>SUM(Mariannhill!E140)</f>
        <v>72</v>
      </c>
      <c r="F140" s="214" t="b">
        <f>(Mariannhill!G140)=G140</f>
        <v>1</v>
      </c>
      <c r="G140" s="75">
        <f t="shared" si="61"/>
        <v>0</v>
      </c>
      <c r="H140" s="76">
        <f>SUM(Mariannhill!H140)</f>
        <v>0</v>
      </c>
      <c r="I140" s="77">
        <f>SUM(Mariannhill!I140)</f>
        <v>0</v>
      </c>
      <c r="J140" s="76">
        <f>SUM(Mariannhill!J140)</f>
        <v>0</v>
      </c>
      <c r="K140" s="78">
        <f>SUM(Mariannhill!K140)</f>
        <v>0</v>
      </c>
      <c r="L140" s="78">
        <f>SUM(Mariannhill!L140)</f>
        <v>0</v>
      </c>
      <c r="M140" s="78">
        <f>SUM(Mariannhill!M140)</f>
        <v>0</v>
      </c>
      <c r="N140" s="78">
        <f>SUM(Mariannhill!N140)</f>
        <v>0</v>
      </c>
      <c r="O140" s="78">
        <f>SUM(Mariannhill!O140)</f>
        <v>0</v>
      </c>
      <c r="P140" s="78">
        <f>SUM(Mariannhill!P140)</f>
        <v>0</v>
      </c>
      <c r="Q140" s="78">
        <f>SUM(Mariannhill!Q140)</f>
        <v>0</v>
      </c>
      <c r="R140" s="78">
        <f>SUM(Mariannhill!R140)</f>
        <v>0</v>
      </c>
      <c r="S140" s="78">
        <f>SUM(Mariannhill!S140)</f>
        <v>0</v>
      </c>
      <c r="T140" s="78">
        <f>SUM(Mariannhill!T140)</f>
        <v>0</v>
      </c>
      <c r="U140" s="77">
        <f>SUM(Mariannhill!U140)</f>
        <v>0</v>
      </c>
      <c r="V140" s="76">
        <f>SUM(Mariannhill!V140)</f>
        <v>0</v>
      </c>
      <c r="W140" s="78">
        <f>SUM(Mariannhill!W140)</f>
        <v>0</v>
      </c>
      <c r="X140" s="78">
        <f>SUM(Mariannhill!X140)</f>
        <v>0</v>
      </c>
      <c r="Y140" s="78">
        <f>SUM(Mariannhill!Y140)</f>
        <v>0</v>
      </c>
      <c r="Z140" s="78">
        <f>SUM(Mariannhill!Z140)</f>
        <v>0</v>
      </c>
      <c r="AA140" s="78">
        <f>SUM(Mariannhill!AA140)</f>
        <v>0</v>
      </c>
      <c r="AB140" s="78">
        <f>SUM(Mariannhill!AB140)</f>
        <v>0</v>
      </c>
      <c r="AC140" s="78">
        <f>SUM(Mariannhill!AC140)</f>
        <v>0</v>
      </c>
      <c r="AD140" s="78">
        <f>SUM(Mariannhill!AD140)</f>
        <v>0</v>
      </c>
      <c r="AE140" s="78">
        <f>SUM(Mariannhill!AE140)</f>
        <v>0</v>
      </c>
      <c r="AF140" s="78">
        <f>SUM(Mariannhill!AF140)</f>
        <v>0</v>
      </c>
      <c r="AG140" s="77">
        <f>SUM(Mariannhill!AG140)</f>
        <v>0</v>
      </c>
      <c r="AH140" s="79">
        <f>SUM(Mariannhill!AH140)</f>
        <v>0</v>
      </c>
      <c r="AI140" s="78">
        <f>SUM(Mariannhill!AI140)</f>
        <v>0</v>
      </c>
      <c r="AJ140" s="78">
        <f>SUM(Mariannhill!AJ140)</f>
        <v>0</v>
      </c>
      <c r="AK140" s="78">
        <f>SUM(Mariannhill!AK140)</f>
        <v>0</v>
      </c>
      <c r="AL140" s="78">
        <f>SUM(Mariannhill!AL140)</f>
        <v>0</v>
      </c>
      <c r="AM140" s="78">
        <f>SUM(Mariannhill!AM140)</f>
        <v>0</v>
      </c>
      <c r="AN140" s="78">
        <f>SUM(Mariannhill!AN140)</f>
        <v>0</v>
      </c>
      <c r="AO140" s="78">
        <f>SUM(Mariannhill!AO140)</f>
        <v>0</v>
      </c>
      <c r="AP140" s="78">
        <f>SUM(Mariannhill!AP140)</f>
        <v>0</v>
      </c>
      <c r="AQ140" s="78">
        <f>SUM(Mariannhill!AQ140)</f>
        <v>0</v>
      </c>
      <c r="AR140" s="78">
        <f>SUM(Mariannhill!AR140)</f>
        <v>0</v>
      </c>
      <c r="AS140" s="77">
        <f>SUM(Mariannhill!AS140)</f>
        <v>0</v>
      </c>
      <c r="AT140" s="79">
        <f>SUM(Mariannhill!AT140)</f>
        <v>0</v>
      </c>
      <c r="AU140" s="78">
        <f>SUM(Mariannhill!AU140)</f>
        <v>0</v>
      </c>
      <c r="AV140" s="78">
        <f>SUM(Mariannhill!AV140)</f>
        <v>0</v>
      </c>
      <c r="AW140" s="78">
        <f>SUM(Mariannhill!AW140)</f>
        <v>0</v>
      </c>
      <c r="AX140" s="78">
        <f>SUM(Mariannhill!AX140)</f>
        <v>0</v>
      </c>
      <c r="AY140" s="78">
        <f>SUM(Mariannhill!AY140)</f>
        <v>0</v>
      </c>
      <c r="AZ140" s="78">
        <f>SUM(Mariannhill!AZ140)</f>
        <v>0</v>
      </c>
      <c r="BA140" s="78">
        <f>SUM(Mariannhill!BA140)</f>
        <v>0</v>
      </c>
      <c r="BB140" s="78">
        <f>SUM(Mariannhill!BB140)</f>
        <v>0</v>
      </c>
      <c r="BC140" s="78">
        <f>SUM(Mariannhill!BC140)</f>
        <v>0</v>
      </c>
      <c r="BD140" s="78">
        <f>SUM(Mariannhill!BD140)</f>
        <v>0</v>
      </c>
      <c r="BE140" s="77">
        <f>SUM(Mariannhill!BE140)</f>
        <v>0</v>
      </c>
      <c r="BF140" s="79">
        <f>SUM(Mariannhill!BF140)</f>
        <v>0</v>
      </c>
      <c r="BG140" s="78">
        <f>SUM(Mariannhill!BG140)</f>
        <v>0</v>
      </c>
      <c r="BH140" s="78">
        <f>SUM(Mariannhill!BH140)</f>
        <v>0</v>
      </c>
      <c r="BI140" s="78">
        <f>SUM(Mariannhill!BI140)</f>
        <v>0</v>
      </c>
      <c r="BJ140" s="78">
        <f>SUM(Mariannhill!BJ140)</f>
        <v>0</v>
      </c>
      <c r="BK140" s="78">
        <f>SUM(Mariannhill!BK140)</f>
        <v>0</v>
      </c>
      <c r="BL140" s="78">
        <f>SUM(Mariannhill!BL140)</f>
        <v>0</v>
      </c>
      <c r="BM140" s="78">
        <f>SUM(Mariannhill!BM140)</f>
        <v>0</v>
      </c>
      <c r="BN140" s="78">
        <f>SUM(Mariannhill!BN140)</f>
        <v>0</v>
      </c>
      <c r="BO140" s="78">
        <f>SUM(Mariannhill!BO140)</f>
        <v>0</v>
      </c>
      <c r="BP140" s="78">
        <f>SUM(Mariannhill!BP140)</f>
        <v>0</v>
      </c>
      <c r="BQ140" s="77">
        <f>SUM(Mariannhill!BQ140)</f>
        <v>0</v>
      </c>
      <c r="BR140" s="79">
        <f>SUM(Mariannhill!BR140)</f>
        <v>0</v>
      </c>
      <c r="BS140" s="78">
        <f>SUM(Mariannhill!BS140)</f>
        <v>0</v>
      </c>
      <c r="BT140" s="78">
        <f>SUM(Mariannhill!BT140)</f>
        <v>0</v>
      </c>
      <c r="BU140" s="78">
        <f>SUM(Mariannhill!BU140)</f>
        <v>0</v>
      </c>
      <c r="BV140" s="78">
        <f>SUM(Mariannhill!BV140)</f>
        <v>0</v>
      </c>
      <c r="BW140" s="78">
        <f>SUM(Mariannhill!BW140)</f>
        <v>0</v>
      </c>
      <c r="BX140" s="78">
        <f>SUM(Mariannhill!BX140)</f>
        <v>0</v>
      </c>
      <c r="BY140" s="78">
        <f>SUM(Mariannhill!BY140)</f>
        <v>0</v>
      </c>
      <c r="BZ140" s="78">
        <f>SUM(Mariannhill!BZ140)</f>
        <v>0</v>
      </c>
      <c r="CA140" s="78">
        <f>SUM(Mariannhill!CA140)</f>
        <v>0</v>
      </c>
      <c r="CB140" s="78">
        <f>SUM(Mariannhill!CB140)</f>
        <v>0</v>
      </c>
      <c r="CC140" s="77">
        <f>SUM(Mariannhill!CC140)</f>
        <v>0</v>
      </c>
      <c r="CD140" s="40" t="s">
        <v>50</v>
      </c>
    </row>
    <row r="141" spans="1:82" ht="26" x14ac:dyDescent="0.35">
      <c r="A141" s="40"/>
      <c r="B141" s="74" t="s">
        <v>274</v>
      </c>
      <c r="C141" s="130" t="s">
        <v>275</v>
      </c>
      <c r="D141" s="140" t="s">
        <v>60</v>
      </c>
      <c r="E141" s="255">
        <f>SUM(Mariannhill!E141)</f>
        <v>72</v>
      </c>
      <c r="F141" s="214" t="b">
        <f>(Mariannhill!G141)=G141</f>
        <v>1</v>
      </c>
      <c r="G141" s="75">
        <f t="shared" si="61"/>
        <v>0</v>
      </c>
      <c r="H141" s="76">
        <f>SUM(Mariannhill!H141)</f>
        <v>0</v>
      </c>
      <c r="I141" s="77">
        <f>SUM(Mariannhill!I141)</f>
        <v>0</v>
      </c>
      <c r="J141" s="76">
        <f>SUM(Mariannhill!J141)</f>
        <v>0</v>
      </c>
      <c r="K141" s="78">
        <f>SUM(Mariannhill!K141)</f>
        <v>0</v>
      </c>
      <c r="L141" s="78">
        <f>SUM(Mariannhill!L141)</f>
        <v>0</v>
      </c>
      <c r="M141" s="78">
        <f>SUM(Mariannhill!M141)</f>
        <v>0</v>
      </c>
      <c r="N141" s="78">
        <f>SUM(Mariannhill!N141)</f>
        <v>0</v>
      </c>
      <c r="O141" s="78">
        <f>SUM(Mariannhill!O141)</f>
        <v>0</v>
      </c>
      <c r="P141" s="78">
        <f>SUM(Mariannhill!P141)</f>
        <v>0</v>
      </c>
      <c r="Q141" s="78">
        <f>SUM(Mariannhill!Q141)</f>
        <v>0</v>
      </c>
      <c r="R141" s="78">
        <f>SUM(Mariannhill!R141)</f>
        <v>0</v>
      </c>
      <c r="S141" s="78">
        <f>SUM(Mariannhill!S141)</f>
        <v>0</v>
      </c>
      <c r="T141" s="78">
        <f>SUM(Mariannhill!T141)</f>
        <v>0</v>
      </c>
      <c r="U141" s="77">
        <f>SUM(Mariannhill!U141)</f>
        <v>0</v>
      </c>
      <c r="V141" s="76">
        <f>SUM(Mariannhill!V141)</f>
        <v>0</v>
      </c>
      <c r="W141" s="78">
        <f>SUM(Mariannhill!W141)</f>
        <v>0</v>
      </c>
      <c r="X141" s="78">
        <f>SUM(Mariannhill!X141)</f>
        <v>0</v>
      </c>
      <c r="Y141" s="78">
        <f>SUM(Mariannhill!Y141)</f>
        <v>0</v>
      </c>
      <c r="Z141" s="78">
        <f>SUM(Mariannhill!Z141)</f>
        <v>0</v>
      </c>
      <c r="AA141" s="78">
        <f>SUM(Mariannhill!AA141)</f>
        <v>0</v>
      </c>
      <c r="AB141" s="78">
        <f>SUM(Mariannhill!AB141)</f>
        <v>0</v>
      </c>
      <c r="AC141" s="78">
        <f>SUM(Mariannhill!AC141)</f>
        <v>0</v>
      </c>
      <c r="AD141" s="78">
        <f>SUM(Mariannhill!AD141)</f>
        <v>0</v>
      </c>
      <c r="AE141" s="78">
        <f>SUM(Mariannhill!AE141)</f>
        <v>0</v>
      </c>
      <c r="AF141" s="78">
        <f>SUM(Mariannhill!AF141)</f>
        <v>0</v>
      </c>
      <c r="AG141" s="77">
        <f>SUM(Mariannhill!AG141)</f>
        <v>0</v>
      </c>
      <c r="AH141" s="79">
        <f>SUM(Mariannhill!AH141)</f>
        <v>0</v>
      </c>
      <c r="AI141" s="78">
        <f>SUM(Mariannhill!AI141)</f>
        <v>0</v>
      </c>
      <c r="AJ141" s="78">
        <f>SUM(Mariannhill!AJ141)</f>
        <v>0</v>
      </c>
      <c r="AK141" s="78">
        <f>SUM(Mariannhill!AK141)</f>
        <v>0</v>
      </c>
      <c r="AL141" s="78">
        <f>SUM(Mariannhill!AL141)</f>
        <v>0</v>
      </c>
      <c r="AM141" s="78">
        <f>SUM(Mariannhill!AM141)</f>
        <v>0</v>
      </c>
      <c r="AN141" s="78">
        <f>SUM(Mariannhill!AN141)</f>
        <v>0</v>
      </c>
      <c r="AO141" s="78">
        <f>SUM(Mariannhill!AO141)</f>
        <v>0</v>
      </c>
      <c r="AP141" s="78">
        <f>SUM(Mariannhill!AP141)</f>
        <v>0</v>
      </c>
      <c r="AQ141" s="78">
        <f>SUM(Mariannhill!AQ141)</f>
        <v>0</v>
      </c>
      <c r="AR141" s="78">
        <f>SUM(Mariannhill!AR141)</f>
        <v>0</v>
      </c>
      <c r="AS141" s="77">
        <f>SUM(Mariannhill!AS141)</f>
        <v>0</v>
      </c>
      <c r="AT141" s="79">
        <f>SUM(Mariannhill!AT141)</f>
        <v>0</v>
      </c>
      <c r="AU141" s="78">
        <f>SUM(Mariannhill!AU141)</f>
        <v>0</v>
      </c>
      <c r="AV141" s="78">
        <f>SUM(Mariannhill!AV141)</f>
        <v>0</v>
      </c>
      <c r="AW141" s="78">
        <f>SUM(Mariannhill!AW141)</f>
        <v>0</v>
      </c>
      <c r="AX141" s="78">
        <f>SUM(Mariannhill!AX141)</f>
        <v>0</v>
      </c>
      <c r="AY141" s="78">
        <f>SUM(Mariannhill!AY141)</f>
        <v>0</v>
      </c>
      <c r="AZ141" s="78">
        <f>SUM(Mariannhill!AZ141)</f>
        <v>0</v>
      </c>
      <c r="BA141" s="78">
        <f>SUM(Mariannhill!BA141)</f>
        <v>0</v>
      </c>
      <c r="BB141" s="78">
        <f>SUM(Mariannhill!BB141)</f>
        <v>0</v>
      </c>
      <c r="BC141" s="78">
        <f>SUM(Mariannhill!BC141)</f>
        <v>0</v>
      </c>
      <c r="BD141" s="78">
        <f>SUM(Mariannhill!BD141)</f>
        <v>0</v>
      </c>
      <c r="BE141" s="77">
        <f>SUM(Mariannhill!BE141)</f>
        <v>0</v>
      </c>
      <c r="BF141" s="79">
        <f>SUM(Mariannhill!BF141)</f>
        <v>0</v>
      </c>
      <c r="BG141" s="78">
        <f>SUM(Mariannhill!BG141)</f>
        <v>0</v>
      </c>
      <c r="BH141" s="78">
        <f>SUM(Mariannhill!BH141)</f>
        <v>0</v>
      </c>
      <c r="BI141" s="78">
        <f>SUM(Mariannhill!BI141)</f>
        <v>0</v>
      </c>
      <c r="BJ141" s="78">
        <f>SUM(Mariannhill!BJ141)</f>
        <v>0</v>
      </c>
      <c r="BK141" s="78">
        <f>SUM(Mariannhill!BK141)</f>
        <v>0</v>
      </c>
      <c r="BL141" s="78">
        <f>SUM(Mariannhill!BL141)</f>
        <v>0</v>
      </c>
      <c r="BM141" s="78">
        <f>SUM(Mariannhill!BM141)</f>
        <v>0</v>
      </c>
      <c r="BN141" s="78">
        <f>SUM(Mariannhill!BN141)</f>
        <v>0</v>
      </c>
      <c r="BO141" s="78">
        <f>SUM(Mariannhill!BO141)</f>
        <v>0</v>
      </c>
      <c r="BP141" s="78">
        <f>SUM(Mariannhill!BP141)</f>
        <v>0</v>
      </c>
      <c r="BQ141" s="77">
        <f>SUM(Mariannhill!BQ141)</f>
        <v>0</v>
      </c>
      <c r="BR141" s="79">
        <f>SUM(Mariannhill!BR141)</f>
        <v>0</v>
      </c>
      <c r="BS141" s="78">
        <f>SUM(Mariannhill!BS141)</f>
        <v>0</v>
      </c>
      <c r="BT141" s="78">
        <f>SUM(Mariannhill!BT141)</f>
        <v>0</v>
      </c>
      <c r="BU141" s="78">
        <f>SUM(Mariannhill!BU141)</f>
        <v>0</v>
      </c>
      <c r="BV141" s="78">
        <f>SUM(Mariannhill!BV141)</f>
        <v>0</v>
      </c>
      <c r="BW141" s="78">
        <f>SUM(Mariannhill!BW141)</f>
        <v>0</v>
      </c>
      <c r="BX141" s="78">
        <f>SUM(Mariannhill!BX141)</f>
        <v>0</v>
      </c>
      <c r="BY141" s="78">
        <f>SUM(Mariannhill!BY141)</f>
        <v>0</v>
      </c>
      <c r="BZ141" s="78">
        <f>SUM(Mariannhill!BZ141)</f>
        <v>0</v>
      </c>
      <c r="CA141" s="78">
        <f>SUM(Mariannhill!CA141)</f>
        <v>0</v>
      </c>
      <c r="CB141" s="78">
        <f>SUM(Mariannhill!CB141)</f>
        <v>0</v>
      </c>
      <c r="CC141" s="77">
        <f>SUM(Mariannhill!CC141)</f>
        <v>0</v>
      </c>
      <c r="CD141" s="40" t="s">
        <v>50</v>
      </c>
    </row>
    <row r="142" spans="1:82" x14ac:dyDescent="0.35">
      <c r="A142" s="40"/>
      <c r="B142" s="74" t="s">
        <v>276</v>
      </c>
      <c r="C142" s="130" t="s">
        <v>277</v>
      </c>
      <c r="D142" s="131" t="s">
        <v>60</v>
      </c>
      <c r="E142" s="255">
        <f>SUM(Mariannhill!E142)</f>
        <v>72</v>
      </c>
      <c r="F142" s="214" t="b">
        <f>(Mariannhill!G142)=G142</f>
        <v>1</v>
      </c>
      <c r="G142" s="75">
        <f t="shared" si="61"/>
        <v>0</v>
      </c>
      <c r="H142" s="76">
        <f>SUM(Mariannhill!H142)</f>
        <v>0</v>
      </c>
      <c r="I142" s="77">
        <f>SUM(Mariannhill!I142)</f>
        <v>0</v>
      </c>
      <c r="J142" s="76">
        <f>SUM(Mariannhill!J142)</f>
        <v>0</v>
      </c>
      <c r="K142" s="78">
        <f>SUM(Mariannhill!K142)</f>
        <v>0</v>
      </c>
      <c r="L142" s="78">
        <f>SUM(Mariannhill!L142)</f>
        <v>0</v>
      </c>
      <c r="M142" s="78">
        <f>SUM(Mariannhill!M142)</f>
        <v>0</v>
      </c>
      <c r="N142" s="78">
        <f>SUM(Mariannhill!N142)</f>
        <v>0</v>
      </c>
      <c r="O142" s="78">
        <f>SUM(Mariannhill!O142)</f>
        <v>0</v>
      </c>
      <c r="P142" s="78">
        <f>SUM(Mariannhill!P142)</f>
        <v>0</v>
      </c>
      <c r="Q142" s="78">
        <f>SUM(Mariannhill!Q142)</f>
        <v>0</v>
      </c>
      <c r="R142" s="78">
        <f>SUM(Mariannhill!R142)</f>
        <v>0</v>
      </c>
      <c r="S142" s="78">
        <f>SUM(Mariannhill!S142)</f>
        <v>0</v>
      </c>
      <c r="T142" s="78">
        <f>SUM(Mariannhill!T142)</f>
        <v>0</v>
      </c>
      <c r="U142" s="77">
        <f>SUM(Mariannhill!U142)</f>
        <v>0</v>
      </c>
      <c r="V142" s="76">
        <f>SUM(Mariannhill!V142)</f>
        <v>0</v>
      </c>
      <c r="W142" s="78">
        <f>SUM(Mariannhill!W142)</f>
        <v>0</v>
      </c>
      <c r="X142" s="78">
        <f>SUM(Mariannhill!X142)</f>
        <v>0</v>
      </c>
      <c r="Y142" s="78">
        <f>SUM(Mariannhill!Y142)</f>
        <v>0</v>
      </c>
      <c r="Z142" s="78">
        <f>SUM(Mariannhill!Z142)</f>
        <v>0</v>
      </c>
      <c r="AA142" s="78">
        <f>SUM(Mariannhill!AA142)</f>
        <v>0</v>
      </c>
      <c r="AB142" s="78">
        <f>SUM(Mariannhill!AB142)</f>
        <v>0</v>
      </c>
      <c r="AC142" s="78">
        <f>SUM(Mariannhill!AC142)</f>
        <v>0</v>
      </c>
      <c r="AD142" s="78">
        <f>SUM(Mariannhill!AD142)</f>
        <v>0</v>
      </c>
      <c r="AE142" s="78">
        <f>SUM(Mariannhill!AE142)</f>
        <v>0</v>
      </c>
      <c r="AF142" s="78">
        <f>SUM(Mariannhill!AF142)</f>
        <v>0</v>
      </c>
      <c r="AG142" s="77">
        <f>SUM(Mariannhill!AG142)</f>
        <v>0</v>
      </c>
      <c r="AH142" s="79">
        <f>SUM(Mariannhill!AH142)</f>
        <v>0</v>
      </c>
      <c r="AI142" s="78">
        <f>SUM(Mariannhill!AI142)</f>
        <v>0</v>
      </c>
      <c r="AJ142" s="78">
        <f>SUM(Mariannhill!AJ142)</f>
        <v>0</v>
      </c>
      <c r="AK142" s="78">
        <f>SUM(Mariannhill!AK142)</f>
        <v>0</v>
      </c>
      <c r="AL142" s="78">
        <f>SUM(Mariannhill!AL142)</f>
        <v>0</v>
      </c>
      <c r="AM142" s="78">
        <f>SUM(Mariannhill!AM142)</f>
        <v>0</v>
      </c>
      <c r="AN142" s="78">
        <f>SUM(Mariannhill!AN142)</f>
        <v>0</v>
      </c>
      <c r="AO142" s="78">
        <f>SUM(Mariannhill!AO142)</f>
        <v>0</v>
      </c>
      <c r="AP142" s="78">
        <f>SUM(Mariannhill!AP142)</f>
        <v>0</v>
      </c>
      <c r="AQ142" s="78">
        <f>SUM(Mariannhill!AQ142)</f>
        <v>0</v>
      </c>
      <c r="AR142" s="78">
        <f>SUM(Mariannhill!AR142)</f>
        <v>0</v>
      </c>
      <c r="AS142" s="77">
        <f>SUM(Mariannhill!AS142)</f>
        <v>0</v>
      </c>
      <c r="AT142" s="79">
        <f>SUM(Mariannhill!AT142)</f>
        <v>0</v>
      </c>
      <c r="AU142" s="78">
        <f>SUM(Mariannhill!AU142)</f>
        <v>0</v>
      </c>
      <c r="AV142" s="78">
        <f>SUM(Mariannhill!AV142)</f>
        <v>0</v>
      </c>
      <c r="AW142" s="78">
        <f>SUM(Mariannhill!AW142)</f>
        <v>0</v>
      </c>
      <c r="AX142" s="78">
        <f>SUM(Mariannhill!AX142)</f>
        <v>0</v>
      </c>
      <c r="AY142" s="78">
        <f>SUM(Mariannhill!AY142)</f>
        <v>0</v>
      </c>
      <c r="AZ142" s="78">
        <f>SUM(Mariannhill!AZ142)</f>
        <v>0</v>
      </c>
      <c r="BA142" s="78">
        <f>SUM(Mariannhill!BA142)</f>
        <v>0</v>
      </c>
      <c r="BB142" s="78">
        <f>SUM(Mariannhill!BB142)</f>
        <v>0</v>
      </c>
      <c r="BC142" s="78">
        <f>SUM(Mariannhill!BC142)</f>
        <v>0</v>
      </c>
      <c r="BD142" s="78">
        <f>SUM(Mariannhill!BD142)</f>
        <v>0</v>
      </c>
      <c r="BE142" s="77">
        <f>SUM(Mariannhill!BE142)</f>
        <v>0</v>
      </c>
      <c r="BF142" s="79">
        <f>SUM(Mariannhill!BF142)</f>
        <v>0</v>
      </c>
      <c r="BG142" s="78">
        <f>SUM(Mariannhill!BG142)</f>
        <v>0</v>
      </c>
      <c r="BH142" s="78">
        <f>SUM(Mariannhill!BH142)</f>
        <v>0</v>
      </c>
      <c r="BI142" s="78">
        <f>SUM(Mariannhill!BI142)</f>
        <v>0</v>
      </c>
      <c r="BJ142" s="78">
        <f>SUM(Mariannhill!BJ142)</f>
        <v>0</v>
      </c>
      <c r="BK142" s="78">
        <f>SUM(Mariannhill!BK142)</f>
        <v>0</v>
      </c>
      <c r="BL142" s="78">
        <f>SUM(Mariannhill!BL142)</f>
        <v>0</v>
      </c>
      <c r="BM142" s="78">
        <f>SUM(Mariannhill!BM142)</f>
        <v>0</v>
      </c>
      <c r="BN142" s="78">
        <f>SUM(Mariannhill!BN142)</f>
        <v>0</v>
      </c>
      <c r="BO142" s="78">
        <f>SUM(Mariannhill!BO142)</f>
        <v>0</v>
      </c>
      <c r="BP142" s="78">
        <f>SUM(Mariannhill!BP142)</f>
        <v>0</v>
      </c>
      <c r="BQ142" s="77">
        <f>SUM(Mariannhill!BQ142)</f>
        <v>0</v>
      </c>
      <c r="BR142" s="79">
        <f>SUM(Mariannhill!BR142)</f>
        <v>0</v>
      </c>
      <c r="BS142" s="78">
        <f>SUM(Mariannhill!BS142)</f>
        <v>0</v>
      </c>
      <c r="BT142" s="78">
        <f>SUM(Mariannhill!BT142)</f>
        <v>0</v>
      </c>
      <c r="BU142" s="78">
        <f>SUM(Mariannhill!BU142)</f>
        <v>0</v>
      </c>
      <c r="BV142" s="78">
        <f>SUM(Mariannhill!BV142)</f>
        <v>0</v>
      </c>
      <c r="BW142" s="78">
        <f>SUM(Mariannhill!BW142)</f>
        <v>0</v>
      </c>
      <c r="BX142" s="78">
        <f>SUM(Mariannhill!BX142)</f>
        <v>0</v>
      </c>
      <c r="BY142" s="78">
        <f>SUM(Mariannhill!BY142)</f>
        <v>0</v>
      </c>
      <c r="BZ142" s="78">
        <f>SUM(Mariannhill!BZ142)</f>
        <v>0</v>
      </c>
      <c r="CA142" s="78">
        <f>SUM(Mariannhill!CA142)</f>
        <v>0</v>
      </c>
      <c r="CB142" s="78">
        <f>SUM(Mariannhill!CB142)</f>
        <v>0</v>
      </c>
      <c r="CC142" s="77">
        <f>SUM(Mariannhill!CC142)</f>
        <v>0</v>
      </c>
      <c r="CD142" s="40" t="s">
        <v>50</v>
      </c>
    </row>
    <row r="143" spans="1:82" ht="26" x14ac:dyDescent="0.35">
      <c r="A143" s="40"/>
      <c r="B143" s="74" t="s">
        <v>278</v>
      </c>
      <c r="C143" s="130" t="s">
        <v>279</v>
      </c>
      <c r="D143" s="140" t="s">
        <v>60</v>
      </c>
      <c r="E143" s="255">
        <f>SUM(Mariannhill!E143)</f>
        <v>72</v>
      </c>
      <c r="F143" s="214" t="b">
        <f>(Mariannhill!G143)=G143</f>
        <v>1</v>
      </c>
      <c r="G143" s="75">
        <f t="shared" si="61"/>
        <v>0</v>
      </c>
      <c r="H143" s="76">
        <f>SUM(Mariannhill!H143)</f>
        <v>0</v>
      </c>
      <c r="I143" s="77">
        <f>SUM(Mariannhill!I143)</f>
        <v>0</v>
      </c>
      <c r="J143" s="76">
        <f>SUM(Mariannhill!J143)</f>
        <v>0</v>
      </c>
      <c r="K143" s="78">
        <f>SUM(Mariannhill!K143)</f>
        <v>0</v>
      </c>
      <c r="L143" s="78">
        <f>SUM(Mariannhill!L143)</f>
        <v>0</v>
      </c>
      <c r="M143" s="78">
        <f>SUM(Mariannhill!M143)</f>
        <v>0</v>
      </c>
      <c r="N143" s="78">
        <f>SUM(Mariannhill!N143)</f>
        <v>0</v>
      </c>
      <c r="O143" s="78">
        <f>SUM(Mariannhill!O143)</f>
        <v>0</v>
      </c>
      <c r="P143" s="78">
        <f>SUM(Mariannhill!P143)</f>
        <v>0</v>
      </c>
      <c r="Q143" s="78">
        <f>SUM(Mariannhill!Q143)</f>
        <v>0</v>
      </c>
      <c r="R143" s="78">
        <f>SUM(Mariannhill!R143)</f>
        <v>0</v>
      </c>
      <c r="S143" s="78">
        <f>SUM(Mariannhill!S143)</f>
        <v>0</v>
      </c>
      <c r="T143" s="78">
        <f>SUM(Mariannhill!T143)</f>
        <v>0</v>
      </c>
      <c r="U143" s="77">
        <f>SUM(Mariannhill!U143)</f>
        <v>0</v>
      </c>
      <c r="V143" s="76">
        <f>SUM(Mariannhill!V143)</f>
        <v>0</v>
      </c>
      <c r="W143" s="78">
        <f>SUM(Mariannhill!W143)</f>
        <v>0</v>
      </c>
      <c r="X143" s="78">
        <f>SUM(Mariannhill!X143)</f>
        <v>0</v>
      </c>
      <c r="Y143" s="78">
        <f>SUM(Mariannhill!Y143)</f>
        <v>0</v>
      </c>
      <c r="Z143" s="78">
        <f>SUM(Mariannhill!Z143)</f>
        <v>0</v>
      </c>
      <c r="AA143" s="78">
        <f>SUM(Mariannhill!AA143)</f>
        <v>0</v>
      </c>
      <c r="AB143" s="78">
        <f>SUM(Mariannhill!AB143)</f>
        <v>0</v>
      </c>
      <c r="AC143" s="78">
        <f>SUM(Mariannhill!AC143)</f>
        <v>0</v>
      </c>
      <c r="AD143" s="78">
        <f>SUM(Mariannhill!AD143)</f>
        <v>0</v>
      </c>
      <c r="AE143" s="78">
        <f>SUM(Mariannhill!AE143)</f>
        <v>0</v>
      </c>
      <c r="AF143" s="78">
        <f>SUM(Mariannhill!AF143)</f>
        <v>0</v>
      </c>
      <c r="AG143" s="77">
        <f>SUM(Mariannhill!AG143)</f>
        <v>0</v>
      </c>
      <c r="AH143" s="79">
        <f>SUM(Mariannhill!AH143)</f>
        <v>0</v>
      </c>
      <c r="AI143" s="78">
        <f>SUM(Mariannhill!AI143)</f>
        <v>0</v>
      </c>
      <c r="AJ143" s="78">
        <f>SUM(Mariannhill!AJ143)</f>
        <v>0</v>
      </c>
      <c r="AK143" s="78">
        <f>SUM(Mariannhill!AK143)</f>
        <v>0</v>
      </c>
      <c r="AL143" s="78">
        <f>SUM(Mariannhill!AL143)</f>
        <v>0</v>
      </c>
      <c r="AM143" s="78">
        <f>SUM(Mariannhill!AM143)</f>
        <v>0</v>
      </c>
      <c r="AN143" s="78">
        <f>SUM(Mariannhill!AN143)</f>
        <v>0</v>
      </c>
      <c r="AO143" s="78">
        <f>SUM(Mariannhill!AO143)</f>
        <v>0</v>
      </c>
      <c r="AP143" s="78">
        <f>SUM(Mariannhill!AP143)</f>
        <v>0</v>
      </c>
      <c r="AQ143" s="78">
        <f>SUM(Mariannhill!AQ143)</f>
        <v>0</v>
      </c>
      <c r="AR143" s="78">
        <f>SUM(Mariannhill!AR143)</f>
        <v>0</v>
      </c>
      <c r="AS143" s="77">
        <f>SUM(Mariannhill!AS143)</f>
        <v>0</v>
      </c>
      <c r="AT143" s="79">
        <f>SUM(Mariannhill!AT143)</f>
        <v>0</v>
      </c>
      <c r="AU143" s="78">
        <f>SUM(Mariannhill!AU143)</f>
        <v>0</v>
      </c>
      <c r="AV143" s="78">
        <f>SUM(Mariannhill!AV143)</f>
        <v>0</v>
      </c>
      <c r="AW143" s="78">
        <f>SUM(Mariannhill!AW143)</f>
        <v>0</v>
      </c>
      <c r="AX143" s="78">
        <f>SUM(Mariannhill!AX143)</f>
        <v>0</v>
      </c>
      <c r="AY143" s="78">
        <f>SUM(Mariannhill!AY143)</f>
        <v>0</v>
      </c>
      <c r="AZ143" s="78">
        <f>SUM(Mariannhill!AZ143)</f>
        <v>0</v>
      </c>
      <c r="BA143" s="78">
        <f>SUM(Mariannhill!BA143)</f>
        <v>0</v>
      </c>
      <c r="BB143" s="78">
        <f>SUM(Mariannhill!BB143)</f>
        <v>0</v>
      </c>
      <c r="BC143" s="78">
        <f>SUM(Mariannhill!BC143)</f>
        <v>0</v>
      </c>
      <c r="BD143" s="78">
        <f>SUM(Mariannhill!BD143)</f>
        <v>0</v>
      </c>
      <c r="BE143" s="77">
        <f>SUM(Mariannhill!BE143)</f>
        <v>0</v>
      </c>
      <c r="BF143" s="79">
        <f>SUM(Mariannhill!BF143)</f>
        <v>0</v>
      </c>
      <c r="BG143" s="78">
        <f>SUM(Mariannhill!BG143)</f>
        <v>0</v>
      </c>
      <c r="BH143" s="78">
        <f>SUM(Mariannhill!BH143)</f>
        <v>0</v>
      </c>
      <c r="BI143" s="78">
        <f>SUM(Mariannhill!BI143)</f>
        <v>0</v>
      </c>
      <c r="BJ143" s="78">
        <f>SUM(Mariannhill!BJ143)</f>
        <v>0</v>
      </c>
      <c r="BK143" s="78">
        <f>SUM(Mariannhill!BK143)</f>
        <v>0</v>
      </c>
      <c r="BL143" s="78">
        <f>SUM(Mariannhill!BL143)</f>
        <v>0</v>
      </c>
      <c r="BM143" s="78">
        <f>SUM(Mariannhill!BM143)</f>
        <v>0</v>
      </c>
      <c r="BN143" s="78">
        <f>SUM(Mariannhill!BN143)</f>
        <v>0</v>
      </c>
      <c r="BO143" s="78">
        <f>SUM(Mariannhill!BO143)</f>
        <v>0</v>
      </c>
      <c r="BP143" s="78">
        <f>SUM(Mariannhill!BP143)</f>
        <v>0</v>
      </c>
      <c r="BQ143" s="77">
        <f>SUM(Mariannhill!BQ143)</f>
        <v>0</v>
      </c>
      <c r="BR143" s="79">
        <f>SUM(Mariannhill!BR143)</f>
        <v>0</v>
      </c>
      <c r="BS143" s="78">
        <f>SUM(Mariannhill!BS143)</f>
        <v>0</v>
      </c>
      <c r="BT143" s="78">
        <f>SUM(Mariannhill!BT143)</f>
        <v>0</v>
      </c>
      <c r="BU143" s="78">
        <f>SUM(Mariannhill!BU143)</f>
        <v>0</v>
      </c>
      <c r="BV143" s="78">
        <f>SUM(Mariannhill!BV143)</f>
        <v>0</v>
      </c>
      <c r="BW143" s="78">
        <f>SUM(Mariannhill!BW143)</f>
        <v>0</v>
      </c>
      <c r="BX143" s="78">
        <f>SUM(Mariannhill!BX143)</f>
        <v>0</v>
      </c>
      <c r="BY143" s="78">
        <f>SUM(Mariannhill!BY143)</f>
        <v>0</v>
      </c>
      <c r="BZ143" s="78">
        <f>SUM(Mariannhill!BZ143)</f>
        <v>0</v>
      </c>
      <c r="CA143" s="78">
        <f>SUM(Mariannhill!CA143)</f>
        <v>0</v>
      </c>
      <c r="CB143" s="78">
        <f>SUM(Mariannhill!CB143)</f>
        <v>0</v>
      </c>
      <c r="CC143" s="77">
        <f>SUM(Mariannhill!CC143)</f>
        <v>0</v>
      </c>
      <c r="CD143" s="40" t="s">
        <v>50</v>
      </c>
    </row>
    <row r="144" spans="1:82" s="176" customFormat="1" x14ac:dyDescent="0.35">
      <c r="B144" s="132" t="s">
        <v>280</v>
      </c>
      <c r="C144" s="133" t="s">
        <v>281</v>
      </c>
      <c r="D144" s="134"/>
      <c r="E144" s="284"/>
      <c r="F144" s="214" t="b">
        <f>(Mariannhill!G144)=G144</f>
        <v>1</v>
      </c>
      <c r="G144" s="135">
        <f t="shared" ref="G144:AL144" si="62">SUM(G145:G153)</f>
        <v>0</v>
      </c>
      <c r="H144" s="136">
        <f t="shared" si="62"/>
        <v>0</v>
      </c>
      <c r="I144" s="137">
        <f t="shared" si="62"/>
        <v>0</v>
      </c>
      <c r="J144" s="136">
        <f t="shared" si="62"/>
        <v>0</v>
      </c>
      <c r="K144" s="138">
        <f t="shared" si="62"/>
        <v>0</v>
      </c>
      <c r="L144" s="138">
        <f t="shared" si="62"/>
        <v>0</v>
      </c>
      <c r="M144" s="138">
        <f t="shared" si="62"/>
        <v>0</v>
      </c>
      <c r="N144" s="138">
        <f t="shared" si="62"/>
        <v>0</v>
      </c>
      <c r="O144" s="138">
        <f t="shared" si="62"/>
        <v>0</v>
      </c>
      <c r="P144" s="138">
        <f t="shared" si="62"/>
        <v>0</v>
      </c>
      <c r="Q144" s="138">
        <f t="shared" si="62"/>
        <v>0</v>
      </c>
      <c r="R144" s="138">
        <f t="shared" si="62"/>
        <v>0</v>
      </c>
      <c r="S144" s="138">
        <f t="shared" si="62"/>
        <v>0</v>
      </c>
      <c r="T144" s="138">
        <f t="shared" si="62"/>
        <v>0</v>
      </c>
      <c r="U144" s="137">
        <f t="shared" si="62"/>
        <v>0</v>
      </c>
      <c r="V144" s="136">
        <f t="shared" si="62"/>
        <v>0</v>
      </c>
      <c r="W144" s="138">
        <f t="shared" si="62"/>
        <v>0</v>
      </c>
      <c r="X144" s="138">
        <f t="shared" si="62"/>
        <v>0</v>
      </c>
      <c r="Y144" s="138">
        <f t="shared" si="62"/>
        <v>0</v>
      </c>
      <c r="Z144" s="138">
        <f t="shared" si="62"/>
        <v>0</v>
      </c>
      <c r="AA144" s="138">
        <f t="shared" si="62"/>
        <v>0</v>
      </c>
      <c r="AB144" s="138">
        <f t="shared" si="62"/>
        <v>0</v>
      </c>
      <c r="AC144" s="138">
        <f t="shared" si="62"/>
        <v>0</v>
      </c>
      <c r="AD144" s="138">
        <f t="shared" si="62"/>
        <v>0</v>
      </c>
      <c r="AE144" s="138">
        <f t="shared" si="62"/>
        <v>0</v>
      </c>
      <c r="AF144" s="138">
        <f t="shared" si="62"/>
        <v>0</v>
      </c>
      <c r="AG144" s="137">
        <f t="shared" si="62"/>
        <v>0</v>
      </c>
      <c r="AH144" s="139">
        <f t="shared" si="62"/>
        <v>0</v>
      </c>
      <c r="AI144" s="138">
        <f t="shared" si="62"/>
        <v>0</v>
      </c>
      <c r="AJ144" s="138">
        <f t="shared" si="62"/>
        <v>0</v>
      </c>
      <c r="AK144" s="138">
        <f t="shared" si="62"/>
        <v>0</v>
      </c>
      <c r="AL144" s="138">
        <f t="shared" si="62"/>
        <v>0</v>
      </c>
      <c r="AM144" s="138">
        <f t="shared" ref="AM144:BR144" si="63">SUM(AM145:AM153)</f>
        <v>0</v>
      </c>
      <c r="AN144" s="138">
        <f t="shared" si="63"/>
        <v>0</v>
      </c>
      <c r="AO144" s="138">
        <f t="shared" si="63"/>
        <v>0</v>
      </c>
      <c r="AP144" s="138">
        <f t="shared" si="63"/>
        <v>0</v>
      </c>
      <c r="AQ144" s="138">
        <f t="shared" si="63"/>
        <v>0</v>
      </c>
      <c r="AR144" s="138">
        <f t="shared" si="63"/>
        <v>0</v>
      </c>
      <c r="AS144" s="137">
        <f t="shared" si="63"/>
        <v>0</v>
      </c>
      <c r="AT144" s="139">
        <f t="shared" si="63"/>
        <v>0</v>
      </c>
      <c r="AU144" s="138">
        <f t="shared" si="63"/>
        <v>0</v>
      </c>
      <c r="AV144" s="138">
        <f t="shared" si="63"/>
        <v>0</v>
      </c>
      <c r="AW144" s="138">
        <f t="shared" si="63"/>
        <v>0</v>
      </c>
      <c r="AX144" s="138">
        <f t="shared" si="63"/>
        <v>0</v>
      </c>
      <c r="AY144" s="138">
        <f t="shared" si="63"/>
        <v>0</v>
      </c>
      <c r="AZ144" s="138">
        <f t="shared" si="63"/>
        <v>0</v>
      </c>
      <c r="BA144" s="138">
        <f t="shared" si="63"/>
        <v>0</v>
      </c>
      <c r="BB144" s="138">
        <f t="shared" si="63"/>
        <v>0</v>
      </c>
      <c r="BC144" s="138">
        <f t="shared" si="63"/>
        <v>0</v>
      </c>
      <c r="BD144" s="138">
        <f t="shared" si="63"/>
        <v>0</v>
      </c>
      <c r="BE144" s="137">
        <f t="shared" si="63"/>
        <v>0</v>
      </c>
      <c r="BF144" s="139">
        <f t="shared" si="63"/>
        <v>0</v>
      </c>
      <c r="BG144" s="138">
        <f t="shared" si="63"/>
        <v>0</v>
      </c>
      <c r="BH144" s="138">
        <f t="shared" si="63"/>
        <v>0</v>
      </c>
      <c r="BI144" s="138">
        <f t="shared" si="63"/>
        <v>0</v>
      </c>
      <c r="BJ144" s="138">
        <f t="shared" si="63"/>
        <v>0</v>
      </c>
      <c r="BK144" s="138">
        <f t="shared" si="63"/>
        <v>0</v>
      </c>
      <c r="BL144" s="138">
        <f t="shared" si="63"/>
        <v>0</v>
      </c>
      <c r="BM144" s="138">
        <f t="shared" si="63"/>
        <v>0</v>
      </c>
      <c r="BN144" s="138">
        <f t="shared" si="63"/>
        <v>0</v>
      </c>
      <c r="BO144" s="138">
        <f t="shared" si="63"/>
        <v>0</v>
      </c>
      <c r="BP144" s="138">
        <f t="shared" si="63"/>
        <v>0</v>
      </c>
      <c r="BQ144" s="137">
        <f t="shared" si="63"/>
        <v>0</v>
      </c>
      <c r="BR144" s="139">
        <f t="shared" si="63"/>
        <v>0</v>
      </c>
      <c r="BS144" s="138">
        <f t="shared" ref="BS144:CC144" si="64">SUM(BS145:BS153)</f>
        <v>0</v>
      </c>
      <c r="BT144" s="138">
        <f t="shared" si="64"/>
        <v>0</v>
      </c>
      <c r="BU144" s="138">
        <f t="shared" si="64"/>
        <v>0</v>
      </c>
      <c r="BV144" s="138">
        <f t="shared" si="64"/>
        <v>0</v>
      </c>
      <c r="BW144" s="138">
        <f t="shared" si="64"/>
        <v>0</v>
      </c>
      <c r="BX144" s="138">
        <f t="shared" si="64"/>
        <v>0</v>
      </c>
      <c r="BY144" s="138">
        <f t="shared" si="64"/>
        <v>0</v>
      </c>
      <c r="BZ144" s="138">
        <f t="shared" si="64"/>
        <v>0</v>
      </c>
      <c r="CA144" s="138">
        <f t="shared" si="64"/>
        <v>0</v>
      </c>
      <c r="CB144" s="138">
        <f t="shared" si="64"/>
        <v>0</v>
      </c>
      <c r="CC144" s="137">
        <f t="shared" si="64"/>
        <v>0</v>
      </c>
      <c r="CD144" s="40" t="s">
        <v>50</v>
      </c>
    </row>
    <row r="145" spans="1:82" s="176" customFormat="1" x14ac:dyDescent="0.35">
      <c r="B145" s="177" t="s">
        <v>282</v>
      </c>
      <c r="C145" s="178" t="s">
        <v>283</v>
      </c>
      <c r="D145" s="179" t="s">
        <v>60</v>
      </c>
      <c r="E145" s="283">
        <f>SUM(Mariannhill!E145)</f>
        <v>0</v>
      </c>
      <c r="F145" s="214" t="b">
        <f>(Mariannhill!G145)=G145</f>
        <v>1</v>
      </c>
      <c r="G145" s="75">
        <f t="shared" ref="G145:G153" si="65">+SUM(H145:CC145)</f>
        <v>0</v>
      </c>
      <c r="H145" s="76">
        <f>SUM(Mariannhill!H145)</f>
        <v>0</v>
      </c>
      <c r="I145" s="77">
        <f>SUM(Mariannhill!I145)</f>
        <v>0</v>
      </c>
      <c r="J145" s="76">
        <f>SUM(Mariannhill!J145)</f>
        <v>0</v>
      </c>
      <c r="K145" s="78">
        <f>SUM(Mariannhill!K145)</f>
        <v>0</v>
      </c>
      <c r="L145" s="78">
        <f>SUM(Mariannhill!L145)</f>
        <v>0</v>
      </c>
      <c r="M145" s="78">
        <f>SUM(Mariannhill!M145)</f>
        <v>0</v>
      </c>
      <c r="N145" s="78">
        <f>SUM(Mariannhill!N145)</f>
        <v>0</v>
      </c>
      <c r="O145" s="78">
        <f>SUM(Mariannhill!O145)</f>
        <v>0</v>
      </c>
      <c r="P145" s="78">
        <f>SUM(Mariannhill!P145)</f>
        <v>0</v>
      </c>
      <c r="Q145" s="78">
        <f>SUM(Mariannhill!Q145)</f>
        <v>0</v>
      </c>
      <c r="R145" s="78">
        <f>SUM(Mariannhill!R145)</f>
        <v>0</v>
      </c>
      <c r="S145" s="78">
        <f>SUM(Mariannhill!S145)</f>
        <v>0</v>
      </c>
      <c r="T145" s="78">
        <f>SUM(Mariannhill!T145)</f>
        <v>0</v>
      </c>
      <c r="U145" s="77">
        <f>SUM(Mariannhill!U145)</f>
        <v>0</v>
      </c>
      <c r="V145" s="76">
        <f>SUM(Mariannhill!V145)</f>
        <v>0</v>
      </c>
      <c r="W145" s="78">
        <f>SUM(Mariannhill!W145)</f>
        <v>0</v>
      </c>
      <c r="X145" s="78">
        <f>SUM(Mariannhill!X145)</f>
        <v>0</v>
      </c>
      <c r="Y145" s="78">
        <f>SUM(Mariannhill!Y145)</f>
        <v>0</v>
      </c>
      <c r="Z145" s="78">
        <f>SUM(Mariannhill!Z145)</f>
        <v>0</v>
      </c>
      <c r="AA145" s="78">
        <f>SUM(Mariannhill!AA145)</f>
        <v>0</v>
      </c>
      <c r="AB145" s="78">
        <f>SUM(Mariannhill!AB145)</f>
        <v>0</v>
      </c>
      <c r="AC145" s="78">
        <f>SUM(Mariannhill!AC145)</f>
        <v>0</v>
      </c>
      <c r="AD145" s="78">
        <f>SUM(Mariannhill!AD145)</f>
        <v>0</v>
      </c>
      <c r="AE145" s="78">
        <f>SUM(Mariannhill!AE145)</f>
        <v>0</v>
      </c>
      <c r="AF145" s="78">
        <f>SUM(Mariannhill!AF145)</f>
        <v>0</v>
      </c>
      <c r="AG145" s="77">
        <f>SUM(Mariannhill!AG145)</f>
        <v>0</v>
      </c>
      <c r="AH145" s="79">
        <f>SUM(Mariannhill!AH145)</f>
        <v>0</v>
      </c>
      <c r="AI145" s="78">
        <f>SUM(Mariannhill!AI145)</f>
        <v>0</v>
      </c>
      <c r="AJ145" s="78">
        <f>SUM(Mariannhill!AJ145)</f>
        <v>0</v>
      </c>
      <c r="AK145" s="78">
        <f>SUM(Mariannhill!AK145)</f>
        <v>0</v>
      </c>
      <c r="AL145" s="78">
        <f>SUM(Mariannhill!AL145)</f>
        <v>0</v>
      </c>
      <c r="AM145" s="78">
        <f>SUM(Mariannhill!AM145)</f>
        <v>0</v>
      </c>
      <c r="AN145" s="78">
        <f>SUM(Mariannhill!AN145)</f>
        <v>0</v>
      </c>
      <c r="AO145" s="78">
        <f>SUM(Mariannhill!AO145)</f>
        <v>0</v>
      </c>
      <c r="AP145" s="78">
        <f>SUM(Mariannhill!AP145)</f>
        <v>0</v>
      </c>
      <c r="AQ145" s="78">
        <f>SUM(Mariannhill!AQ145)</f>
        <v>0</v>
      </c>
      <c r="AR145" s="78">
        <f>SUM(Mariannhill!AR145)</f>
        <v>0</v>
      </c>
      <c r="AS145" s="77">
        <f>SUM(Mariannhill!AS145)</f>
        <v>0</v>
      </c>
      <c r="AT145" s="79">
        <f>SUM(Mariannhill!AT145)</f>
        <v>0</v>
      </c>
      <c r="AU145" s="78">
        <f>SUM(Mariannhill!AU145)</f>
        <v>0</v>
      </c>
      <c r="AV145" s="78">
        <f>SUM(Mariannhill!AV145)</f>
        <v>0</v>
      </c>
      <c r="AW145" s="78">
        <f>SUM(Mariannhill!AW145)</f>
        <v>0</v>
      </c>
      <c r="AX145" s="78">
        <f>SUM(Mariannhill!AX145)</f>
        <v>0</v>
      </c>
      <c r="AY145" s="78">
        <f>SUM(Mariannhill!AY145)</f>
        <v>0</v>
      </c>
      <c r="AZ145" s="78">
        <f>SUM(Mariannhill!AZ145)</f>
        <v>0</v>
      </c>
      <c r="BA145" s="78">
        <f>SUM(Mariannhill!BA145)</f>
        <v>0</v>
      </c>
      <c r="BB145" s="78">
        <f>SUM(Mariannhill!BB145)</f>
        <v>0</v>
      </c>
      <c r="BC145" s="78">
        <f>SUM(Mariannhill!BC145)</f>
        <v>0</v>
      </c>
      <c r="BD145" s="78">
        <f>SUM(Mariannhill!BD145)</f>
        <v>0</v>
      </c>
      <c r="BE145" s="77">
        <f>SUM(Mariannhill!BE145)</f>
        <v>0</v>
      </c>
      <c r="BF145" s="79">
        <f>SUM(Mariannhill!BF145)</f>
        <v>0</v>
      </c>
      <c r="BG145" s="78">
        <f>SUM(Mariannhill!BG145)</f>
        <v>0</v>
      </c>
      <c r="BH145" s="78">
        <f>SUM(Mariannhill!BH145)</f>
        <v>0</v>
      </c>
      <c r="BI145" s="78">
        <f>SUM(Mariannhill!BI145)</f>
        <v>0</v>
      </c>
      <c r="BJ145" s="78">
        <f>SUM(Mariannhill!BJ145)</f>
        <v>0</v>
      </c>
      <c r="BK145" s="78">
        <f>SUM(Mariannhill!BK145)</f>
        <v>0</v>
      </c>
      <c r="BL145" s="78">
        <f>SUM(Mariannhill!BL145)</f>
        <v>0</v>
      </c>
      <c r="BM145" s="78">
        <f>SUM(Mariannhill!BM145)</f>
        <v>0</v>
      </c>
      <c r="BN145" s="78">
        <f>SUM(Mariannhill!BN145)</f>
        <v>0</v>
      </c>
      <c r="BO145" s="78">
        <f>SUM(Mariannhill!BO145)</f>
        <v>0</v>
      </c>
      <c r="BP145" s="78">
        <f>SUM(Mariannhill!BP145)</f>
        <v>0</v>
      </c>
      <c r="BQ145" s="77">
        <f>SUM(Mariannhill!BQ145)</f>
        <v>0</v>
      </c>
      <c r="BR145" s="79">
        <f>SUM(Mariannhill!BR145)</f>
        <v>0</v>
      </c>
      <c r="BS145" s="78">
        <f>SUM(Mariannhill!BS145)</f>
        <v>0</v>
      </c>
      <c r="BT145" s="78">
        <f>SUM(Mariannhill!BT145)</f>
        <v>0</v>
      </c>
      <c r="BU145" s="78">
        <f>SUM(Mariannhill!BU145)</f>
        <v>0</v>
      </c>
      <c r="BV145" s="78">
        <f>SUM(Mariannhill!BV145)</f>
        <v>0</v>
      </c>
      <c r="BW145" s="78">
        <f>SUM(Mariannhill!BW145)</f>
        <v>0</v>
      </c>
      <c r="BX145" s="78">
        <f>SUM(Mariannhill!BX145)</f>
        <v>0</v>
      </c>
      <c r="BY145" s="78">
        <f>SUM(Mariannhill!BY145)</f>
        <v>0</v>
      </c>
      <c r="BZ145" s="78">
        <f>SUM(Mariannhill!BZ145)</f>
        <v>0</v>
      </c>
      <c r="CA145" s="78">
        <f>SUM(Mariannhill!CA145)</f>
        <v>0</v>
      </c>
      <c r="CB145" s="78">
        <f>SUM(Mariannhill!CB145)</f>
        <v>0</v>
      </c>
      <c r="CC145" s="77">
        <f>SUM(Mariannhill!CC145)</f>
        <v>0</v>
      </c>
      <c r="CD145" s="176" t="s">
        <v>50</v>
      </c>
    </row>
    <row r="146" spans="1:82" s="176" customFormat="1" x14ac:dyDescent="0.35">
      <c r="B146" s="177" t="s">
        <v>284</v>
      </c>
      <c r="C146" s="178" t="s">
        <v>285</v>
      </c>
      <c r="D146" s="179" t="s">
        <v>60</v>
      </c>
      <c r="E146" s="283">
        <f>SUM(Mariannhill!E146)</f>
        <v>0</v>
      </c>
      <c r="F146" s="214" t="b">
        <f>(Mariannhill!G146)=G146</f>
        <v>1</v>
      </c>
      <c r="G146" s="75">
        <f t="shared" si="65"/>
        <v>0</v>
      </c>
      <c r="H146" s="76">
        <f>SUM(Mariannhill!H146)</f>
        <v>0</v>
      </c>
      <c r="I146" s="77">
        <f>SUM(Mariannhill!I146)</f>
        <v>0</v>
      </c>
      <c r="J146" s="76">
        <f>SUM(Mariannhill!J146)</f>
        <v>0</v>
      </c>
      <c r="K146" s="78">
        <f>SUM(Mariannhill!K146)</f>
        <v>0</v>
      </c>
      <c r="L146" s="78">
        <f>SUM(Mariannhill!L146)</f>
        <v>0</v>
      </c>
      <c r="M146" s="78">
        <f>SUM(Mariannhill!M146)</f>
        <v>0</v>
      </c>
      <c r="N146" s="78">
        <f>SUM(Mariannhill!N146)</f>
        <v>0</v>
      </c>
      <c r="O146" s="78">
        <f>SUM(Mariannhill!O146)</f>
        <v>0</v>
      </c>
      <c r="P146" s="78">
        <f>SUM(Mariannhill!P146)</f>
        <v>0</v>
      </c>
      <c r="Q146" s="78">
        <f>SUM(Mariannhill!Q146)</f>
        <v>0</v>
      </c>
      <c r="R146" s="78">
        <f>SUM(Mariannhill!R146)</f>
        <v>0</v>
      </c>
      <c r="S146" s="78">
        <f>SUM(Mariannhill!S146)</f>
        <v>0</v>
      </c>
      <c r="T146" s="78">
        <f>SUM(Mariannhill!T146)</f>
        <v>0</v>
      </c>
      <c r="U146" s="77">
        <f>SUM(Mariannhill!U146)</f>
        <v>0</v>
      </c>
      <c r="V146" s="76">
        <f>SUM(Mariannhill!V146)</f>
        <v>0</v>
      </c>
      <c r="W146" s="78">
        <f>SUM(Mariannhill!W146)</f>
        <v>0</v>
      </c>
      <c r="X146" s="78">
        <f>SUM(Mariannhill!X146)</f>
        <v>0</v>
      </c>
      <c r="Y146" s="78">
        <f>SUM(Mariannhill!Y146)</f>
        <v>0</v>
      </c>
      <c r="Z146" s="78">
        <f>SUM(Mariannhill!Z146)</f>
        <v>0</v>
      </c>
      <c r="AA146" s="78">
        <f>SUM(Mariannhill!AA146)</f>
        <v>0</v>
      </c>
      <c r="AB146" s="78">
        <f>SUM(Mariannhill!AB146)</f>
        <v>0</v>
      </c>
      <c r="AC146" s="78">
        <f>SUM(Mariannhill!AC146)</f>
        <v>0</v>
      </c>
      <c r="AD146" s="78">
        <f>SUM(Mariannhill!AD146)</f>
        <v>0</v>
      </c>
      <c r="AE146" s="78">
        <f>SUM(Mariannhill!AE146)</f>
        <v>0</v>
      </c>
      <c r="AF146" s="78">
        <f>SUM(Mariannhill!AF146)</f>
        <v>0</v>
      </c>
      <c r="AG146" s="77">
        <f>SUM(Mariannhill!AG146)</f>
        <v>0</v>
      </c>
      <c r="AH146" s="79">
        <f>SUM(Mariannhill!AH146)</f>
        <v>0</v>
      </c>
      <c r="AI146" s="78">
        <f>SUM(Mariannhill!AI146)</f>
        <v>0</v>
      </c>
      <c r="AJ146" s="78">
        <f>SUM(Mariannhill!AJ146)</f>
        <v>0</v>
      </c>
      <c r="AK146" s="78">
        <f>SUM(Mariannhill!AK146)</f>
        <v>0</v>
      </c>
      <c r="AL146" s="78">
        <f>SUM(Mariannhill!AL146)</f>
        <v>0</v>
      </c>
      <c r="AM146" s="78">
        <f>SUM(Mariannhill!AM146)</f>
        <v>0</v>
      </c>
      <c r="AN146" s="78">
        <f>SUM(Mariannhill!AN146)</f>
        <v>0</v>
      </c>
      <c r="AO146" s="78">
        <f>SUM(Mariannhill!AO146)</f>
        <v>0</v>
      </c>
      <c r="AP146" s="78">
        <f>SUM(Mariannhill!AP146)</f>
        <v>0</v>
      </c>
      <c r="AQ146" s="78">
        <f>SUM(Mariannhill!AQ146)</f>
        <v>0</v>
      </c>
      <c r="AR146" s="78">
        <f>SUM(Mariannhill!AR146)</f>
        <v>0</v>
      </c>
      <c r="AS146" s="77">
        <f>SUM(Mariannhill!AS146)</f>
        <v>0</v>
      </c>
      <c r="AT146" s="79">
        <f>SUM(Mariannhill!AT146)</f>
        <v>0</v>
      </c>
      <c r="AU146" s="78">
        <f>SUM(Mariannhill!AU146)</f>
        <v>0</v>
      </c>
      <c r="AV146" s="78">
        <f>SUM(Mariannhill!AV146)</f>
        <v>0</v>
      </c>
      <c r="AW146" s="78">
        <f>SUM(Mariannhill!AW146)</f>
        <v>0</v>
      </c>
      <c r="AX146" s="78">
        <f>SUM(Mariannhill!AX146)</f>
        <v>0</v>
      </c>
      <c r="AY146" s="78">
        <f>SUM(Mariannhill!AY146)</f>
        <v>0</v>
      </c>
      <c r="AZ146" s="78">
        <f>SUM(Mariannhill!AZ146)</f>
        <v>0</v>
      </c>
      <c r="BA146" s="78">
        <f>SUM(Mariannhill!BA146)</f>
        <v>0</v>
      </c>
      <c r="BB146" s="78">
        <f>SUM(Mariannhill!BB146)</f>
        <v>0</v>
      </c>
      <c r="BC146" s="78">
        <f>SUM(Mariannhill!BC146)</f>
        <v>0</v>
      </c>
      <c r="BD146" s="78">
        <f>SUM(Mariannhill!BD146)</f>
        <v>0</v>
      </c>
      <c r="BE146" s="77">
        <f>SUM(Mariannhill!BE146)</f>
        <v>0</v>
      </c>
      <c r="BF146" s="79">
        <f>SUM(Mariannhill!BF146)</f>
        <v>0</v>
      </c>
      <c r="BG146" s="78">
        <f>SUM(Mariannhill!BG146)</f>
        <v>0</v>
      </c>
      <c r="BH146" s="78">
        <f>SUM(Mariannhill!BH146)</f>
        <v>0</v>
      </c>
      <c r="BI146" s="78">
        <f>SUM(Mariannhill!BI146)</f>
        <v>0</v>
      </c>
      <c r="BJ146" s="78">
        <f>SUM(Mariannhill!BJ146)</f>
        <v>0</v>
      </c>
      <c r="BK146" s="78">
        <f>SUM(Mariannhill!BK146)</f>
        <v>0</v>
      </c>
      <c r="BL146" s="78">
        <f>SUM(Mariannhill!BL146)</f>
        <v>0</v>
      </c>
      <c r="BM146" s="78">
        <f>SUM(Mariannhill!BM146)</f>
        <v>0</v>
      </c>
      <c r="BN146" s="78">
        <f>SUM(Mariannhill!BN146)</f>
        <v>0</v>
      </c>
      <c r="BO146" s="78">
        <f>SUM(Mariannhill!BO146)</f>
        <v>0</v>
      </c>
      <c r="BP146" s="78">
        <f>SUM(Mariannhill!BP146)</f>
        <v>0</v>
      </c>
      <c r="BQ146" s="77">
        <f>SUM(Mariannhill!BQ146)</f>
        <v>0</v>
      </c>
      <c r="BR146" s="79">
        <f>SUM(Mariannhill!BR146)</f>
        <v>0</v>
      </c>
      <c r="BS146" s="78">
        <f>SUM(Mariannhill!BS146)</f>
        <v>0</v>
      </c>
      <c r="BT146" s="78">
        <f>SUM(Mariannhill!BT146)</f>
        <v>0</v>
      </c>
      <c r="BU146" s="78">
        <f>SUM(Mariannhill!BU146)</f>
        <v>0</v>
      </c>
      <c r="BV146" s="78">
        <f>SUM(Mariannhill!BV146)</f>
        <v>0</v>
      </c>
      <c r="BW146" s="78">
        <f>SUM(Mariannhill!BW146)</f>
        <v>0</v>
      </c>
      <c r="BX146" s="78">
        <f>SUM(Mariannhill!BX146)</f>
        <v>0</v>
      </c>
      <c r="BY146" s="78">
        <f>SUM(Mariannhill!BY146)</f>
        <v>0</v>
      </c>
      <c r="BZ146" s="78">
        <f>SUM(Mariannhill!BZ146)</f>
        <v>0</v>
      </c>
      <c r="CA146" s="78">
        <f>SUM(Mariannhill!CA146)</f>
        <v>0</v>
      </c>
      <c r="CB146" s="78">
        <f>SUM(Mariannhill!CB146)</f>
        <v>0</v>
      </c>
      <c r="CC146" s="77">
        <f>SUM(Mariannhill!CC146)</f>
        <v>0</v>
      </c>
      <c r="CD146" s="176" t="s">
        <v>50</v>
      </c>
    </row>
    <row r="147" spans="1:82" s="40" customFormat="1" x14ac:dyDescent="0.35">
      <c r="B147" s="177" t="s">
        <v>286</v>
      </c>
      <c r="C147" s="178" t="s">
        <v>287</v>
      </c>
      <c r="D147" s="179" t="s">
        <v>60</v>
      </c>
      <c r="E147" s="283">
        <f>SUM(Mariannhill!E147)</f>
        <v>0</v>
      </c>
      <c r="F147" s="214" t="b">
        <f>(Mariannhill!G147)=G147</f>
        <v>1</v>
      </c>
      <c r="G147" s="75">
        <f t="shared" si="65"/>
        <v>0</v>
      </c>
      <c r="H147" s="76">
        <f>SUM(Mariannhill!H147)</f>
        <v>0</v>
      </c>
      <c r="I147" s="77">
        <f>SUM(Mariannhill!I147)</f>
        <v>0</v>
      </c>
      <c r="J147" s="76">
        <f>SUM(Mariannhill!J147)</f>
        <v>0</v>
      </c>
      <c r="K147" s="78">
        <f>SUM(Mariannhill!K147)</f>
        <v>0</v>
      </c>
      <c r="L147" s="78">
        <f>SUM(Mariannhill!L147)</f>
        <v>0</v>
      </c>
      <c r="M147" s="78">
        <f>SUM(Mariannhill!M147)</f>
        <v>0</v>
      </c>
      <c r="N147" s="78">
        <f>SUM(Mariannhill!N147)</f>
        <v>0</v>
      </c>
      <c r="O147" s="78">
        <f>SUM(Mariannhill!O147)</f>
        <v>0</v>
      </c>
      <c r="P147" s="78">
        <f>SUM(Mariannhill!P147)</f>
        <v>0</v>
      </c>
      <c r="Q147" s="78">
        <f>SUM(Mariannhill!Q147)</f>
        <v>0</v>
      </c>
      <c r="R147" s="78">
        <f>SUM(Mariannhill!R147)</f>
        <v>0</v>
      </c>
      <c r="S147" s="78">
        <f>SUM(Mariannhill!S147)</f>
        <v>0</v>
      </c>
      <c r="T147" s="78">
        <f>SUM(Mariannhill!T147)</f>
        <v>0</v>
      </c>
      <c r="U147" s="77">
        <f>SUM(Mariannhill!U147)</f>
        <v>0</v>
      </c>
      <c r="V147" s="76">
        <f>SUM(Mariannhill!V147)</f>
        <v>0</v>
      </c>
      <c r="W147" s="78">
        <f>SUM(Mariannhill!W147)</f>
        <v>0</v>
      </c>
      <c r="X147" s="78">
        <f>SUM(Mariannhill!X147)</f>
        <v>0</v>
      </c>
      <c r="Y147" s="78">
        <f>SUM(Mariannhill!Y147)</f>
        <v>0</v>
      </c>
      <c r="Z147" s="78">
        <f>SUM(Mariannhill!Z147)</f>
        <v>0</v>
      </c>
      <c r="AA147" s="78">
        <f>SUM(Mariannhill!AA147)</f>
        <v>0</v>
      </c>
      <c r="AB147" s="78">
        <f>SUM(Mariannhill!AB147)</f>
        <v>0</v>
      </c>
      <c r="AC147" s="78">
        <f>SUM(Mariannhill!AC147)</f>
        <v>0</v>
      </c>
      <c r="AD147" s="78">
        <f>SUM(Mariannhill!AD147)</f>
        <v>0</v>
      </c>
      <c r="AE147" s="78">
        <f>SUM(Mariannhill!AE147)</f>
        <v>0</v>
      </c>
      <c r="AF147" s="78">
        <f>SUM(Mariannhill!AF147)</f>
        <v>0</v>
      </c>
      <c r="AG147" s="77">
        <f>SUM(Mariannhill!AG147)</f>
        <v>0</v>
      </c>
      <c r="AH147" s="79">
        <f>SUM(Mariannhill!AH147)</f>
        <v>0</v>
      </c>
      <c r="AI147" s="78">
        <f>SUM(Mariannhill!AI147)</f>
        <v>0</v>
      </c>
      <c r="AJ147" s="78">
        <f>SUM(Mariannhill!AJ147)</f>
        <v>0</v>
      </c>
      <c r="AK147" s="78">
        <f>SUM(Mariannhill!AK147)</f>
        <v>0</v>
      </c>
      <c r="AL147" s="78">
        <f>SUM(Mariannhill!AL147)</f>
        <v>0</v>
      </c>
      <c r="AM147" s="78">
        <f>SUM(Mariannhill!AM147)</f>
        <v>0</v>
      </c>
      <c r="AN147" s="78">
        <f>SUM(Mariannhill!AN147)</f>
        <v>0</v>
      </c>
      <c r="AO147" s="78">
        <f>SUM(Mariannhill!AO147)</f>
        <v>0</v>
      </c>
      <c r="AP147" s="78">
        <f>SUM(Mariannhill!AP147)</f>
        <v>0</v>
      </c>
      <c r="AQ147" s="78">
        <f>SUM(Mariannhill!AQ147)</f>
        <v>0</v>
      </c>
      <c r="AR147" s="78">
        <f>SUM(Mariannhill!AR147)</f>
        <v>0</v>
      </c>
      <c r="AS147" s="77">
        <f>SUM(Mariannhill!AS147)</f>
        <v>0</v>
      </c>
      <c r="AT147" s="79">
        <f>SUM(Mariannhill!AT147)</f>
        <v>0</v>
      </c>
      <c r="AU147" s="78">
        <f>SUM(Mariannhill!AU147)</f>
        <v>0</v>
      </c>
      <c r="AV147" s="78">
        <f>SUM(Mariannhill!AV147)</f>
        <v>0</v>
      </c>
      <c r="AW147" s="78">
        <f>SUM(Mariannhill!AW147)</f>
        <v>0</v>
      </c>
      <c r="AX147" s="78">
        <f>SUM(Mariannhill!AX147)</f>
        <v>0</v>
      </c>
      <c r="AY147" s="78">
        <f>SUM(Mariannhill!AY147)</f>
        <v>0</v>
      </c>
      <c r="AZ147" s="78">
        <f>SUM(Mariannhill!AZ147)</f>
        <v>0</v>
      </c>
      <c r="BA147" s="78">
        <f>SUM(Mariannhill!BA147)</f>
        <v>0</v>
      </c>
      <c r="BB147" s="78">
        <f>SUM(Mariannhill!BB147)</f>
        <v>0</v>
      </c>
      <c r="BC147" s="78">
        <f>SUM(Mariannhill!BC147)</f>
        <v>0</v>
      </c>
      <c r="BD147" s="78">
        <f>SUM(Mariannhill!BD147)</f>
        <v>0</v>
      </c>
      <c r="BE147" s="77">
        <f>SUM(Mariannhill!BE147)</f>
        <v>0</v>
      </c>
      <c r="BF147" s="79">
        <f>SUM(Mariannhill!BF147)</f>
        <v>0</v>
      </c>
      <c r="BG147" s="78">
        <f>SUM(Mariannhill!BG147)</f>
        <v>0</v>
      </c>
      <c r="BH147" s="78">
        <f>SUM(Mariannhill!BH147)</f>
        <v>0</v>
      </c>
      <c r="BI147" s="78">
        <f>SUM(Mariannhill!BI147)</f>
        <v>0</v>
      </c>
      <c r="BJ147" s="78">
        <f>SUM(Mariannhill!BJ147)</f>
        <v>0</v>
      </c>
      <c r="BK147" s="78">
        <f>SUM(Mariannhill!BK147)</f>
        <v>0</v>
      </c>
      <c r="BL147" s="78">
        <f>SUM(Mariannhill!BL147)</f>
        <v>0</v>
      </c>
      <c r="BM147" s="78">
        <f>SUM(Mariannhill!BM147)</f>
        <v>0</v>
      </c>
      <c r="BN147" s="78">
        <f>SUM(Mariannhill!BN147)</f>
        <v>0</v>
      </c>
      <c r="BO147" s="78">
        <f>SUM(Mariannhill!BO147)</f>
        <v>0</v>
      </c>
      <c r="BP147" s="78">
        <f>SUM(Mariannhill!BP147)</f>
        <v>0</v>
      </c>
      <c r="BQ147" s="77">
        <f>SUM(Mariannhill!BQ147)</f>
        <v>0</v>
      </c>
      <c r="BR147" s="79">
        <f>SUM(Mariannhill!BR147)</f>
        <v>0</v>
      </c>
      <c r="BS147" s="78">
        <f>SUM(Mariannhill!BS147)</f>
        <v>0</v>
      </c>
      <c r="BT147" s="78">
        <f>SUM(Mariannhill!BT147)</f>
        <v>0</v>
      </c>
      <c r="BU147" s="78">
        <f>SUM(Mariannhill!BU147)</f>
        <v>0</v>
      </c>
      <c r="BV147" s="78">
        <f>SUM(Mariannhill!BV147)</f>
        <v>0</v>
      </c>
      <c r="BW147" s="78">
        <f>SUM(Mariannhill!BW147)</f>
        <v>0</v>
      </c>
      <c r="BX147" s="78">
        <f>SUM(Mariannhill!BX147)</f>
        <v>0</v>
      </c>
      <c r="BY147" s="78">
        <f>SUM(Mariannhill!BY147)</f>
        <v>0</v>
      </c>
      <c r="BZ147" s="78">
        <f>SUM(Mariannhill!BZ147)</f>
        <v>0</v>
      </c>
      <c r="CA147" s="78">
        <f>SUM(Mariannhill!CA147)</f>
        <v>0</v>
      </c>
      <c r="CB147" s="78">
        <f>SUM(Mariannhill!CB147)</f>
        <v>0</v>
      </c>
      <c r="CC147" s="77">
        <f>SUM(Mariannhill!CC147)</f>
        <v>0</v>
      </c>
      <c r="CD147" s="176" t="s">
        <v>50</v>
      </c>
    </row>
    <row r="148" spans="1:82" x14ac:dyDescent="0.35">
      <c r="A148" s="40"/>
      <c r="B148" s="177" t="s">
        <v>288</v>
      </c>
      <c r="C148" s="178" t="s">
        <v>289</v>
      </c>
      <c r="D148" s="179" t="s">
        <v>60</v>
      </c>
      <c r="E148" s="283">
        <f>SUM(Mariannhill!E148)</f>
        <v>0</v>
      </c>
      <c r="F148" s="214" t="b">
        <f>(Mariannhill!G148)=G148</f>
        <v>1</v>
      </c>
      <c r="G148" s="75">
        <f t="shared" si="65"/>
        <v>0</v>
      </c>
      <c r="H148" s="76">
        <f>SUM(Mariannhill!H148)</f>
        <v>0</v>
      </c>
      <c r="I148" s="77">
        <f>SUM(Mariannhill!I148)</f>
        <v>0</v>
      </c>
      <c r="J148" s="76">
        <f>SUM(Mariannhill!J148)</f>
        <v>0</v>
      </c>
      <c r="K148" s="78">
        <f>SUM(Mariannhill!K148)</f>
        <v>0</v>
      </c>
      <c r="L148" s="78">
        <f>SUM(Mariannhill!L148)</f>
        <v>0</v>
      </c>
      <c r="M148" s="78">
        <f>SUM(Mariannhill!M148)</f>
        <v>0</v>
      </c>
      <c r="N148" s="78">
        <f>SUM(Mariannhill!N148)</f>
        <v>0</v>
      </c>
      <c r="O148" s="78">
        <f>SUM(Mariannhill!O148)</f>
        <v>0</v>
      </c>
      <c r="P148" s="78">
        <f>SUM(Mariannhill!P148)</f>
        <v>0</v>
      </c>
      <c r="Q148" s="78">
        <f>SUM(Mariannhill!Q148)</f>
        <v>0</v>
      </c>
      <c r="R148" s="78">
        <f>SUM(Mariannhill!R148)</f>
        <v>0</v>
      </c>
      <c r="S148" s="78">
        <f>SUM(Mariannhill!S148)</f>
        <v>0</v>
      </c>
      <c r="T148" s="78">
        <f>SUM(Mariannhill!T148)</f>
        <v>0</v>
      </c>
      <c r="U148" s="77">
        <f>SUM(Mariannhill!U148)</f>
        <v>0</v>
      </c>
      <c r="V148" s="76">
        <f>SUM(Mariannhill!V148)</f>
        <v>0</v>
      </c>
      <c r="W148" s="78">
        <f>SUM(Mariannhill!W148)</f>
        <v>0</v>
      </c>
      <c r="X148" s="78">
        <f>SUM(Mariannhill!X148)</f>
        <v>0</v>
      </c>
      <c r="Y148" s="78">
        <f>SUM(Mariannhill!Y148)</f>
        <v>0</v>
      </c>
      <c r="Z148" s="78">
        <f>SUM(Mariannhill!Z148)</f>
        <v>0</v>
      </c>
      <c r="AA148" s="78">
        <f>SUM(Mariannhill!AA148)</f>
        <v>0</v>
      </c>
      <c r="AB148" s="78">
        <f>SUM(Mariannhill!AB148)</f>
        <v>0</v>
      </c>
      <c r="AC148" s="78">
        <f>SUM(Mariannhill!AC148)</f>
        <v>0</v>
      </c>
      <c r="AD148" s="78">
        <f>SUM(Mariannhill!AD148)</f>
        <v>0</v>
      </c>
      <c r="AE148" s="78">
        <f>SUM(Mariannhill!AE148)</f>
        <v>0</v>
      </c>
      <c r="AF148" s="78">
        <f>SUM(Mariannhill!AF148)</f>
        <v>0</v>
      </c>
      <c r="AG148" s="77">
        <f>SUM(Mariannhill!AG148)</f>
        <v>0</v>
      </c>
      <c r="AH148" s="79">
        <f>SUM(Mariannhill!AH148)</f>
        <v>0</v>
      </c>
      <c r="AI148" s="78">
        <f>SUM(Mariannhill!AI148)</f>
        <v>0</v>
      </c>
      <c r="AJ148" s="78">
        <f>SUM(Mariannhill!AJ148)</f>
        <v>0</v>
      </c>
      <c r="AK148" s="78">
        <f>SUM(Mariannhill!AK148)</f>
        <v>0</v>
      </c>
      <c r="AL148" s="78">
        <f>SUM(Mariannhill!AL148)</f>
        <v>0</v>
      </c>
      <c r="AM148" s="78">
        <f>SUM(Mariannhill!AM148)</f>
        <v>0</v>
      </c>
      <c r="AN148" s="78">
        <f>SUM(Mariannhill!AN148)</f>
        <v>0</v>
      </c>
      <c r="AO148" s="78">
        <f>SUM(Mariannhill!AO148)</f>
        <v>0</v>
      </c>
      <c r="AP148" s="78">
        <f>SUM(Mariannhill!AP148)</f>
        <v>0</v>
      </c>
      <c r="AQ148" s="78">
        <f>SUM(Mariannhill!AQ148)</f>
        <v>0</v>
      </c>
      <c r="AR148" s="78">
        <f>SUM(Mariannhill!AR148)</f>
        <v>0</v>
      </c>
      <c r="AS148" s="77">
        <f>SUM(Mariannhill!AS148)</f>
        <v>0</v>
      </c>
      <c r="AT148" s="79">
        <f>SUM(Mariannhill!AT148)</f>
        <v>0</v>
      </c>
      <c r="AU148" s="78">
        <f>SUM(Mariannhill!AU148)</f>
        <v>0</v>
      </c>
      <c r="AV148" s="78">
        <f>SUM(Mariannhill!AV148)</f>
        <v>0</v>
      </c>
      <c r="AW148" s="78">
        <f>SUM(Mariannhill!AW148)</f>
        <v>0</v>
      </c>
      <c r="AX148" s="78">
        <f>SUM(Mariannhill!AX148)</f>
        <v>0</v>
      </c>
      <c r="AY148" s="78">
        <f>SUM(Mariannhill!AY148)</f>
        <v>0</v>
      </c>
      <c r="AZ148" s="78">
        <f>SUM(Mariannhill!AZ148)</f>
        <v>0</v>
      </c>
      <c r="BA148" s="78">
        <f>SUM(Mariannhill!BA148)</f>
        <v>0</v>
      </c>
      <c r="BB148" s="78">
        <f>SUM(Mariannhill!BB148)</f>
        <v>0</v>
      </c>
      <c r="BC148" s="78">
        <f>SUM(Mariannhill!BC148)</f>
        <v>0</v>
      </c>
      <c r="BD148" s="78">
        <f>SUM(Mariannhill!BD148)</f>
        <v>0</v>
      </c>
      <c r="BE148" s="77">
        <f>SUM(Mariannhill!BE148)</f>
        <v>0</v>
      </c>
      <c r="BF148" s="79">
        <f>SUM(Mariannhill!BF148)</f>
        <v>0</v>
      </c>
      <c r="BG148" s="78">
        <f>SUM(Mariannhill!BG148)</f>
        <v>0</v>
      </c>
      <c r="BH148" s="78">
        <f>SUM(Mariannhill!BH148)</f>
        <v>0</v>
      </c>
      <c r="BI148" s="78">
        <f>SUM(Mariannhill!BI148)</f>
        <v>0</v>
      </c>
      <c r="BJ148" s="78">
        <f>SUM(Mariannhill!BJ148)</f>
        <v>0</v>
      </c>
      <c r="BK148" s="78">
        <f>SUM(Mariannhill!BK148)</f>
        <v>0</v>
      </c>
      <c r="BL148" s="78">
        <f>SUM(Mariannhill!BL148)</f>
        <v>0</v>
      </c>
      <c r="BM148" s="78">
        <f>SUM(Mariannhill!BM148)</f>
        <v>0</v>
      </c>
      <c r="BN148" s="78">
        <f>SUM(Mariannhill!BN148)</f>
        <v>0</v>
      </c>
      <c r="BO148" s="78">
        <f>SUM(Mariannhill!BO148)</f>
        <v>0</v>
      </c>
      <c r="BP148" s="78">
        <f>SUM(Mariannhill!BP148)</f>
        <v>0</v>
      </c>
      <c r="BQ148" s="77">
        <f>SUM(Mariannhill!BQ148)</f>
        <v>0</v>
      </c>
      <c r="BR148" s="79">
        <f>SUM(Mariannhill!BR148)</f>
        <v>0</v>
      </c>
      <c r="BS148" s="78">
        <f>SUM(Mariannhill!BS148)</f>
        <v>0</v>
      </c>
      <c r="BT148" s="78">
        <f>SUM(Mariannhill!BT148)</f>
        <v>0</v>
      </c>
      <c r="BU148" s="78">
        <f>SUM(Mariannhill!BU148)</f>
        <v>0</v>
      </c>
      <c r="BV148" s="78">
        <f>SUM(Mariannhill!BV148)</f>
        <v>0</v>
      </c>
      <c r="BW148" s="78">
        <f>SUM(Mariannhill!BW148)</f>
        <v>0</v>
      </c>
      <c r="BX148" s="78">
        <f>SUM(Mariannhill!BX148)</f>
        <v>0</v>
      </c>
      <c r="BY148" s="78">
        <f>SUM(Mariannhill!BY148)</f>
        <v>0</v>
      </c>
      <c r="BZ148" s="78">
        <f>SUM(Mariannhill!BZ148)</f>
        <v>0</v>
      </c>
      <c r="CA148" s="78">
        <f>SUM(Mariannhill!CA148)</f>
        <v>0</v>
      </c>
      <c r="CB148" s="78">
        <f>SUM(Mariannhill!CB148)</f>
        <v>0</v>
      </c>
      <c r="CC148" s="77">
        <f>SUM(Mariannhill!CC148)</f>
        <v>0</v>
      </c>
      <c r="CD148" s="176" t="s">
        <v>50</v>
      </c>
    </row>
    <row r="149" spans="1:82" s="176" customFormat="1" ht="26" x14ac:dyDescent="0.35">
      <c r="B149" s="177" t="s">
        <v>290</v>
      </c>
      <c r="C149" s="178" t="s">
        <v>291</v>
      </c>
      <c r="D149" s="179" t="s">
        <v>60</v>
      </c>
      <c r="E149" s="283">
        <f>SUM(Mariannhill!E149)</f>
        <v>0</v>
      </c>
      <c r="F149" s="214" t="b">
        <f>(Mariannhill!G149)=G149</f>
        <v>1</v>
      </c>
      <c r="G149" s="75">
        <f t="shared" si="65"/>
        <v>0</v>
      </c>
      <c r="H149" s="76">
        <f>SUM(Mariannhill!H149)</f>
        <v>0</v>
      </c>
      <c r="I149" s="77">
        <f>SUM(Mariannhill!I149)</f>
        <v>0</v>
      </c>
      <c r="J149" s="76">
        <f>SUM(Mariannhill!J149)</f>
        <v>0</v>
      </c>
      <c r="K149" s="78">
        <f>SUM(Mariannhill!K149)</f>
        <v>0</v>
      </c>
      <c r="L149" s="78">
        <f>SUM(Mariannhill!L149)</f>
        <v>0</v>
      </c>
      <c r="M149" s="78">
        <f>SUM(Mariannhill!M149)</f>
        <v>0</v>
      </c>
      <c r="N149" s="78">
        <f>SUM(Mariannhill!N149)</f>
        <v>0</v>
      </c>
      <c r="O149" s="78">
        <f>SUM(Mariannhill!O149)</f>
        <v>0</v>
      </c>
      <c r="P149" s="78">
        <f>SUM(Mariannhill!P149)</f>
        <v>0</v>
      </c>
      <c r="Q149" s="78">
        <f>SUM(Mariannhill!Q149)</f>
        <v>0</v>
      </c>
      <c r="R149" s="78">
        <f>SUM(Mariannhill!R149)</f>
        <v>0</v>
      </c>
      <c r="S149" s="78">
        <f>SUM(Mariannhill!S149)</f>
        <v>0</v>
      </c>
      <c r="T149" s="78">
        <f>SUM(Mariannhill!T149)</f>
        <v>0</v>
      </c>
      <c r="U149" s="77">
        <f>SUM(Mariannhill!U149)</f>
        <v>0</v>
      </c>
      <c r="V149" s="76">
        <f>SUM(Mariannhill!V149)</f>
        <v>0</v>
      </c>
      <c r="W149" s="78">
        <f>SUM(Mariannhill!W149)</f>
        <v>0</v>
      </c>
      <c r="X149" s="78">
        <f>SUM(Mariannhill!X149)</f>
        <v>0</v>
      </c>
      <c r="Y149" s="78">
        <f>SUM(Mariannhill!Y149)</f>
        <v>0</v>
      </c>
      <c r="Z149" s="78">
        <f>SUM(Mariannhill!Z149)</f>
        <v>0</v>
      </c>
      <c r="AA149" s="78">
        <f>SUM(Mariannhill!AA149)</f>
        <v>0</v>
      </c>
      <c r="AB149" s="78">
        <f>SUM(Mariannhill!AB149)</f>
        <v>0</v>
      </c>
      <c r="AC149" s="78">
        <f>SUM(Mariannhill!AC149)</f>
        <v>0</v>
      </c>
      <c r="AD149" s="78">
        <f>SUM(Mariannhill!AD149)</f>
        <v>0</v>
      </c>
      <c r="AE149" s="78">
        <f>SUM(Mariannhill!AE149)</f>
        <v>0</v>
      </c>
      <c r="AF149" s="78">
        <f>SUM(Mariannhill!AF149)</f>
        <v>0</v>
      </c>
      <c r="AG149" s="77">
        <f>SUM(Mariannhill!AG149)</f>
        <v>0</v>
      </c>
      <c r="AH149" s="79">
        <f>SUM(Mariannhill!AH149)</f>
        <v>0</v>
      </c>
      <c r="AI149" s="78">
        <f>SUM(Mariannhill!AI149)</f>
        <v>0</v>
      </c>
      <c r="AJ149" s="78">
        <f>SUM(Mariannhill!AJ149)</f>
        <v>0</v>
      </c>
      <c r="AK149" s="78">
        <f>SUM(Mariannhill!AK149)</f>
        <v>0</v>
      </c>
      <c r="AL149" s="78">
        <f>SUM(Mariannhill!AL149)</f>
        <v>0</v>
      </c>
      <c r="AM149" s="78">
        <f>SUM(Mariannhill!AM149)</f>
        <v>0</v>
      </c>
      <c r="AN149" s="78">
        <f>SUM(Mariannhill!AN149)</f>
        <v>0</v>
      </c>
      <c r="AO149" s="78">
        <f>SUM(Mariannhill!AO149)</f>
        <v>0</v>
      </c>
      <c r="AP149" s="78">
        <f>SUM(Mariannhill!AP149)</f>
        <v>0</v>
      </c>
      <c r="AQ149" s="78">
        <f>SUM(Mariannhill!AQ149)</f>
        <v>0</v>
      </c>
      <c r="AR149" s="78">
        <f>SUM(Mariannhill!AR149)</f>
        <v>0</v>
      </c>
      <c r="AS149" s="77">
        <f>SUM(Mariannhill!AS149)</f>
        <v>0</v>
      </c>
      <c r="AT149" s="79">
        <f>SUM(Mariannhill!AT149)</f>
        <v>0</v>
      </c>
      <c r="AU149" s="78">
        <f>SUM(Mariannhill!AU149)</f>
        <v>0</v>
      </c>
      <c r="AV149" s="78">
        <f>SUM(Mariannhill!AV149)</f>
        <v>0</v>
      </c>
      <c r="AW149" s="78">
        <f>SUM(Mariannhill!AW149)</f>
        <v>0</v>
      </c>
      <c r="AX149" s="78">
        <f>SUM(Mariannhill!AX149)</f>
        <v>0</v>
      </c>
      <c r="AY149" s="78">
        <f>SUM(Mariannhill!AY149)</f>
        <v>0</v>
      </c>
      <c r="AZ149" s="78">
        <f>SUM(Mariannhill!AZ149)</f>
        <v>0</v>
      </c>
      <c r="BA149" s="78">
        <f>SUM(Mariannhill!BA149)</f>
        <v>0</v>
      </c>
      <c r="BB149" s="78">
        <f>SUM(Mariannhill!BB149)</f>
        <v>0</v>
      </c>
      <c r="BC149" s="78">
        <f>SUM(Mariannhill!BC149)</f>
        <v>0</v>
      </c>
      <c r="BD149" s="78">
        <f>SUM(Mariannhill!BD149)</f>
        <v>0</v>
      </c>
      <c r="BE149" s="77">
        <f>SUM(Mariannhill!BE149)</f>
        <v>0</v>
      </c>
      <c r="BF149" s="79">
        <f>SUM(Mariannhill!BF149)</f>
        <v>0</v>
      </c>
      <c r="BG149" s="78">
        <f>SUM(Mariannhill!BG149)</f>
        <v>0</v>
      </c>
      <c r="BH149" s="78">
        <f>SUM(Mariannhill!BH149)</f>
        <v>0</v>
      </c>
      <c r="BI149" s="78">
        <f>SUM(Mariannhill!BI149)</f>
        <v>0</v>
      </c>
      <c r="BJ149" s="78">
        <f>SUM(Mariannhill!BJ149)</f>
        <v>0</v>
      </c>
      <c r="BK149" s="78">
        <f>SUM(Mariannhill!BK149)</f>
        <v>0</v>
      </c>
      <c r="BL149" s="78">
        <f>SUM(Mariannhill!BL149)</f>
        <v>0</v>
      </c>
      <c r="BM149" s="78">
        <f>SUM(Mariannhill!BM149)</f>
        <v>0</v>
      </c>
      <c r="BN149" s="78">
        <f>SUM(Mariannhill!BN149)</f>
        <v>0</v>
      </c>
      <c r="BO149" s="78">
        <f>SUM(Mariannhill!BO149)</f>
        <v>0</v>
      </c>
      <c r="BP149" s="78">
        <f>SUM(Mariannhill!BP149)</f>
        <v>0</v>
      </c>
      <c r="BQ149" s="77">
        <f>SUM(Mariannhill!BQ149)</f>
        <v>0</v>
      </c>
      <c r="BR149" s="79">
        <f>SUM(Mariannhill!BR149)</f>
        <v>0</v>
      </c>
      <c r="BS149" s="78">
        <f>SUM(Mariannhill!BS149)</f>
        <v>0</v>
      </c>
      <c r="BT149" s="78">
        <f>SUM(Mariannhill!BT149)</f>
        <v>0</v>
      </c>
      <c r="BU149" s="78">
        <f>SUM(Mariannhill!BU149)</f>
        <v>0</v>
      </c>
      <c r="BV149" s="78">
        <f>SUM(Mariannhill!BV149)</f>
        <v>0</v>
      </c>
      <c r="BW149" s="78">
        <f>SUM(Mariannhill!BW149)</f>
        <v>0</v>
      </c>
      <c r="BX149" s="78">
        <f>SUM(Mariannhill!BX149)</f>
        <v>0</v>
      </c>
      <c r="BY149" s="78">
        <f>SUM(Mariannhill!BY149)</f>
        <v>0</v>
      </c>
      <c r="BZ149" s="78">
        <f>SUM(Mariannhill!BZ149)</f>
        <v>0</v>
      </c>
      <c r="CA149" s="78">
        <f>SUM(Mariannhill!CA149)</f>
        <v>0</v>
      </c>
      <c r="CB149" s="78">
        <f>SUM(Mariannhill!CB149)</f>
        <v>0</v>
      </c>
      <c r="CC149" s="77">
        <f>SUM(Mariannhill!CC149)</f>
        <v>0</v>
      </c>
      <c r="CD149" s="176" t="s">
        <v>50</v>
      </c>
    </row>
    <row r="150" spans="1:82" x14ac:dyDescent="0.35">
      <c r="A150" s="40"/>
      <c r="B150" s="74" t="s">
        <v>292</v>
      </c>
      <c r="C150" s="130" t="s">
        <v>293</v>
      </c>
      <c r="D150" s="131" t="s">
        <v>60</v>
      </c>
      <c r="E150" s="255">
        <f>SUM(Mariannhill!E150)</f>
        <v>72</v>
      </c>
      <c r="F150" s="214" t="b">
        <f>(Mariannhill!G150)=G150</f>
        <v>1</v>
      </c>
      <c r="G150" s="75">
        <f t="shared" si="65"/>
        <v>0</v>
      </c>
      <c r="H150" s="76">
        <f>SUM(Mariannhill!H150)</f>
        <v>0</v>
      </c>
      <c r="I150" s="77">
        <f>SUM(Mariannhill!I150)</f>
        <v>0</v>
      </c>
      <c r="J150" s="76">
        <f>SUM(Mariannhill!J150)</f>
        <v>0</v>
      </c>
      <c r="K150" s="78">
        <f>SUM(Mariannhill!K150)</f>
        <v>0</v>
      </c>
      <c r="L150" s="78">
        <f>SUM(Mariannhill!L150)</f>
        <v>0</v>
      </c>
      <c r="M150" s="78">
        <f>SUM(Mariannhill!M150)</f>
        <v>0</v>
      </c>
      <c r="N150" s="78">
        <f>SUM(Mariannhill!N150)</f>
        <v>0</v>
      </c>
      <c r="O150" s="78">
        <f>SUM(Mariannhill!O150)</f>
        <v>0</v>
      </c>
      <c r="P150" s="78">
        <f>SUM(Mariannhill!P150)</f>
        <v>0</v>
      </c>
      <c r="Q150" s="78">
        <f>SUM(Mariannhill!Q150)</f>
        <v>0</v>
      </c>
      <c r="R150" s="78">
        <f>SUM(Mariannhill!R150)</f>
        <v>0</v>
      </c>
      <c r="S150" s="78">
        <f>SUM(Mariannhill!S150)</f>
        <v>0</v>
      </c>
      <c r="T150" s="78">
        <f>SUM(Mariannhill!T150)</f>
        <v>0</v>
      </c>
      <c r="U150" s="77">
        <f>SUM(Mariannhill!U150)</f>
        <v>0</v>
      </c>
      <c r="V150" s="76">
        <f>SUM(Mariannhill!V150)</f>
        <v>0</v>
      </c>
      <c r="W150" s="78">
        <f>SUM(Mariannhill!W150)</f>
        <v>0</v>
      </c>
      <c r="X150" s="78">
        <f>SUM(Mariannhill!X150)</f>
        <v>0</v>
      </c>
      <c r="Y150" s="78">
        <f>SUM(Mariannhill!Y150)</f>
        <v>0</v>
      </c>
      <c r="Z150" s="78">
        <f>SUM(Mariannhill!Z150)</f>
        <v>0</v>
      </c>
      <c r="AA150" s="78">
        <f>SUM(Mariannhill!AA150)</f>
        <v>0</v>
      </c>
      <c r="AB150" s="78">
        <f>SUM(Mariannhill!AB150)</f>
        <v>0</v>
      </c>
      <c r="AC150" s="78">
        <f>SUM(Mariannhill!AC150)</f>
        <v>0</v>
      </c>
      <c r="AD150" s="78">
        <f>SUM(Mariannhill!AD150)</f>
        <v>0</v>
      </c>
      <c r="AE150" s="78">
        <f>SUM(Mariannhill!AE150)</f>
        <v>0</v>
      </c>
      <c r="AF150" s="78">
        <f>SUM(Mariannhill!AF150)</f>
        <v>0</v>
      </c>
      <c r="AG150" s="77">
        <f>SUM(Mariannhill!AG150)</f>
        <v>0</v>
      </c>
      <c r="AH150" s="79">
        <f>SUM(Mariannhill!AH150)</f>
        <v>0</v>
      </c>
      <c r="AI150" s="78">
        <f>SUM(Mariannhill!AI150)</f>
        <v>0</v>
      </c>
      <c r="AJ150" s="78">
        <f>SUM(Mariannhill!AJ150)</f>
        <v>0</v>
      </c>
      <c r="AK150" s="78">
        <f>SUM(Mariannhill!AK150)</f>
        <v>0</v>
      </c>
      <c r="AL150" s="78">
        <f>SUM(Mariannhill!AL150)</f>
        <v>0</v>
      </c>
      <c r="AM150" s="78">
        <f>SUM(Mariannhill!AM150)</f>
        <v>0</v>
      </c>
      <c r="AN150" s="78">
        <f>SUM(Mariannhill!AN150)</f>
        <v>0</v>
      </c>
      <c r="AO150" s="78">
        <f>SUM(Mariannhill!AO150)</f>
        <v>0</v>
      </c>
      <c r="AP150" s="78">
        <f>SUM(Mariannhill!AP150)</f>
        <v>0</v>
      </c>
      <c r="AQ150" s="78">
        <f>SUM(Mariannhill!AQ150)</f>
        <v>0</v>
      </c>
      <c r="AR150" s="78">
        <f>SUM(Mariannhill!AR150)</f>
        <v>0</v>
      </c>
      <c r="AS150" s="77">
        <f>SUM(Mariannhill!AS150)</f>
        <v>0</v>
      </c>
      <c r="AT150" s="79">
        <f>SUM(Mariannhill!AT150)</f>
        <v>0</v>
      </c>
      <c r="AU150" s="78">
        <f>SUM(Mariannhill!AU150)</f>
        <v>0</v>
      </c>
      <c r="AV150" s="78">
        <f>SUM(Mariannhill!AV150)</f>
        <v>0</v>
      </c>
      <c r="AW150" s="78">
        <f>SUM(Mariannhill!AW150)</f>
        <v>0</v>
      </c>
      <c r="AX150" s="78">
        <f>SUM(Mariannhill!AX150)</f>
        <v>0</v>
      </c>
      <c r="AY150" s="78">
        <f>SUM(Mariannhill!AY150)</f>
        <v>0</v>
      </c>
      <c r="AZ150" s="78">
        <f>SUM(Mariannhill!AZ150)</f>
        <v>0</v>
      </c>
      <c r="BA150" s="78">
        <f>SUM(Mariannhill!BA150)</f>
        <v>0</v>
      </c>
      <c r="BB150" s="78">
        <f>SUM(Mariannhill!BB150)</f>
        <v>0</v>
      </c>
      <c r="BC150" s="78">
        <f>SUM(Mariannhill!BC150)</f>
        <v>0</v>
      </c>
      <c r="BD150" s="78">
        <f>SUM(Mariannhill!BD150)</f>
        <v>0</v>
      </c>
      <c r="BE150" s="77">
        <f>SUM(Mariannhill!BE150)</f>
        <v>0</v>
      </c>
      <c r="BF150" s="79">
        <f>SUM(Mariannhill!BF150)</f>
        <v>0</v>
      </c>
      <c r="BG150" s="78">
        <f>SUM(Mariannhill!BG150)</f>
        <v>0</v>
      </c>
      <c r="BH150" s="78">
        <f>SUM(Mariannhill!BH150)</f>
        <v>0</v>
      </c>
      <c r="BI150" s="78">
        <f>SUM(Mariannhill!BI150)</f>
        <v>0</v>
      </c>
      <c r="BJ150" s="78">
        <f>SUM(Mariannhill!BJ150)</f>
        <v>0</v>
      </c>
      <c r="BK150" s="78">
        <f>SUM(Mariannhill!BK150)</f>
        <v>0</v>
      </c>
      <c r="BL150" s="78">
        <f>SUM(Mariannhill!BL150)</f>
        <v>0</v>
      </c>
      <c r="BM150" s="78">
        <f>SUM(Mariannhill!BM150)</f>
        <v>0</v>
      </c>
      <c r="BN150" s="78">
        <f>SUM(Mariannhill!BN150)</f>
        <v>0</v>
      </c>
      <c r="BO150" s="78">
        <f>SUM(Mariannhill!BO150)</f>
        <v>0</v>
      </c>
      <c r="BP150" s="78">
        <f>SUM(Mariannhill!BP150)</f>
        <v>0</v>
      </c>
      <c r="BQ150" s="77">
        <f>SUM(Mariannhill!BQ150)</f>
        <v>0</v>
      </c>
      <c r="BR150" s="79">
        <f>SUM(Mariannhill!BR150)</f>
        <v>0</v>
      </c>
      <c r="BS150" s="78">
        <f>SUM(Mariannhill!BS150)</f>
        <v>0</v>
      </c>
      <c r="BT150" s="78">
        <f>SUM(Mariannhill!BT150)</f>
        <v>0</v>
      </c>
      <c r="BU150" s="78">
        <f>SUM(Mariannhill!BU150)</f>
        <v>0</v>
      </c>
      <c r="BV150" s="78">
        <f>SUM(Mariannhill!BV150)</f>
        <v>0</v>
      </c>
      <c r="BW150" s="78">
        <f>SUM(Mariannhill!BW150)</f>
        <v>0</v>
      </c>
      <c r="BX150" s="78">
        <f>SUM(Mariannhill!BX150)</f>
        <v>0</v>
      </c>
      <c r="BY150" s="78">
        <f>SUM(Mariannhill!BY150)</f>
        <v>0</v>
      </c>
      <c r="BZ150" s="78">
        <f>SUM(Mariannhill!BZ150)</f>
        <v>0</v>
      </c>
      <c r="CA150" s="78">
        <f>SUM(Mariannhill!CA150)</f>
        <v>0</v>
      </c>
      <c r="CB150" s="78">
        <f>SUM(Mariannhill!CB150)</f>
        <v>0</v>
      </c>
      <c r="CC150" s="77">
        <f>SUM(Mariannhill!CC150)</f>
        <v>0</v>
      </c>
      <c r="CD150" s="40" t="s">
        <v>50</v>
      </c>
    </row>
    <row r="151" spans="1:82" x14ac:dyDescent="0.35">
      <c r="A151" s="40"/>
      <c r="B151" s="74" t="s">
        <v>294</v>
      </c>
      <c r="C151" s="130" t="s">
        <v>295</v>
      </c>
      <c r="D151" s="131" t="s">
        <v>60</v>
      </c>
      <c r="E151" s="255">
        <f>SUM(Mariannhill!E151)</f>
        <v>72</v>
      </c>
      <c r="F151" s="214" t="b">
        <f>(Mariannhill!G151)=G151</f>
        <v>1</v>
      </c>
      <c r="G151" s="75">
        <f t="shared" si="65"/>
        <v>0</v>
      </c>
      <c r="H151" s="76">
        <f>SUM(Mariannhill!H151)</f>
        <v>0</v>
      </c>
      <c r="I151" s="77">
        <f>SUM(Mariannhill!I151)</f>
        <v>0</v>
      </c>
      <c r="J151" s="76">
        <f>SUM(Mariannhill!J151)</f>
        <v>0</v>
      </c>
      <c r="K151" s="78">
        <f>SUM(Mariannhill!K151)</f>
        <v>0</v>
      </c>
      <c r="L151" s="78">
        <f>SUM(Mariannhill!L151)</f>
        <v>0</v>
      </c>
      <c r="M151" s="78">
        <f>SUM(Mariannhill!M151)</f>
        <v>0</v>
      </c>
      <c r="N151" s="78">
        <f>SUM(Mariannhill!N151)</f>
        <v>0</v>
      </c>
      <c r="O151" s="78">
        <f>SUM(Mariannhill!O151)</f>
        <v>0</v>
      </c>
      <c r="P151" s="78">
        <f>SUM(Mariannhill!P151)</f>
        <v>0</v>
      </c>
      <c r="Q151" s="78">
        <f>SUM(Mariannhill!Q151)</f>
        <v>0</v>
      </c>
      <c r="R151" s="78">
        <f>SUM(Mariannhill!R151)</f>
        <v>0</v>
      </c>
      <c r="S151" s="78">
        <f>SUM(Mariannhill!S151)</f>
        <v>0</v>
      </c>
      <c r="T151" s="78">
        <f>SUM(Mariannhill!T151)</f>
        <v>0</v>
      </c>
      <c r="U151" s="77">
        <f>SUM(Mariannhill!U151)</f>
        <v>0</v>
      </c>
      <c r="V151" s="76">
        <f>SUM(Mariannhill!V151)</f>
        <v>0</v>
      </c>
      <c r="W151" s="78">
        <f>SUM(Mariannhill!W151)</f>
        <v>0</v>
      </c>
      <c r="X151" s="78">
        <f>SUM(Mariannhill!X151)</f>
        <v>0</v>
      </c>
      <c r="Y151" s="78">
        <f>SUM(Mariannhill!Y151)</f>
        <v>0</v>
      </c>
      <c r="Z151" s="78">
        <f>SUM(Mariannhill!Z151)</f>
        <v>0</v>
      </c>
      <c r="AA151" s="78">
        <f>SUM(Mariannhill!AA151)</f>
        <v>0</v>
      </c>
      <c r="AB151" s="78">
        <f>SUM(Mariannhill!AB151)</f>
        <v>0</v>
      </c>
      <c r="AC151" s="78">
        <f>SUM(Mariannhill!AC151)</f>
        <v>0</v>
      </c>
      <c r="AD151" s="78">
        <f>SUM(Mariannhill!AD151)</f>
        <v>0</v>
      </c>
      <c r="AE151" s="78">
        <f>SUM(Mariannhill!AE151)</f>
        <v>0</v>
      </c>
      <c r="AF151" s="78">
        <f>SUM(Mariannhill!AF151)</f>
        <v>0</v>
      </c>
      <c r="AG151" s="77">
        <f>SUM(Mariannhill!AG151)</f>
        <v>0</v>
      </c>
      <c r="AH151" s="79">
        <f>SUM(Mariannhill!AH151)</f>
        <v>0</v>
      </c>
      <c r="AI151" s="78">
        <f>SUM(Mariannhill!AI151)</f>
        <v>0</v>
      </c>
      <c r="AJ151" s="78">
        <f>SUM(Mariannhill!AJ151)</f>
        <v>0</v>
      </c>
      <c r="AK151" s="78">
        <f>SUM(Mariannhill!AK151)</f>
        <v>0</v>
      </c>
      <c r="AL151" s="78">
        <f>SUM(Mariannhill!AL151)</f>
        <v>0</v>
      </c>
      <c r="AM151" s="78">
        <f>SUM(Mariannhill!AM151)</f>
        <v>0</v>
      </c>
      <c r="AN151" s="78">
        <f>SUM(Mariannhill!AN151)</f>
        <v>0</v>
      </c>
      <c r="AO151" s="78">
        <f>SUM(Mariannhill!AO151)</f>
        <v>0</v>
      </c>
      <c r="AP151" s="78">
        <f>SUM(Mariannhill!AP151)</f>
        <v>0</v>
      </c>
      <c r="AQ151" s="78">
        <f>SUM(Mariannhill!AQ151)</f>
        <v>0</v>
      </c>
      <c r="AR151" s="78">
        <f>SUM(Mariannhill!AR151)</f>
        <v>0</v>
      </c>
      <c r="AS151" s="77">
        <f>SUM(Mariannhill!AS151)</f>
        <v>0</v>
      </c>
      <c r="AT151" s="79">
        <f>SUM(Mariannhill!AT151)</f>
        <v>0</v>
      </c>
      <c r="AU151" s="78">
        <f>SUM(Mariannhill!AU151)</f>
        <v>0</v>
      </c>
      <c r="AV151" s="78">
        <f>SUM(Mariannhill!AV151)</f>
        <v>0</v>
      </c>
      <c r="AW151" s="78">
        <f>SUM(Mariannhill!AW151)</f>
        <v>0</v>
      </c>
      <c r="AX151" s="78">
        <f>SUM(Mariannhill!AX151)</f>
        <v>0</v>
      </c>
      <c r="AY151" s="78">
        <f>SUM(Mariannhill!AY151)</f>
        <v>0</v>
      </c>
      <c r="AZ151" s="78">
        <f>SUM(Mariannhill!AZ151)</f>
        <v>0</v>
      </c>
      <c r="BA151" s="78">
        <f>SUM(Mariannhill!BA151)</f>
        <v>0</v>
      </c>
      <c r="BB151" s="78">
        <f>SUM(Mariannhill!BB151)</f>
        <v>0</v>
      </c>
      <c r="BC151" s="78">
        <f>SUM(Mariannhill!BC151)</f>
        <v>0</v>
      </c>
      <c r="BD151" s="78">
        <f>SUM(Mariannhill!BD151)</f>
        <v>0</v>
      </c>
      <c r="BE151" s="77">
        <f>SUM(Mariannhill!BE151)</f>
        <v>0</v>
      </c>
      <c r="BF151" s="79">
        <f>SUM(Mariannhill!BF151)</f>
        <v>0</v>
      </c>
      <c r="BG151" s="78">
        <f>SUM(Mariannhill!BG151)</f>
        <v>0</v>
      </c>
      <c r="BH151" s="78">
        <f>SUM(Mariannhill!BH151)</f>
        <v>0</v>
      </c>
      <c r="BI151" s="78">
        <f>SUM(Mariannhill!BI151)</f>
        <v>0</v>
      </c>
      <c r="BJ151" s="78">
        <f>SUM(Mariannhill!BJ151)</f>
        <v>0</v>
      </c>
      <c r="BK151" s="78">
        <f>SUM(Mariannhill!BK151)</f>
        <v>0</v>
      </c>
      <c r="BL151" s="78">
        <f>SUM(Mariannhill!BL151)</f>
        <v>0</v>
      </c>
      <c r="BM151" s="78">
        <f>SUM(Mariannhill!BM151)</f>
        <v>0</v>
      </c>
      <c r="BN151" s="78">
        <f>SUM(Mariannhill!BN151)</f>
        <v>0</v>
      </c>
      <c r="BO151" s="78">
        <f>SUM(Mariannhill!BO151)</f>
        <v>0</v>
      </c>
      <c r="BP151" s="78">
        <f>SUM(Mariannhill!BP151)</f>
        <v>0</v>
      </c>
      <c r="BQ151" s="77">
        <f>SUM(Mariannhill!BQ151)</f>
        <v>0</v>
      </c>
      <c r="BR151" s="79">
        <f>SUM(Mariannhill!BR151)</f>
        <v>0</v>
      </c>
      <c r="BS151" s="78">
        <f>SUM(Mariannhill!BS151)</f>
        <v>0</v>
      </c>
      <c r="BT151" s="78">
        <f>SUM(Mariannhill!BT151)</f>
        <v>0</v>
      </c>
      <c r="BU151" s="78">
        <f>SUM(Mariannhill!BU151)</f>
        <v>0</v>
      </c>
      <c r="BV151" s="78">
        <f>SUM(Mariannhill!BV151)</f>
        <v>0</v>
      </c>
      <c r="BW151" s="78">
        <f>SUM(Mariannhill!BW151)</f>
        <v>0</v>
      </c>
      <c r="BX151" s="78">
        <f>SUM(Mariannhill!BX151)</f>
        <v>0</v>
      </c>
      <c r="BY151" s="78">
        <f>SUM(Mariannhill!BY151)</f>
        <v>0</v>
      </c>
      <c r="BZ151" s="78">
        <f>SUM(Mariannhill!BZ151)</f>
        <v>0</v>
      </c>
      <c r="CA151" s="78">
        <f>SUM(Mariannhill!CA151)</f>
        <v>0</v>
      </c>
      <c r="CB151" s="78">
        <f>SUM(Mariannhill!CB151)</f>
        <v>0</v>
      </c>
      <c r="CC151" s="77">
        <f>SUM(Mariannhill!CC151)</f>
        <v>0</v>
      </c>
      <c r="CD151" s="40" t="s">
        <v>50</v>
      </c>
    </row>
    <row r="152" spans="1:82" x14ac:dyDescent="0.35">
      <c r="A152" s="40"/>
      <c r="B152" s="177" t="s">
        <v>296</v>
      </c>
      <c r="C152" s="178" t="s">
        <v>297</v>
      </c>
      <c r="D152" s="179" t="s">
        <v>90</v>
      </c>
      <c r="E152" s="283">
        <f>SUM(Mariannhill!E152)</f>
        <v>0</v>
      </c>
      <c r="F152" s="214" t="b">
        <f>(Mariannhill!G152)=G152</f>
        <v>1</v>
      </c>
      <c r="G152" s="75">
        <f t="shared" si="65"/>
        <v>0</v>
      </c>
      <c r="H152" s="76">
        <f>SUM(Mariannhill!H152)</f>
        <v>0</v>
      </c>
      <c r="I152" s="77">
        <f>SUM(Mariannhill!I152)</f>
        <v>0</v>
      </c>
      <c r="J152" s="76">
        <f>SUM(Mariannhill!J152)</f>
        <v>0</v>
      </c>
      <c r="K152" s="78">
        <f>SUM(Mariannhill!K152)</f>
        <v>0</v>
      </c>
      <c r="L152" s="78">
        <f>SUM(Mariannhill!L152)</f>
        <v>0</v>
      </c>
      <c r="M152" s="78">
        <f>SUM(Mariannhill!M152)</f>
        <v>0</v>
      </c>
      <c r="N152" s="78">
        <f>SUM(Mariannhill!N152)</f>
        <v>0</v>
      </c>
      <c r="O152" s="78">
        <f>SUM(Mariannhill!O152)</f>
        <v>0</v>
      </c>
      <c r="P152" s="78">
        <f>SUM(Mariannhill!P152)</f>
        <v>0</v>
      </c>
      <c r="Q152" s="78">
        <f>SUM(Mariannhill!Q152)</f>
        <v>0</v>
      </c>
      <c r="R152" s="78">
        <f>SUM(Mariannhill!R152)</f>
        <v>0</v>
      </c>
      <c r="S152" s="78">
        <f>SUM(Mariannhill!S152)</f>
        <v>0</v>
      </c>
      <c r="T152" s="78">
        <f>SUM(Mariannhill!T152)</f>
        <v>0</v>
      </c>
      <c r="U152" s="77">
        <f>SUM(Mariannhill!U152)</f>
        <v>0</v>
      </c>
      <c r="V152" s="76">
        <f>SUM(Mariannhill!V152)</f>
        <v>0</v>
      </c>
      <c r="W152" s="78">
        <f>SUM(Mariannhill!W152)</f>
        <v>0</v>
      </c>
      <c r="X152" s="78">
        <f>SUM(Mariannhill!X152)</f>
        <v>0</v>
      </c>
      <c r="Y152" s="78">
        <f>SUM(Mariannhill!Y152)</f>
        <v>0</v>
      </c>
      <c r="Z152" s="78">
        <f>SUM(Mariannhill!Z152)</f>
        <v>0</v>
      </c>
      <c r="AA152" s="78">
        <f>SUM(Mariannhill!AA152)</f>
        <v>0</v>
      </c>
      <c r="AB152" s="78">
        <f>SUM(Mariannhill!AB152)</f>
        <v>0</v>
      </c>
      <c r="AC152" s="78">
        <f>SUM(Mariannhill!AC152)</f>
        <v>0</v>
      </c>
      <c r="AD152" s="78">
        <f>SUM(Mariannhill!AD152)</f>
        <v>0</v>
      </c>
      <c r="AE152" s="78">
        <f>SUM(Mariannhill!AE152)</f>
        <v>0</v>
      </c>
      <c r="AF152" s="78">
        <f>SUM(Mariannhill!AF152)</f>
        <v>0</v>
      </c>
      <c r="AG152" s="77">
        <f>SUM(Mariannhill!AG152)</f>
        <v>0</v>
      </c>
      <c r="AH152" s="79">
        <f>SUM(Mariannhill!AH152)</f>
        <v>0</v>
      </c>
      <c r="AI152" s="78">
        <f>SUM(Mariannhill!AI152)</f>
        <v>0</v>
      </c>
      <c r="AJ152" s="78">
        <f>SUM(Mariannhill!AJ152)</f>
        <v>0</v>
      </c>
      <c r="AK152" s="78">
        <f>SUM(Mariannhill!AK152)</f>
        <v>0</v>
      </c>
      <c r="AL152" s="78">
        <f>SUM(Mariannhill!AL152)</f>
        <v>0</v>
      </c>
      <c r="AM152" s="78">
        <f>SUM(Mariannhill!AM152)</f>
        <v>0</v>
      </c>
      <c r="AN152" s="78">
        <f>SUM(Mariannhill!AN152)</f>
        <v>0</v>
      </c>
      <c r="AO152" s="78">
        <f>SUM(Mariannhill!AO152)</f>
        <v>0</v>
      </c>
      <c r="AP152" s="78">
        <f>SUM(Mariannhill!AP152)</f>
        <v>0</v>
      </c>
      <c r="AQ152" s="78">
        <f>SUM(Mariannhill!AQ152)</f>
        <v>0</v>
      </c>
      <c r="AR152" s="78">
        <f>SUM(Mariannhill!AR152)</f>
        <v>0</v>
      </c>
      <c r="AS152" s="77">
        <f>SUM(Mariannhill!AS152)</f>
        <v>0</v>
      </c>
      <c r="AT152" s="79">
        <f>SUM(Mariannhill!AT152)</f>
        <v>0</v>
      </c>
      <c r="AU152" s="78">
        <f>SUM(Mariannhill!AU152)</f>
        <v>0</v>
      </c>
      <c r="AV152" s="78">
        <f>SUM(Mariannhill!AV152)</f>
        <v>0</v>
      </c>
      <c r="AW152" s="78">
        <f>SUM(Mariannhill!AW152)</f>
        <v>0</v>
      </c>
      <c r="AX152" s="78">
        <f>SUM(Mariannhill!AX152)</f>
        <v>0</v>
      </c>
      <c r="AY152" s="78">
        <f>SUM(Mariannhill!AY152)</f>
        <v>0</v>
      </c>
      <c r="AZ152" s="78">
        <f>SUM(Mariannhill!AZ152)</f>
        <v>0</v>
      </c>
      <c r="BA152" s="78">
        <f>SUM(Mariannhill!BA152)</f>
        <v>0</v>
      </c>
      <c r="BB152" s="78">
        <f>SUM(Mariannhill!BB152)</f>
        <v>0</v>
      </c>
      <c r="BC152" s="78">
        <f>SUM(Mariannhill!BC152)</f>
        <v>0</v>
      </c>
      <c r="BD152" s="78">
        <f>SUM(Mariannhill!BD152)</f>
        <v>0</v>
      </c>
      <c r="BE152" s="77">
        <f>SUM(Mariannhill!BE152)</f>
        <v>0</v>
      </c>
      <c r="BF152" s="79">
        <f>SUM(Mariannhill!BF152)</f>
        <v>0</v>
      </c>
      <c r="BG152" s="78">
        <f>SUM(Mariannhill!BG152)</f>
        <v>0</v>
      </c>
      <c r="BH152" s="78">
        <f>SUM(Mariannhill!BH152)</f>
        <v>0</v>
      </c>
      <c r="BI152" s="78">
        <f>SUM(Mariannhill!BI152)</f>
        <v>0</v>
      </c>
      <c r="BJ152" s="78">
        <f>SUM(Mariannhill!BJ152)</f>
        <v>0</v>
      </c>
      <c r="BK152" s="78">
        <f>SUM(Mariannhill!BK152)</f>
        <v>0</v>
      </c>
      <c r="BL152" s="78">
        <f>SUM(Mariannhill!BL152)</f>
        <v>0</v>
      </c>
      <c r="BM152" s="78">
        <f>SUM(Mariannhill!BM152)</f>
        <v>0</v>
      </c>
      <c r="BN152" s="78">
        <f>SUM(Mariannhill!BN152)</f>
        <v>0</v>
      </c>
      <c r="BO152" s="78">
        <f>SUM(Mariannhill!BO152)</f>
        <v>0</v>
      </c>
      <c r="BP152" s="78">
        <f>SUM(Mariannhill!BP152)</f>
        <v>0</v>
      </c>
      <c r="BQ152" s="77">
        <f>SUM(Mariannhill!BQ152)</f>
        <v>0</v>
      </c>
      <c r="BR152" s="79">
        <f>SUM(Mariannhill!BR152)</f>
        <v>0</v>
      </c>
      <c r="BS152" s="78">
        <f>SUM(Mariannhill!BS152)</f>
        <v>0</v>
      </c>
      <c r="BT152" s="78">
        <f>SUM(Mariannhill!BT152)</f>
        <v>0</v>
      </c>
      <c r="BU152" s="78">
        <f>SUM(Mariannhill!BU152)</f>
        <v>0</v>
      </c>
      <c r="BV152" s="78">
        <f>SUM(Mariannhill!BV152)</f>
        <v>0</v>
      </c>
      <c r="BW152" s="78">
        <f>SUM(Mariannhill!BW152)</f>
        <v>0</v>
      </c>
      <c r="BX152" s="78">
        <f>SUM(Mariannhill!BX152)</f>
        <v>0</v>
      </c>
      <c r="BY152" s="78">
        <f>SUM(Mariannhill!BY152)</f>
        <v>0</v>
      </c>
      <c r="BZ152" s="78">
        <f>SUM(Mariannhill!BZ152)</f>
        <v>0</v>
      </c>
      <c r="CA152" s="78">
        <f>SUM(Mariannhill!CA152)</f>
        <v>0</v>
      </c>
      <c r="CB152" s="78">
        <f>SUM(Mariannhill!CB152)</f>
        <v>0</v>
      </c>
      <c r="CC152" s="77">
        <f>SUM(Mariannhill!CC152)</f>
        <v>0</v>
      </c>
      <c r="CD152" s="40" t="s">
        <v>50</v>
      </c>
    </row>
    <row r="153" spans="1:82" x14ac:dyDescent="0.35">
      <c r="A153" s="40"/>
      <c r="B153" s="74" t="s">
        <v>298</v>
      </c>
      <c r="C153" s="130" t="s">
        <v>299</v>
      </c>
      <c r="D153" s="131" t="s">
        <v>90</v>
      </c>
      <c r="E153" s="255">
        <f>SUM(Mariannhill!E153)</f>
        <v>1</v>
      </c>
      <c r="F153" s="214" t="b">
        <f>(Mariannhill!G153)=G153</f>
        <v>1</v>
      </c>
      <c r="G153" s="75">
        <f t="shared" si="65"/>
        <v>0</v>
      </c>
      <c r="H153" s="76">
        <f>SUM(Mariannhill!H153)</f>
        <v>0</v>
      </c>
      <c r="I153" s="77">
        <f>SUM(Mariannhill!I153)</f>
        <v>0</v>
      </c>
      <c r="J153" s="76">
        <f>SUM(Mariannhill!J153)</f>
        <v>0</v>
      </c>
      <c r="K153" s="78">
        <f>SUM(Mariannhill!K153)</f>
        <v>0</v>
      </c>
      <c r="L153" s="78">
        <f>SUM(Mariannhill!L153)</f>
        <v>0</v>
      </c>
      <c r="M153" s="78">
        <f>SUM(Mariannhill!M153)</f>
        <v>0</v>
      </c>
      <c r="N153" s="78">
        <f>SUM(Mariannhill!N153)</f>
        <v>0</v>
      </c>
      <c r="O153" s="78">
        <f>SUM(Mariannhill!O153)</f>
        <v>0</v>
      </c>
      <c r="P153" s="78">
        <f>SUM(Mariannhill!P153)</f>
        <v>0</v>
      </c>
      <c r="Q153" s="78">
        <f>SUM(Mariannhill!Q153)</f>
        <v>0</v>
      </c>
      <c r="R153" s="78">
        <f>SUM(Mariannhill!R153)</f>
        <v>0</v>
      </c>
      <c r="S153" s="78">
        <f>SUM(Mariannhill!S153)</f>
        <v>0</v>
      </c>
      <c r="T153" s="78">
        <f>SUM(Mariannhill!T153)</f>
        <v>0</v>
      </c>
      <c r="U153" s="77">
        <f>SUM(Mariannhill!U153)</f>
        <v>0</v>
      </c>
      <c r="V153" s="76">
        <f>SUM(Mariannhill!V153)</f>
        <v>0</v>
      </c>
      <c r="W153" s="78">
        <f>SUM(Mariannhill!W153)</f>
        <v>0</v>
      </c>
      <c r="X153" s="78">
        <f>SUM(Mariannhill!X153)</f>
        <v>0</v>
      </c>
      <c r="Y153" s="78">
        <f>SUM(Mariannhill!Y153)</f>
        <v>0</v>
      </c>
      <c r="Z153" s="78">
        <f>SUM(Mariannhill!Z153)</f>
        <v>0</v>
      </c>
      <c r="AA153" s="78">
        <f>SUM(Mariannhill!AA153)</f>
        <v>0</v>
      </c>
      <c r="AB153" s="78">
        <f>SUM(Mariannhill!AB153)</f>
        <v>0</v>
      </c>
      <c r="AC153" s="78">
        <f>SUM(Mariannhill!AC153)</f>
        <v>0</v>
      </c>
      <c r="AD153" s="78">
        <f>SUM(Mariannhill!AD153)</f>
        <v>0</v>
      </c>
      <c r="AE153" s="78">
        <f>SUM(Mariannhill!AE153)</f>
        <v>0</v>
      </c>
      <c r="AF153" s="78">
        <f>SUM(Mariannhill!AF153)</f>
        <v>0</v>
      </c>
      <c r="AG153" s="77">
        <f>SUM(Mariannhill!AG153)</f>
        <v>0</v>
      </c>
      <c r="AH153" s="79">
        <f>SUM(Mariannhill!AH153)</f>
        <v>0</v>
      </c>
      <c r="AI153" s="78">
        <f>SUM(Mariannhill!AI153)</f>
        <v>0</v>
      </c>
      <c r="AJ153" s="78">
        <f>SUM(Mariannhill!AJ153)</f>
        <v>0</v>
      </c>
      <c r="AK153" s="78">
        <f>SUM(Mariannhill!AK153)</f>
        <v>0</v>
      </c>
      <c r="AL153" s="78">
        <f>SUM(Mariannhill!AL153)</f>
        <v>0</v>
      </c>
      <c r="AM153" s="78">
        <f>SUM(Mariannhill!AM153)</f>
        <v>0</v>
      </c>
      <c r="AN153" s="78">
        <f>SUM(Mariannhill!AN153)</f>
        <v>0</v>
      </c>
      <c r="AO153" s="78">
        <f>SUM(Mariannhill!AO153)</f>
        <v>0</v>
      </c>
      <c r="AP153" s="78">
        <f>SUM(Mariannhill!AP153)</f>
        <v>0</v>
      </c>
      <c r="AQ153" s="78">
        <f>SUM(Mariannhill!AQ153)</f>
        <v>0</v>
      </c>
      <c r="AR153" s="78">
        <f>SUM(Mariannhill!AR153)</f>
        <v>0</v>
      </c>
      <c r="AS153" s="77">
        <f>SUM(Mariannhill!AS153)</f>
        <v>0</v>
      </c>
      <c r="AT153" s="79">
        <f>SUM(Mariannhill!AT153)</f>
        <v>0</v>
      </c>
      <c r="AU153" s="78">
        <f>SUM(Mariannhill!AU153)</f>
        <v>0</v>
      </c>
      <c r="AV153" s="78">
        <f>SUM(Mariannhill!AV153)</f>
        <v>0</v>
      </c>
      <c r="AW153" s="78">
        <f>SUM(Mariannhill!AW153)</f>
        <v>0</v>
      </c>
      <c r="AX153" s="78">
        <f>SUM(Mariannhill!AX153)</f>
        <v>0</v>
      </c>
      <c r="AY153" s="78">
        <f>SUM(Mariannhill!AY153)</f>
        <v>0</v>
      </c>
      <c r="AZ153" s="78">
        <f>SUM(Mariannhill!AZ153)</f>
        <v>0</v>
      </c>
      <c r="BA153" s="78">
        <f>SUM(Mariannhill!BA153)</f>
        <v>0</v>
      </c>
      <c r="BB153" s="78">
        <f>SUM(Mariannhill!BB153)</f>
        <v>0</v>
      </c>
      <c r="BC153" s="78">
        <f>SUM(Mariannhill!BC153)</f>
        <v>0</v>
      </c>
      <c r="BD153" s="78">
        <f>SUM(Mariannhill!BD153)</f>
        <v>0</v>
      </c>
      <c r="BE153" s="77">
        <f>SUM(Mariannhill!BE153)</f>
        <v>0</v>
      </c>
      <c r="BF153" s="79">
        <f>SUM(Mariannhill!BF153)</f>
        <v>0</v>
      </c>
      <c r="BG153" s="78">
        <f>SUM(Mariannhill!BG153)</f>
        <v>0</v>
      </c>
      <c r="BH153" s="78">
        <f>SUM(Mariannhill!BH153)</f>
        <v>0</v>
      </c>
      <c r="BI153" s="78">
        <f>SUM(Mariannhill!BI153)</f>
        <v>0</v>
      </c>
      <c r="BJ153" s="78">
        <f>SUM(Mariannhill!BJ153)</f>
        <v>0</v>
      </c>
      <c r="BK153" s="78">
        <f>SUM(Mariannhill!BK153)</f>
        <v>0</v>
      </c>
      <c r="BL153" s="78">
        <f>SUM(Mariannhill!BL153)</f>
        <v>0</v>
      </c>
      <c r="BM153" s="78">
        <f>SUM(Mariannhill!BM153)</f>
        <v>0</v>
      </c>
      <c r="BN153" s="78">
        <f>SUM(Mariannhill!BN153)</f>
        <v>0</v>
      </c>
      <c r="BO153" s="78">
        <f>SUM(Mariannhill!BO153)</f>
        <v>0</v>
      </c>
      <c r="BP153" s="78">
        <f>SUM(Mariannhill!BP153)</f>
        <v>0</v>
      </c>
      <c r="BQ153" s="77">
        <f>SUM(Mariannhill!BQ153)</f>
        <v>0</v>
      </c>
      <c r="BR153" s="79">
        <f>SUM(Mariannhill!BR153)</f>
        <v>0</v>
      </c>
      <c r="BS153" s="78">
        <f>SUM(Mariannhill!BS153)</f>
        <v>0</v>
      </c>
      <c r="BT153" s="78">
        <f>SUM(Mariannhill!BT153)</f>
        <v>0</v>
      </c>
      <c r="BU153" s="78">
        <f>SUM(Mariannhill!BU153)</f>
        <v>0</v>
      </c>
      <c r="BV153" s="78">
        <f>SUM(Mariannhill!BV153)</f>
        <v>0</v>
      </c>
      <c r="BW153" s="78">
        <f>SUM(Mariannhill!BW153)</f>
        <v>0</v>
      </c>
      <c r="BX153" s="78">
        <f>SUM(Mariannhill!BX153)</f>
        <v>0</v>
      </c>
      <c r="BY153" s="78">
        <f>SUM(Mariannhill!BY153)</f>
        <v>0</v>
      </c>
      <c r="BZ153" s="78">
        <f>SUM(Mariannhill!BZ153)</f>
        <v>0</v>
      </c>
      <c r="CA153" s="78">
        <f>SUM(Mariannhill!CA153)</f>
        <v>0</v>
      </c>
      <c r="CB153" s="78">
        <f>SUM(Mariannhill!CB153)</f>
        <v>0</v>
      </c>
      <c r="CC153" s="77">
        <f>SUM(Mariannhill!CC153)</f>
        <v>0</v>
      </c>
      <c r="CD153" s="40" t="s">
        <v>50</v>
      </c>
    </row>
    <row r="154" spans="1:82" x14ac:dyDescent="0.35">
      <c r="A154" s="40"/>
      <c r="B154" s="122" t="s">
        <v>300</v>
      </c>
      <c r="C154" s="123" t="s">
        <v>301</v>
      </c>
      <c r="D154" s="124"/>
      <c r="E154" s="282"/>
      <c r="F154" s="214" t="b">
        <f>(Mariannhill!G154)=G154</f>
        <v>1</v>
      </c>
      <c r="G154" s="125">
        <f>SUM(G155:G157)</f>
        <v>0</v>
      </c>
      <c r="H154" s="126">
        <f t="shared" ref="H154:BS154" si="66">SUM(H155:H157)</f>
        <v>0</v>
      </c>
      <c r="I154" s="127">
        <f t="shared" si="66"/>
        <v>0</v>
      </c>
      <c r="J154" s="126">
        <f t="shared" si="66"/>
        <v>0</v>
      </c>
      <c r="K154" s="128">
        <f t="shared" si="66"/>
        <v>0</v>
      </c>
      <c r="L154" s="128">
        <f t="shared" si="66"/>
        <v>0</v>
      </c>
      <c r="M154" s="128">
        <f t="shared" si="66"/>
        <v>0</v>
      </c>
      <c r="N154" s="128">
        <f t="shared" si="66"/>
        <v>0</v>
      </c>
      <c r="O154" s="128">
        <f t="shared" si="66"/>
        <v>0</v>
      </c>
      <c r="P154" s="128">
        <f t="shared" si="66"/>
        <v>0</v>
      </c>
      <c r="Q154" s="128">
        <f t="shared" si="66"/>
        <v>0</v>
      </c>
      <c r="R154" s="128">
        <f t="shared" si="66"/>
        <v>0</v>
      </c>
      <c r="S154" s="128">
        <f t="shared" si="66"/>
        <v>0</v>
      </c>
      <c r="T154" s="128">
        <f t="shared" si="66"/>
        <v>0</v>
      </c>
      <c r="U154" s="127">
        <f t="shared" si="66"/>
        <v>0</v>
      </c>
      <c r="V154" s="126">
        <f t="shared" si="66"/>
        <v>0</v>
      </c>
      <c r="W154" s="128">
        <f t="shared" si="66"/>
        <v>0</v>
      </c>
      <c r="X154" s="128">
        <f t="shared" si="66"/>
        <v>0</v>
      </c>
      <c r="Y154" s="128">
        <f t="shared" si="66"/>
        <v>0</v>
      </c>
      <c r="Z154" s="128">
        <f t="shared" si="66"/>
        <v>0</v>
      </c>
      <c r="AA154" s="128">
        <f t="shared" si="66"/>
        <v>0</v>
      </c>
      <c r="AB154" s="128">
        <f t="shared" si="66"/>
        <v>0</v>
      </c>
      <c r="AC154" s="128">
        <f t="shared" si="66"/>
        <v>0</v>
      </c>
      <c r="AD154" s="128">
        <f t="shared" si="66"/>
        <v>0</v>
      </c>
      <c r="AE154" s="128">
        <f t="shared" si="66"/>
        <v>0</v>
      </c>
      <c r="AF154" s="128">
        <f t="shared" si="66"/>
        <v>0</v>
      </c>
      <c r="AG154" s="127">
        <f t="shared" si="66"/>
        <v>0</v>
      </c>
      <c r="AH154" s="129">
        <f t="shared" si="66"/>
        <v>0</v>
      </c>
      <c r="AI154" s="128">
        <f t="shared" si="66"/>
        <v>0</v>
      </c>
      <c r="AJ154" s="128">
        <f t="shared" si="66"/>
        <v>0</v>
      </c>
      <c r="AK154" s="128">
        <f t="shared" si="66"/>
        <v>0</v>
      </c>
      <c r="AL154" s="128">
        <f t="shared" si="66"/>
        <v>0</v>
      </c>
      <c r="AM154" s="128">
        <f t="shared" si="66"/>
        <v>0</v>
      </c>
      <c r="AN154" s="128">
        <f t="shared" si="66"/>
        <v>0</v>
      </c>
      <c r="AO154" s="128">
        <f t="shared" si="66"/>
        <v>0</v>
      </c>
      <c r="AP154" s="128">
        <f t="shared" si="66"/>
        <v>0</v>
      </c>
      <c r="AQ154" s="128">
        <f t="shared" si="66"/>
        <v>0</v>
      </c>
      <c r="AR154" s="128">
        <f t="shared" si="66"/>
        <v>0</v>
      </c>
      <c r="AS154" s="127">
        <f t="shared" si="66"/>
        <v>0</v>
      </c>
      <c r="AT154" s="129">
        <f t="shared" si="66"/>
        <v>0</v>
      </c>
      <c r="AU154" s="128">
        <f t="shared" si="66"/>
        <v>0</v>
      </c>
      <c r="AV154" s="128">
        <f t="shared" si="66"/>
        <v>0</v>
      </c>
      <c r="AW154" s="128">
        <f t="shared" si="66"/>
        <v>0</v>
      </c>
      <c r="AX154" s="128">
        <f t="shared" si="66"/>
        <v>0</v>
      </c>
      <c r="AY154" s="128">
        <f t="shared" si="66"/>
        <v>0</v>
      </c>
      <c r="AZ154" s="128">
        <f t="shared" si="66"/>
        <v>0</v>
      </c>
      <c r="BA154" s="128">
        <f t="shared" si="66"/>
        <v>0</v>
      </c>
      <c r="BB154" s="128">
        <f t="shared" si="66"/>
        <v>0</v>
      </c>
      <c r="BC154" s="128">
        <f t="shared" si="66"/>
        <v>0</v>
      </c>
      <c r="BD154" s="128">
        <f t="shared" si="66"/>
        <v>0</v>
      </c>
      <c r="BE154" s="127">
        <f t="shared" si="66"/>
        <v>0</v>
      </c>
      <c r="BF154" s="129">
        <f t="shared" si="66"/>
        <v>0</v>
      </c>
      <c r="BG154" s="128">
        <f t="shared" si="66"/>
        <v>0</v>
      </c>
      <c r="BH154" s="128">
        <f t="shared" si="66"/>
        <v>0</v>
      </c>
      <c r="BI154" s="128">
        <f t="shared" si="66"/>
        <v>0</v>
      </c>
      <c r="BJ154" s="128">
        <f t="shared" si="66"/>
        <v>0</v>
      </c>
      <c r="BK154" s="128">
        <f t="shared" si="66"/>
        <v>0</v>
      </c>
      <c r="BL154" s="128">
        <f t="shared" si="66"/>
        <v>0</v>
      </c>
      <c r="BM154" s="128">
        <f t="shared" si="66"/>
        <v>0</v>
      </c>
      <c r="BN154" s="128">
        <f t="shared" si="66"/>
        <v>0</v>
      </c>
      <c r="BO154" s="128">
        <f t="shared" si="66"/>
        <v>0</v>
      </c>
      <c r="BP154" s="128">
        <f t="shared" si="66"/>
        <v>0</v>
      </c>
      <c r="BQ154" s="127">
        <f t="shared" si="66"/>
        <v>0</v>
      </c>
      <c r="BR154" s="129">
        <f t="shared" si="66"/>
        <v>0</v>
      </c>
      <c r="BS154" s="128">
        <f t="shared" si="66"/>
        <v>0</v>
      </c>
      <c r="BT154" s="128">
        <f t="shared" ref="BT154:CC154" si="67">SUM(BT155:BT157)</f>
        <v>0</v>
      </c>
      <c r="BU154" s="128">
        <f t="shared" si="67"/>
        <v>0</v>
      </c>
      <c r="BV154" s="128">
        <f t="shared" si="67"/>
        <v>0</v>
      </c>
      <c r="BW154" s="128">
        <f t="shared" si="67"/>
        <v>0</v>
      </c>
      <c r="BX154" s="128">
        <f t="shared" si="67"/>
        <v>0</v>
      </c>
      <c r="BY154" s="128">
        <f t="shared" si="67"/>
        <v>0</v>
      </c>
      <c r="BZ154" s="128">
        <f t="shared" si="67"/>
        <v>0</v>
      </c>
      <c r="CA154" s="128">
        <f t="shared" si="67"/>
        <v>0</v>
      </c>
      <c r="CB154" s="128">
        <f t="shared" si="67"/>
        <v>0</v>
      </c>
      <c r="CC154" s="127">
        <f t="shared" si="67"/>
        <v>0</v>
      </c>
      <c r="CD154" s="40" t="s">
        <v>50</v>
      </c>
    </row>
    <row r="155" spans="1:82" x14ac:dyDescent="0.35">
      <c r="A155" s="40"/>
      <c r="B155" s="74" t="s">
        <v>302</v>
      </c>
      <c r="C155" s="130" t="s">
        <v>303</v>
      </c>
      <c r="D155" s="140" t="s">
        <v>60</v>
      </c>
      <c r="E155" s="255">
        <f>SUM(Mariannhill!E155)</f>
        <v>72</v>
      </c>
      <c r="F155" s="214" t="b">
        <f>(Mariannhill!G155)=G155</f>
        <v>1</v>
      </c>
      <c r="G155" s="75">
        <f t="shared" ref="G155:G157" si="68">+SUM(H155:CC155)</f>
        <v>0</v>
      </c>
      <c r="H155" s="76">
        <f>SUM(Mariannhill!H155)</f>
        <v>0</v>
      </c>
      <c r="I155" s="77">
        <f>SUM(Mariannhill!I155)</f>
        <v>0</v>
      </c>
      <c r="J155" s="76">
        <f>SUM(Mariannhill!J155)</f>
        <v>0</v>
      </c>
      <c r="K155" s="78">
        <f>SUM(Mariannhill!K155)</f>
        <v>0</v>
      </c>
      <c r="L155" s="78">
        <f>SUM(Mariannhill!L155)</f>
        <v>0</v>
      </c>
      <c r="M155" s="78">
        <f>SUM(Mariannhill!M155)</f>
        <v>0</v>
      </c>
      <c r="N155" s="78">
        <f>SUM(Mariannhill!N155)</f>
        <v>0</v>
      </c>
      <c r="O155" s="78">
        <f>SUM(Mariannhill!O155)</f>
        <v>0</v>
      </c>
      <c r="P155" s="78">
        <f>SUM(Mariannhill!P155)</f>
        <v>0</v>
      </c>
      <c r="Q155" s="78">
        <f>SUM(Mariannhill!Q155)</f>
        <v>0</v>
      </c>
      <c r="R155" s="78">
        <f>SUM(Mariannhill!R155)</f>
        <v>0</v>
      </c>
      <c r="S155" s="78">
        <f>SUM(Mariannhill!S155)</f>
        <v>0</v>
      </c>
      <c r="T155" s="78">
        <f>SUM(Mariannhill!T155)</f>
        <v>0</v>
      </c>
      <c r="U155" s="77">
        <f>SUM(Mariannhill!U155)</f>
        <v>0</v>
      </c>
      <c r="V155" s="76">
        <f>SUM(Mariannhill!V155)</f>
        <v>0</v>
      </c>
      <c r="W155" s="78">
        <f>SUM(Mariannhill!W155)</f>
        <v>0</v>
      </c>
      <c r="X155" s="78">
        <f>SUM(Mariannhill!X155)</f>
        <v>0</v>
      </c>
      <c r="Y155" s="78">
        <f>SUM(Mariannhill!Y155)</f>
        <v>0</v>
      </c>
      <c r="Z155" s="78">
        <f>SUM(Mariannhill!Z155)</f>
        <v>0</v>
      </c>
      <c r="AA155" s="78">
        <f>SUM(Mariannhill!AA155)</f>
        <v>0</v>
      </c>
      <c r="AB155" s="78">
        <f>SUM(Mariannhill!AB155)</f>
        <v>0</v>
      </c>
      <c r="AC155" s="78">
        <f>SUM(Mariannhill!AC155)</f>
        <v>0</v>
      </c>
      <c r="AD155" s="78">
        <f>SUM(Mariannhill!AD155)</f>
        <v>0</v>
      </c>
      <c r="AE155" s="78">
        <f>SUM(Mariannhill!AE155)</f>
        <v>0</v>
      </c>
      <c r="AF155" s="78">
        <f>SUM(Mariannhill!AF155)</f>
        <v>0</v>
      </c>
      <c r="AG155" s="77">
        <f>SUM(Mariannhill!AG155)</f>
        <v>0</v>
      </c>
      <c r="AH155" s="79">
        <f>SUM(Mariannhill!AH155)</f>
        <v>0</v>
      </c>
      <c r="AI155" s="78">
        <f>SUM(Mariannhill!AI155)</f>
        <v>0</v>
      </c>
      <c r="AJ155" s="78">
        <f>SUM(Mariannhill!AJ155)</f>
        <v>0</v>
      </c>
      <c r="AK155" s="78">
        <f>SUM(Mariannhill!AK155)</f>
        <v>0</v>
      </c>
      <c r="AL155" s="78">
        <f>SUM(Mariannhill!AL155)</f>
        <v>0</v>
      </c>
      <c r="AM155" s="78">
        <f>SUM(Mariannhill!AM155)</f>
        <v>0</v>
      </c>
      <c r="AN155" s="78">
        <f>SUM(Mariannhill!AN155)</f>
        <v>0</v>
      </c>
      <c r="AO155" s="78">
        <f>SUM(Mariannhill!AO155)</f>
        <v>0</v>
      </c>
      <c r="AP155" s="78">
        <f>SUM(Mariannhill!AP155)</f>
        <v>0</v>
      </c>
      <c r="AQ155" s="78">
        <f>SUM(Mariannhill!AQ155)</f>
        <v>0</v>
      </c>
      <c r="AR155" s="78">
        <f>SUM(Mariannhill!AR155)</f>
        <v>0</v>
      </c>
      <c r="AS155" s="77">
        <f>SUM(Mariannhill!AS155)</f>
        <v>0</v>
      </c>
      <c r="AT155" s="79">
        <f>SUM(Mariannhill!AT155)</f>
        <v>0</v>
      </c>
      <c r="AU155" s="78">
        <f>SUM(Mariannhill!AU155)</f>
        <v>0</v>
      </c>
      <c r="AV155" s="78">
        <f>SUM(Mariannhill!AV155)</f>
        <v>0</v>
      </c>
      <c r="AW155" s="78">
        <f>SUM(Mariannhill!AW155)</f>
        <v>0</v>
      </c>
      <c r="AX155" s="78">
        <f>SUM(Mariannhill!AX155)</f>
        <v>0</v>
      </c>
      <c r="AY155" s="78">
        <f>SUM(Mariannhill!AY155)</f>
        <v>0</v>
      </c>
      <c r="AZ155" s="78">
        <f>SUM(Mariannhill!AZ155)</f>
        <v>0</v>
      </c>
      <c r="BA155" s="78">
        <f>SUM(Mariannhill!BA155)</f>
        <v>0</v>
      </c>
      <c r="BB155" s="78">
        <f>SUM(Mariannhill!BB155)</f>
        <v>0</v>
      </c>
      <c r="BC155" s="78">
        <f>SUM(Mariannhill!BC155)</f>
        <v>0</v>
      </c>
      <c r="BD155" s="78">
        <f>SUM(Mariannhill!BD155)</f>
        <v>0</v>
      </c>
      <c r="BE155" s="77">
        <f>SUM(Mariannhill!BE155)</f>
        <v>0</v>
      </c>
      <c r="BF155" s="79">
        <f>SUM(Mariannhill!BF155)</f>
        <v>0</v>
      </c>
      <c r="BG155" s="78">
        <f>SUM(Mariannhill!BG155)</f>
        <v>0</v>
      </c>
      <c r="BH155" s="78">
        <f>SUM(Mariannhill!BH155)</f>
        <v>0</v>
      </c>
      <c r="BI155" s="78">
        <f>SUM(Mariannhill!BI155)</f>
        <v>0</v>
      </c>
      <c r="BJ155" s="78">
        <f>SUM(Mariannhill!BJ155)</f>
        <v>0</v>
      </c>
      <c r="BK155" s="78">
        <f>SUM(Mariannhill!BK155)</f>
        <v>0</v>
      </c>
      <c r="BL155" s="78">
        <f>SUM(Mariannhill!BL155)</f>
        <v>0</v>
      </c>
      <c r="BM155" s="78">
        <f>SUM(Mariannhill!BM155)</f>
        <v>0</v>
      </c>
      <c r="BN155" s="78">
        <f>SUM(Mariannhill!BN155)</f>
        <v>0</v>
      </c>
      <c r="BO155" s="78">
        <f>SUM(Mariannhill!BO155)</f>
        <v>0</v>
      </c>
      <c r="BP155" s="78">
        <f>SUM(Mariannhill!BP155)</f>
        <v>0</v>
      </c>
      <c r="BQ155" s="77">
        <f>SUM(Mariannhill!BQ155)</f>
        <v>0</v>
      </c>
      <c r="BR155" s="79">
        <f>SUM(Mariannhill!BR155)</f>
        <v>0</v>
      </c>
      <c r="BS155" s="78">
        <f>SUM(Mariannhill!BS155)</f>
        <v>0</v>
      </c>
      <c r="BT155" s="78">
        <f>SUM(Mariannhill!BT155)</f>
        <v>0</v>
      </c>
      <c r="BU155" s="78">
        <f>SUM(Mariannhill!BU155)</f>
        <v>0</v>
      </c>
      <c r="BV155" s="78">
        <f>SUM(Mariannhill!BV155)</f>
        <v>0</v>
      </c>
      <c r="BW155" s="78">
        <f>SUM(Mariannhill!BW155)</f>
        <v>0</v>
      </c>
      <c r="BX155" s="78">
        <f>SUM(Mariannhill!BX155)</f>
        <v>0</v>
      </c>
      <c r="BY155" s="78">
        <f>SUM(Mariannhill!BY155)</f>
        <v>0</v>
      </c>
      <c r="BZ155" s="78">
        <f>SUM(Mariannhill!BZ155)</f>
        <v>0</v>
      </c>
      <c r="CA155" s="78">
        <f>SUM(Mariannhill!CA155)</f>
        <v>0</v>
      </c>
      <c r="CB155" s="78">
        <f>SUM(Mariannhill!CB155)</f>
        <v>0</v>
      </c>
      <c r="CC155" s="77">
        <f>SUM(Mariannhill!CC155)</f>
        <v>0</v>
      </c>
      <c r="CD155" s="40" t="s">
        <v>50</v>
      </c>
    </row>
    <row r="156" spans="1:82" ht="26" x14ac:dyDescent="0.35">
      <c r="A156" s="40"/>
      <c r="B156" s="177" t="s">
        <v>304</v>
      </c>
      <c r="C156" s="178" t="s">
        <v>305</v>
      </c>
      <c r="D156" s="179" t="s">
        <v>60</v>
      </c>
      <c r="E156" s="255">
        <f>SUM(Mariannhill!E156)</f>
        <v>0</v>
      </c>
      <c r="F156" s="214" t="b">
        <f>(Mariannhill!G156)=G156</f>
        <v>1</v>
      </c>
      <c r="G156" s="75">
        <f t="shared" si="68"/>
        <v>0</v>
      </c>
      <c r="H156" s="76">
        <f>SUM(Mariannhill!H156)</f>
        <v>0</v>
      </c>
      <c r="I156" s="77">
        <f>SUM(Mariannhill!I156)</f>
        <v>0</v>
      </c>
      <c r="J156" s="76">
        <f>SUM(Mariannhill!J156)</f>
        <v>0</v>
      </c>
      <c r="K156" s="78">
        <f>SUM(Mariannhill!K156)</f>
        <v>0</v>
      </c>
      <c r="L156" s="78">
        <f>SUM(Mariannhill!L156)</f>
        <v>0</v>
      </c>
      <c r="M156" s="78">
        <f>SUM(Mariannhill!M156)</f>
        <v>0</v>
      </c>
      <c r="N156" s="78">
        <f>SUM(Mariannhill!N156)</f>
        <v>0</v>
      </c>
      <c r="O156" s="78">
        <f>SUM(Mariannhill!O156)</f>
        <v>0</v>
      </c>
      <c r="P156" s="78">
        <f>SUM(Mariannhill!P156)</f>
        <v>0</v>
      </c>
      <c r="Q156" s="78">
        <f>SUM(Mariannhill!Q156)</f>
        <v>0</v>
      </c>
      <c r="R156" s="78">
        <f>SUM(Mariannhill!R156)</f>
        <v>0</v>
      </c>
      <c r="S156" s="78">
        <f>SUM(Mariannhill!S156)</f>
        <v>0</v>
      </c>
      <c r="T156" s="78">
        <f>SUM(Mariannhill!T156)</f>
        <v>0</v>
      </c>
      <c r="U156" s="77">
        <f>SUM(Mariannhill!U156)</f>
        <v>0</v>
      </c>
      <c r="V156" s="76">
        <f>SUM(Mariannhill!V156)</f>
        <v>0</v>
      </c>
      <c r="W156" s="78">
        <f>SUM(Mariannhill!W156)</f>
        <v>0</v>
      </c>
      <c r="X156" s="78">
        <f>SUM(Mariannhill!X156)</f>
        <v>0</v>
      </c>
      <c r="Y156" s="78">
        <f>SUM(Mariannhill!Y156)</f>
        <v>0</v>
      </c>
      <c r="Z156" s="78">
        <f>SUM(Mariannhill!Z156)</f>
        <v>0</v>
      </c>
      <c r="AA156" s="78">
        <f>SUM(Mariannhill!AA156)</f>
        <v>0</v>
      </c>
      <c r="AB156" s="78">
        <f>SUM(Mariannhill!AB156)</f>
        <v>0</v>
      </c>
      <c r="AC156" s="78">
        <f>SUM(Mariannhill!AC156)</f>
        <v>0</v>
      </c>
      <c r="AD156" s="78">
        <f>SUM(Mariannhill!AD156)</f>
        <v>0</v>
      </c>
      <c r="AE156" s="78">
        <f>SUM(Mariannhill!AE156)</f>
        <v>0</v>
      </c>
      <c r="AF156" s="78">
        <f>SUM(Mariannhill!AF156)</f>
        <v>0</v>
      </c>
      <c r="AG156" s="77">
        <f>SUM(Mariannhill!AG156)</f>
        <v>0</v>
      </c>
      <c r="AH156" s="79">
        <f>SUM(Mariannhill!AH156)</f>
        <v>0</v>
      </c>
      <c r="AI156" s="78">
        <f>SUM(Mariannhill!AI156)</f>
        <v>0</v>
      </c>
      <c r="AJ156" s="78">
        <f>SUM(Mariannhill!AJ156)</f>
        <v>0</v>
      </c>
      <c r="AK156" s="78">
        <f>SUM(Mariannhill!AK156)</f>
        <v>0</v>
      </c>
      <c r="AL156" s="78">
        <f>SUM(Mariannhill!AL156)</f>
        <v>0</v>
      </c>
      <c r="AM156" s="78">
        <f>SUM(Mariannhill!AM156)</f>
        <v>0</v>
      </c>
      <c r="AN156" s="78">
        <f>SUM(Mariannhill!AN156)</f>
        <v>0</v>
      </c>
      <c r="AO156" s="78">
        <f>SUM(Mariannhill!AO156)</f>
        <v>0</v>
      </c>
      <c r="AP156" s="78">
        <f>SUM(Mariannhill!AP156)</f>
        <v>0</v>
      </c>
      <c r="AQ156" s="78">
        <f>SUM(Mariannhill!AQ156)</f>
        <v>0</v>
      </c>
      <c r="AR156" s="78">
        <f>SUM(Mariannhill!AR156)</f>
        <v>0</v>
      </c>
      <c r="AS156" s="77">
        <f>SUM(Mariannhill!AS156)</f>
        <v>0</v>
      </c>
      <c r="AT156" s="79">
        <f>SUM(Mariannhill!AT156)</f>
        <v>0</v>
      </c>
      <c r="AU156" s="78">
        <f>SUM(Mariannhill!AU156)</f>
        <v>0</v>
      </c>
      <c r="AV156" s="78">
        <f>SUM(Mariannhill!AV156)</f>
        <v>0</v>
      </c>
      <c r="AW156" s="78">
        <f>SUM(Mariannhill!AW156)</f>
        <v>0</v>
      </c>
      <c r="AX156" s="78">
        <f>SUM(Mariannhill!AX156)</f>
        <v>0</v>
      </c>
      <c r="AY156" s="78">
        <f>SUM(Mariannhill!AY156)</f>
        <v>0</v>
      </c>
      <c r="AZ156" s="78">
        <f>SUM(Mariannhill!AZ156)</f>
        <v>0</v>
      </c>
      <c r="BA156" s="78">
        <f>SUM(Mariannhill!BA156)</f>
        <v>0</v>
      </c>
      <c r="BB156" s="78">
        <f>SUM(Mariannhill!BB156)</f>
        <v>0</v>
      </c>
      <c r="BC156" s="78">
        <f>SUM(Mariannhill!BC156)</f>
        <v>0</v>
      </c>
      <c r="BD156" s="78">
        <f>SUM(Mariannhill!BD156)</f>
        <v>0</v>
      </c>
      <c r="BE156" s="77">
        <f>SUM(Mariannhill!BE156)</f>
        <v>0</v>
      </c>
      <c r="BF156" s="79">
        <f>SUM(Mariannhill!BF156)</f>
        <v>0</v>
      </c>
      <c r="BG156" s="78">
        <f>SUM(Mariannhill!BG156)</f>
        <v>0</v>
      </c>
      <c r="BH156" s="78">
        <f>SUM(Mariannhill!BH156)</f>
        <v>0</v>
      </c>
      <c r="BI156" s="78">
        <f>SUM(Mariannhill!BI156)</f>
        <v>0</v>
      </c>
      <c r="BJ156" s="78">
        <f>SUM(Mariannhill!BJ156)</f>
        <v>0</v>
      </c>
      <c r="BK156" s="78">
        <f>SUM(Mariannhill!BK156)</f>
        <v>0</v>
      </c>
      <c r="BL156" s="78">
        <f>SUM(Mariannhill!BL156)</f>
        <v>0</v>
      </c>
      <c r="BM156" s="78">
        <f>SUM(Mariannhill!BM156)</f>
        <v>0</v>
      </c>
      <c r="BN156" s="78">
        <f>SUM(Mariannhill!BN156)</f>
        <v>0</v>
      </c>
      <c r="BO156" s="78">
        <f>SUM(Mariannhill!BO156)</f>
        <v>0</v>
      </c>
      <c r="BP156" s="78">
        <f>SUM(Mariannhill!BP156)</f>
        <v>0</v>
      </c>
      <c r="BQ156" s="77">
        <f>SUM(Mariannhill!BQ156)</f>
        <v>0</v>
      </c>
      <c r="BR156" s="79">
        <f>SUM(Mariannhill!BR156)</f>
        <v>0</v>
      </c>
      <c r="BS156" s="78">
        <f>SUM(Mariannhill!BS156)</f>
        <v>0</v>
      </c>
      <c r="BT156" s="78">
        <f>SUM(Mariannhill!BT156)</f>
        <v>0</v>
      </c>
      <c r="BU156" s="78">
        <f>SUM(Mariannhill!BU156)</f>
        <v>0</v>
      </c>
      <c r="BV156" s="78">
        <f>SUM(Mariannhill!BV156)</f>
        <v>0</v>
      </c>
      <c r="BW156" s="78">
        <f>SUM(Mariannhill!BW156)</f>
        <v>0</v>
      </c>
      <c r="BX156" s="78">
        <f>SUM(Mariannhill!BX156)</f>
        <v>0</v>
      </c>
      <c r="BY156" s="78">
        <f>SUM(Mariannhill!BY156)</f>
        <v>0</v>
      </c>
      <c r="BZ156" s="78">
        <f>SUM(Mariannhill!BZ156)</f>
        <v>0</v>
      </c>
      <c r="CA156" s="78">
        <f>SUM(Mariannhill!CA156)</f>
        <v>0</v>
      </c>
      <c r="CB156" s="78">
        <f>SUM(Mariannhill!CB156)</f>
        <v>0</v>
      </c>
      <c r="CC156" s="77">
        <f>SUM(Mariannhill!CC156)</f>
        <v>0</v>
      </c>
      <c r="CD156" s="40" t="s">
        <v>50</v>
      </c>
    </row>
    <row r="157" spans="1:82" ht="26" x14ac:dyDescent="0.35">
      <c r="A157" s="40"/>
      <c r="B157" s="177" t="s">
        <v>306</v>
      </c>
      <c r="C157" s="178" t="s">
        <v>307</v>
      </c>
      <c r="D157" s="179" t="s">
        <v>60</v>
      </c>
      <c r="E157" s="255">
        <f>SUM(Mariannhill!E157)</f>
        <v>0</v>
      </c>
      <c r="F157" s="214" t="b">
        <f>(Mariannhill!G157)=G157</f>
        <v>1</v>
      </c>
      <c r="G157" s="75">
        <f t="shared" si="68"/>
        <v>0</v>
      </c>
      <c r="H157" s="76">
        <f>SUM(Mariannhill!H157)</f>
        <v>0</v>
      </c>
      <c r="I157" s="77">
        <f>SUM(Mariannhill!I157)</f>
        <v>0</v>
      </c>
      <c r="J157" s="76">
        <f>SUM(Mariannhill!J157)</f>
        <v>0</v>
      </c>
      <c r="K157" s="78">
        <f>SUM(Mariannhill!K157)</f>
        <v>0</v>
      </c>
      <c r="L157" s="78">
        <f>SUM(Mariannhill!L157)</f>
        <v>0</v>
      </c>
      <c r="M157" s="78">
        <f>SUM(Mariannhill!M157)</f>
        <v>0</v>
      </c>
      <c r="N157" s="78">
        <f>SUM(Mariannhill!N157)</f>
        <v>0</v>
      </c>
      <c r="O157" s="78">
        <f>SUM(Mariannhill!O157)</f>
        <v>0</v>
      </c>
      <c r="P157" s="78">
        <f>SUM(Mariannhill!P157)</f>
        <v>0</v>
      </c>
      <c r="Q157" s="78">
        <f>SUM(Mariannhill!Q157)</f>
        <v>0</v>
      </c>
      <c r="R157" s="78">
        <f>SUM(Mariannhill!R157)</f>
        <v>0</v>
      </c>
      <c r="S157" s="78">
        <f>SUM(Mariannhill!S157)</f>
        <v>0</v>
      </c>
      <c r="T157" s="78">
        <f>SUM(Mariannhill!T157)</f>
        <v>0</v>
      </c>
      <c r="U157" s="77">
        <f>SUM(Mariannhill!U157)</f>
        <v>0</v>
      </c>
      <c r="V157" s="76">
        <f>SUM(Mariannhill!V157)</f>
        <v>0</v>
      </c>
      <c r="W157" s="78">
        <f>SUM(Mariannhill!W157)</f>
        <v>0</v>
      </c>
      <c r="X157" s="78">
        <f>SUM(Mariannhill!X157)</f>
        <v>0</v>
      </c>
      <c r="Y157" s="78">
        <f>SUM(Mariannhill!Y157)</f>
        <v>0</v>
      </c>
      <c r="Z157" s="78">
        <f>SUM(Mariannhill!Z157)</f>
        <v>0</v>
      </c>
      <c r="AA157" s="78">
        <f>SUM(Mariannhill!AA157)</f>
        <v>0</v>
      </c>
      <c r="AB157" s="78">
        <f>SUM(Mariannhill!AB157)</f>
        <v>0</v>
      </c>
      <c r="AC157" s="78">
        <f>SUM(Mariannhill!AC157)</f>
        <v>0</v>
      </c>
      <c r="AD157" s="78">
        <f>SUM(Mariannhill!AD157)</f>
        <v>0</v>
      </c>
      <c r="AE157" s="78">
        <f>SUM(Mariannhill!AE157)</f>
        <v>0</v>
      </c>
      <c r="AF157" s="78">
        <f>SUM(Mariannhill!AF157)</f>
        <v>0</v>
      </c>
      <c r="AG157" s="77">
        <f>SUM(Mariannhill!AG157)</f>
        <v>0</v>
      </c>
      <c r="AH157" s="79">
        <f>SUM(Mariannhill!AH157)</f>
        <v>0</v>
      </c>
      <c r="AI157" s="78">
        <f>SUM(Mariannhill!AI157)</f>
        <v>0</v>
      </c>
      <c r="AJ157" s="78">
        <f>SUM(Mariannhill!AJ157)</f>
        <v>0</v>
      </c>
      <c r="AK157" s="78">
        <f>SUM(Mariannhill!AK157)</f>
        <v>0</v>
      </c>
      <c r="AL157" s="78">
        <f>SUM(Mariannhill!AL157)</f>
        <v>0</v>
      </c>
      <c r="AM157" s="78">
        <f>SUM(Mariannhill!AM157)</f>
        <v>0</v>
      </c>
      <c r="AN157" s="78">
        <f>SUM(Mariannhill!AN157)</f>
        <v>0</v>
      </c>
      <c r="AO157" s="78">
        <f>SUM(Mariannhill!AO157)</f>
        <v>0</v>
      </c>
      <c r="AP157" s="78">
        <f>SUM(Mariannhill!AP157)</f>
        <v>0</v>
      </c>
      <c r="AQ157" s="78">
        <f>SUM(Mariannhill!AQ157)</f>
        <v>0</v>
      </c>
      <c r="AR157" s="78">
        <f>SUM(Mariannhill!AR157)</f>
        <v>0</v>
      </c>
      <c r="AS157" s="77">
        <f>SUM(Mariannhill!AS157)</f>
        <v>0</v>
      </c>
      <c r="AT157" s="79">
        <f>SUM(Mariannhill!AT157)</f>
        <v>0</v>
      </c>
      <c r="AU157" s="78">
        <f>SUM(Mariannhill!AU157)</f>
        <v>0</v>
      </c>
      <c r="AV157" s="78">
        <f>SUM(Mariannhill!AV157)</f>
        <v>0</v>
      </c>
      <c r="AW157" s="78">
        <f>SUM(Mariannhill!AW157)</f>
        <v>0</v>
      </c>
      <c r="AX157" s="78">
        <f>SUM(Mariannhill!AX157)</f>
        <v>0</v>
      </c>
      <c r="AY157" s="78">
        <f>SUM(Mariannhill!AY157)</f>
        <v>0</v>
      </c>
      <c r="AZ157" s="78">
        <f>SUM(Mariannhill!AZ157)</f>
        <v>0</v>
      </c>
      <c r="BA157" s="78">
        <f>SUM(Mariannhill!BA157)</f>
        <v>0</v>
      </c>
      <c r="BB157" s="78">
        <f>SUM(Mariannhill!BB157)</f>
        <v>0</v>
      </c>
      <c r="BC157" s="78">
        <f>SUM(Mariannhill!BC157)</f>
        <v>0</v>
      </c>
      <c r="BD157" s="78">
        <f>SUM(Mariannhill!BD157)</f>
        <v>0</v>
      </c>
      <c r="BE157" s="77">
        <f>SUM(Mariannhill!BE157)</f>
        <v>0</v>
      </c>
      <c r="BF157" s="79">
        <f>SUM(Mariannhill!BF157)</f>
        <v>0</v>
      </c>
      <c r="BG157" s="78">
        <f>SUM(Mariannhill!BG157)</f>
        <v>0</v>
      </c>
      <c r="BH157" s="78">
        <f>SUM(Mariannhill!BH157)</f>
        <v>0</v>
      </c>
      <c r="BI157" s="78">
        <f>SUM(Mariannhill!BI157)</f>
        <v>0</v>
      </c>
      <c r="BJ157" s="78">
        <f>SUM(Mariannhill!BJ157)</f>
        <v>0</v>
      </c>
      <c r="BK157" s="78">
        <f>SUM(Mariannhill!BK157)</f>
        <v>0</v>
      </c>
      <c r="BL157" s="78">
        <f>SUM(Mariannhill!BL157)</f>
        <v>0</v>
      </c>
      <c r="BM157" s="78">
        <f>SUM(Mariannhill!BM157)</f>
        <v>0</v>
      </c>
      <c r="BN157" s="78">
        <f>SUM(Mariannhill!BN157)</f>
        <v>0</v>
      </c>
      <c r="BO157" s="78">
        <f>SUM(Mariannhill!BO157)</f>
        <v>0</v>
      </c>
      <c r="BP157" s="78">
        <f>SUM(Mariannhill!BP157)</f>
        <v>0</v>
      </c>
      <c r="BQ157" s="77">
        <f>SUM(Mariannhill!BQ157)</f>
        <v>0</v>
      </c>
      <c r="BR157" s="79">
        <f>SUM(Mariannhill!BR157)</f>
        <v>0</v>
      </c>
      <c r="BS157" s="78">
        <f>SUM(Mariannhill!BS157)</f>
        <v>0</v>
      </c>
      <c r="BT157" s="78">
        <f>SUM(Mariannhill!BT157)</f>
        <v>0</v>
      </c>
      <c r="BU157" s="78">
        <f>SUM(Mariannhill!BU157)</f>
        <v>0</v>
      </c>
      <c r="BV157" s="78">
        <f>SUM(Mariannhill!BV157)</f>
        <v>0</v>
      </c>
      <c r="BW157" s="78">
        <f>SUM(Mariannhill!BW157)</f>
        <v>0</v>
      </c>
      <c r="BX157" s="78">
        <f>SUM(Mariannhill!BX157)</f>
        <v>0</v>
      </c>
      <c r="BY157" s="78">
        <f>SUM(Mariannhill!BY157)</f>
        <v>0</v>
      </c>
      <c r="BZ157" s="78">
        <f>SUM(Mariannhill!BZ157)</f>
        <v>0</v>
      </c>
      <c r="CA157" s="78">
        <f>SUM(Mariannhill!CA157)</f>
        <v>0</v>
      </c>
      <c r="CB157" s="78">
        <f>SUM(Mariannhill!CB157)</f>
        <v>0</v>
      </c>
      <c r="CC157" s="77">
        <f>SUM(Mariannhill!CC157)</f>
        <v>0</v>
      </c>
      <c r="CD157" s="40" t="s">
        <v>50</v>
      </c>
    </row>
    <row r="158" spans="1:82" s="40" customFormat="1" x14ac:dyDescent="0.35">
      <c r="B158" s="122" t="s">
        <v>308</v>
      </c>
      <c r="C158" s="123" t="s">
        <v>309</v>
      </c>
      <c r="D158" s="124"/>
      <c r="E158" s="282"/>
      <c r="F158" s="214" t="b">
        <f>(Mariannhill!G158)=G158</f>
        <v>1</v>
      </c>
      <c r="G158" s="125">
        <f t="shared" ref="G158:AL158" si="69">SUM(G159:G172)</f>
        <v>0</v>
      </c>
      <c r="H158" s="125">
        <f t="shared" si="69"/>
        <v>0</v>
      </c>
      <c r="I158" s="125">
        <f t="shared" si="69"/>
        <v>0</v>
      </c>
      <c r="J158" s="125">
        <f t="shared" si="69"/>
        <v>0</v>
      </c>
      <c r="K158" s="125">
        <f t="shared" si="69"/>
        <v>0</v>
      </c>
      <c r="L158" s="125">
        <f t="shared" si="69"/>
        <v>0</v>
      </c>
      <c r="M158" s="125">
        <f t="shared" si="69"/>
        <v>0</v>
      </c>
      <c r="N158" s="125">
        <f t="shared" si="69"/>
        <v>0</v>
      </c>
      <c r="O158" s="125">
        <f t="shared" si="69"/>
        <v>0</v>
      </c>
      <c r="P158" s="125">
        <f t="shared" si="69"/>
        <v>0</v>
      </c>
      <c r="Q158" s="125">
        <f t="shared" si="69"/>
        <v>0</v>
      </c>
      <c r="R158" s="125">
        <f t="shared" si="69"/>
        <v>0</v>
      </c>
      <c r="S158" s="125">
        <f t="shared" si="69"/>
        <v>0</v>
      </c>
      <c r="T158" s="125">
        <f t="shared" si="69"/>
        <v>0</v>
      </c>
      <c r="U158" s="125">
        <f t="shared" si="69"/>
        <v>0</v>
      </c>
      <c r="V158" s="125">
        <f t="shared" si="69"/>
        <v>0</v>
      </c>
      <c r="W158" s="125">
        <f t="shared" si="69"/>
        <v>0</v>
      </c>
      <c r="X158" s="125">
        <f t="shared" si="69"/>
        <v>0</v>
      </c>
      <c r="Y158" s="125">
        <f t="shared" si="69"/>
        <v>0</v>
      </c>
      <c r="Z158" s="125">
        <f t="shared" si="69"/>
        <v>0</v>
      </c>
      <c r="AA158" s="125">
        <f t="shared" si="69"/>
        <v>0</v>
      </c>
      <c r="AB158" s="125">
        <f t="shared" si="69"/>
        <v>0</v>
      </c>
      <c r="AC158" s="125">
        <f t="shared" si="69"/>
        <v>0</v>
      </c>
      <c r="AD158" s="125">
        <f t="shared" si="69"/>
        <v>0</v>
      </c>
      <c r="AE158" s="125">
        <f t="shared" si="69"/>
        <v>0</v>
      </c>
      <c r="AF158" s="125">
        <f t="shared" si="69"/>
        <v>0</v>
      </c>
      <c r="AG158" s="125">
        <f t="shared" si="69"/>
        <v>0</v>
      </c>
      <c r="AH158" s="125">
        <f t="shared" si="69"/>
        <v>0</v>
      </c>
      <c r="AI158" s="125">
        <f t="shared" si="69"/>
        <v>0</v>
      </c>
      <c r="AJ158" s="125">
        <f t="shared" si="69"/>
        <v>0</v>
      </c>
      <c r="AK158" s="125">
        <f t="shared" si="69"/>
        <v>0</v>
      </c>
      <c r="AL158" s="125">
        <f t="shared" si="69"/>
        <v>0</v>
      </c>
      <c r="AM158" s="125">
        <f t="shared" ref="AM158:BR158" si="70">SUM(AM159:AM172)</f>
        <v>0</v>
      </c>
      <c r="AN158" s="125">
        <f t="shared" si="70"/>
        <v>0</v>
      </c>
      <c r="AO158" s="125">
        <f t="shared" si="70"/>
        <v>0</v>
      </c>
      <c r="AP158" s="125">
        <f t="shared" si="70"/>
        <v>0</v>
      </c>
      <c r="AQ158" s="125">
        <f t="shared" si="70"/>
        <v>0</v>
      </c>
      <c r="AR158" s="125">
        <f t="shared" si="70"/>
        <v>0</v>
      </c>
      <c r="AS158" s="125">
        <f t="shared" si="70"/>
        <v>0</v>
      </c>
      <c r="AT158" s="125">
        <f t="shared" si="70"/>
        <v>0</v>
      </c>
      <c r="AU158" s="125">
        <f t="shared" si="70"/>
        <v>0</v>
      </c>
      <c r="AV158" s="125">
        <f t="shared" si="70"/>
        <v>0</v>
      </c>
      <c r="AW158" s="125">
        <f t="shared" si="70"/>
        <v>0</v>
      </c>
      <c r="AX158" s="125">
        <f t="shared" si="70"/>
        <v>0</v>
      </c>
      <c r="AY158" s="125">
        <f t="shared" si="70"/>
        <v>0</v>
      </c>
      <c r="AZ158" s="125">
        <f t="shared" si="70"/>
        <v>0</v>
      </c>
      <c r="BA158" s="125">
        <f t="shared" si="70"/>
        <v>0</v>
      </c>
      <c r="BB158" s="125">
        <f t="shared" si="70"/>
        <v>0</v>
      </c>
      <c r="BC158" s="125">
        <f t="shared" si="70"/>
        <v>0</v>
      </c>
      <c r="BD158" s="125">
        <f t="shared" si="70"/>
        <v>0</v>
      </c>
      <c r="BE158" s="125">
        <f t="shared" si="70"/>
        <v>0</v>
      </c>
      <c r="BF158" s="125">
        <f t="shared" si="70"/>
        <v>0</v>
      </c>
      <c r="BG158" s="125">
        <f t="shared" si="70"/>
        <v>0</v>
      </c>
      <c r="BH158" s="125">
        <f t="shared" si="70"/>
        <v>0</v>
      </c>
      <c r="BI158" s="125">
        <f t="shared" si="70"/>
        <v>0</v>
      </c>
      <c r="BJ158" s="125">
        <f t="shared" si="70"/>
        <v>0</v>
      </c>
      <c r="BK158" s="125">
        <f t="shared" si="70"/>
        <v>0</v>
      </c>
      <c r="BL158" s="125">
        <f t="shared" si="70"/>
        <v>0</v>
      </c>
      <c r="BM158" s="125">
        <f t="shared" si="70"/>
        <v>0</v>
      </c>
      <c r="BN158" s="125">
        <f t="shared" si="70"/>
        <v>0</v>
      </c>
      <c r="BO158" s="125">
        <f t="shared" si="70"/>
        <v>0</v>
      </c>
      <c r="BP158" s="125">
        <f t="shared" si="70"/>
        <v>0</v>
      </c>
      <c r="BQ158" s="125">
        <f t="shared" si="70"/>
        <v>0</v>
      </c>
      <c r="BR158" s="125">
        <f t="shared" si="70"/>
        <v>0</v>
      </c>
      <c r="BS158" s="125">
        <f t="shared" ref="BS158:CC158" si="71">SUM(BS159:BS172)</f>
        <v>0</v>
      </c>
      <c r="BT158" s="125">
        <f t="shared" si="71"/>
        <v>0</v>
      </c>
      <c r="BU158" s="125">
        <f t="shared" si="71"/>
        <v>0</v>
      </c>
      <c r="BV158" s="125">
        <f t="shared" si="71"/>
        <v>0</v>
      </c>
      <c r="BW158" s="125">
        <f t="shared" si="71"/>
        <v>0</v>
      </c>
      <c r="BX158" s="125">
        <f t="shared" si="71"/>
        <v>0</v>
      </c>
      <c r="BY158" s="125">
        <f t="shared" si="71"/>
        <v>0</v>
      </c>
      <c r="BZ158" s="125">
        <f t="shared" si="71"/>
        <v>0</v>
      </c>
      <c r="CA158" s="125">
        <f t="shared" si="71"/>
        <v>0</v>
      </c>
      <c r="CB158" s="125">
        <f t="shared" si="71"/>
        <v>0</v>
      </c>
      <c r="CC158" s="305">
        <f t="shared" si="71"/>
        <v>0</v>
      </c>
      <c r="CD158" s="40" t="s">
        <v>50</v>
      </c>
    </row>
    <row r="159" spans="1:82" s="40" customFormat="1" ht="26" x14ac:dyDescent="0.35">
      <c r="B159" s="74" t="s">
        <v>310</v>
      </c>
      <c r="C159" s="130" t="s">
        <v>311</v>
      </c>
      <c r="D159" s="140" t="s">
        <v>60</v>
      </c>
      <c r="E159" s="255">
        <f>SUM(Mariannhill!E159)</f>
        <v>72</v>
      </c>
      <c r="F159" s="214" t="b">
        <f>(Mariannhill!G159)=G159</f>
        <v>1</v>
      </c>
      <c r="G159" s="75">
        <f t="shared" ref="G159:G172" si="72">+SUM(H159:CC159)</f>
        <v>0</v>
      </c>
      <c r="H159" s="76">
        <f>SUM(Mariannhill!H159)</f>
        <v>0</v>
      </c>
      <c r="I159" s="77">
        <f>SUM(Mariannhill!I159)</f>
        <v>0</v>
      </c>
      <c r="J159" s="76">
        <f>SUM(Mariannhill!J159)</f>
        <v>0</v>
      </c>
      <c r="K159" s="78">
        <f>SUM(Mariannhill!K159)</f>
        <v>0</v>
      </c>
      <c r="L159" s="78">
        <f>SUM(Mariannhill!L159)</f>
        <v>0</v>
      </c>
      <c r="M159" s="78">
        <f>SUM(Mariannhill!M159)</f>
        <v>0</v>
      </c>
      <c r="N159" s="78">
        <f>SUM(Mariannhill!N159)</f>
        <v>0</v>
      </c>
      <c r="O159" s="78">
        <f>SUM(Mariannhill!O159)</f>
        <v>0</v>
      </c>
      <c r="P159" s="78">
        <f>SUM(Mariannhill!P159)</f>
        <v>0</v>
      </c>
      <c r="Q159" s="78">
        <f>SUM(Mariannhill!Q159)</f>
        <v>0</v>
      </c>
      <c r="R159" s="78">
        <f>SUM(Mariannhill!R159)</f>
        <v>0</v>
      </c>
      <c r="S159" s="78">
        <f>SUM(Mariannhill!S159)</f>
        <v>0</v>
      </c>
      <c r="T159" s="78">
        <f>SUM(Mariannhill!T159)</f>
        <v>0</v>
      </c>
      <c r="U159" s="77">
        <f>SUM(Mariannhill!U159)</f>
        <v>0</v>
      </c>
      <c r="V159" s="76">
        <f>SUM(Mariannhill!V159)</f>
        <v>0</v>
      </c>
      <c r="W159" s="78">
        <f>SUM(Mariannhill!W159)</f>
        <v>0</v>
      </c>
      <c r="X159" s="78">
        <f>SUM(Mariannhill!X159)</f>
        <v>0</v>
      </c>
      <c r="Y159" s="78">
        <f>SUM(Mariannhill!Y159)</f>
        <v>0</v>
      </c>
      <c r="Z159" s="78">
        <f>SUM(Mariannhill!Z159)</f>
        <v>0</v>
      </c>
      <c r="AA159" s="78">
        <f>SUM(Mariannhill!AA159)</f>
        <v>0</v>
      </c>
      <c r="AB159" s="78">
        <f>SUM(Mariannhill!AB159)</f>
        <v>0</v>
      </c>
      <c r="AC159" s="78">
        <f>SUM(Mariannhill!AC159)</f>
        <v>0</v>
      </c>
      <c r="AD159" s="78">
        <f>SUM(Mariannhill!AD159)</f>
        <v>0</v>
      </c>
      <c r="AE159" s="78">
        <f>SUM(Mariannhill!AE159)</f>
        <v>0</v>
      </c>
      <c r="AF159" s="78">
        <f>SUM(Mariannhill!AF159)</f>
        <v>0</v>
      </c>
      <c r="AG159" s="77">
        <f>SUM(Mariannhill!AG159)</f>
        <v>0</v>
      </c>
      <c r="AH159" s="79">
        <f>SUM(Mariannhill!AH159)</f>
        <v>0</v>
      </c>
      <c r="AI159" s="78">
        <f>SUM(Mariannhill!AI159)</f>
        <v>0</v>
      </c>
      <c r="AJ159" s="78">
        <f>SUM(Mariannhill!AJ159)</f>
        <v>0</v>
      </c>
      <c r="AK159" s="78">
        <f>SUM(Mariannhill!AK159)</f>
        <v>0</v>
      </c>
      <c r="AL159" s="78">
        <f>SUM(Mariannhill!AL159)</f>
        <v>0</v>
      </c>
      <c r="AM159" s="78">
        <f>SUM(Mariannhill!AM159)</f>
        <v>0</v>
      </c>
      <c r="AN159" s="78">
        <f>SUM(Mariannhill!AN159)</f>
        <v>0</v>
      </c>
      <c r="AO159" s="78">
        <f>SUM(Mariannhill!AO159)</f>
        <v>0</v>
      </c>
      <c r="AP159" s="78">
        <f>SUM(Mariannhill!AP159)</f>
        <v>0</v>
      </c>
      <c r="AQ159" s="78">
        <f>SUM(Mariannhill!AQ159)</f>
        <v>0</v>
      </c>
      <c r="AR159" s="78">
        <f>SUM(Mariannhill!AR159)</f>
        <v>0</v>
      </c>
      <c r="AS159" s="77">
        <f>SUM(Mariannhill!AS159)</f>
        <v>0</v>
      </c>
      <c r="AT159" s="79">
        <f>SUM(Mariannhill!AT159)</f>
        <v>0</v>
      </c>
      <c r="AU159" s="78">
        <f>SUM(Mariannhill!AU159)</f>
        <v>0</v>
      </c>
      <c r="AV159" s="78">
        <f>SUM(Mariannhill!AV159)</f>
        <v>0</v>
      </c>
      <c r="AW159" s="78">
        <f>SUM(Mariannhill!AW159)</f>
        <v>0</v>
      </c>
      <c r="AX159" s="78">
        <f>SUM(Mariannhill!AX159)</f>
        <v>0</v>
      </c>
      <c r="AY159" s="78">
        <f>SUM(Mariannhill!AY159)</f>
        <v>0</v>
      </c>
      <c r="AZ159" s="78">
        <f>SUM(Mariannhill!AZ159)</f>
        <v>0</v>
      </c>
      <c r="BA159" s="78">
        <f>SUM(Mariannhill!BA159)</f>
        <v>0</v>
      </c>
      <c r="BB159" s="78">
        <f>SUM(Mariannhill!BB159)</f>
        <v>0</v>
      </c>
      <c r="BC159" s="78">
        <f>SUM(Mariannhill!BC159)</f>
        <v>0</v>
      </c>
      <c r="BD159" s="78">
        <f>SUM(Mariannhill!BD159)</f>
        <v>0</v>
      </c>
      <c r="BE159" s="77">
        <f>SUM(Mariannhill!BE159)</f>
        <v>0</v>
      </c>
      <c r="BF159" s="79">
        <f>SUM(Mariannhill!BF159)</f>
        <v>0</v>
      </c>
      <c r="BG159" s="78">
        <f>SUM(Mariannhill!BG159)</f>
        <v>0</v>
      </c>
      <c r="BH159" s="78">
        <f>SUM(Mariannhill!BH159)</f>
        <v>0</v>
      </c>
      <c r="BI159" s="78">
        <f>SUM(Mariannhill!BI159)</f>
        <v>0</v>
      </c>
      <c r="BJ159" s="78">
        <f>SUM(Mariannhill!BJ159)</f>
        <v>0</v>
      </c>
      <c r="BK159" s="78">
        <f>SUM(Mariannhill!BK159)</f>
        <v>0</v>
      </c>
      <c r="BL159" s="78">
        <f>SUM(Mariannhill!BL159)</f>
        <v>0</v>
      </c>
      <c r="BM159" s="78">
        <f>SUM(Mariannhill!BM159)</f>
        <v>0</v>
      </c>
      <c r="BN159" s="78">
        <f>SUM(Mariannhill!BN159)</f>
        <v>0</v>
      </c>
      <c r="BO159" s="78">
        <f>SUM(Mariannhill!BO159)</f>
        <v>0</v>
      </c>
      <c r="BP159" s="78">
        <f>SUM(Mariannhill!BP159)</f>
        <v>0</v>
      </c>
      <c r="BQ159" s="77">
        <f>SUM(Mariannhill!BQ159)</f>
        <v>0</v>
      </c>
      <c r="BR159" s="79">
        <f>SUM(Mariannhill!BR159)</f>
        <v>0</v>
      </c>
      <c r="BS159" s="78">
        <f>SUM(Mariannhill!BS159)</f>
        <v>0</v>
      </c>
      <c r="BT159" s="78">
        <f>SUM(Mariannhill!BT159)</f>
        <v>0</v>
      </c>
      <c r="BU159" s="78">
        <f>SUM(Mariannhill!BU159)</f>
        <v>0</v>
      </c>
      <c r="BV159" s="78">
        <f>SUM(Mariannhill!BV159)</f>
        <v>0</v>
      </c>
      <c r="BW159" s="78">
        <f>SUM(Mariannhill!BW159)</f>
        <v>0</v>
      </c>
      <c r="BX159" s="78">
        <f>SUM(Mariannhill!BX159)</f>
        <v>0</v>
      </c>
      <c r="BY159" s="78">
        <f>SUM(Mariannhill!BY159)</f>
        <v>0</v>
      </c>
      <c r="BZ159" s="78">
        <f>SUM(Mariannhill!BZ159)</f>
        <v>0</v>
      </c>
      <c r="CA159" s="78">
        <f>SUM(Mariannhill!CA159)</f>
        <v>0</v>
      </c>
      <c r="CB159" s="78">
        <f>SUM(Mariannhill!CB159)</f>
        <v>0</v>
      </c>
      <c r="CC159" s="77">
        <f>SUM(Mariannhill!CC159)</f>
        <v>0</v>
      </c>
      <c r="CD159" s="40" t="s">
        <v>50</v>
      </c>
    </row>
    <row r="160" spans="1:82" s="40" customFormat="1" ht="26" x14ac:dyDescent="0.35">
      <c r="B160" s="74" t="s">
        <v>312</v>
      </c>
      <c r="C160" s="130" t="s">
        <v>313</v>
      </c>
      <c r="D160" s="140" t="s">
        <v>60</v>
      </c>
      <c r="E160" s="255">
        <f>SUM(Mariannhill!E160)</f>
        <v>72</v>
      </c>
      <c r="F160" s="214" t="b">
        <f>(Mariannhill!G160)=G160</f>
        <v>1</v>
      </c>
      <c r="G160" s="75">
        <f t="shared" si="72"/>
        <v>0</v>
      </c>
      <c r="H160" s="76">
        <f>SUM(Mariannhill!H160)</f>
        <v>0</v>
      </c>
      <c r="I160" s="77">
        <f>SUM(Mariannhill!I160)</f>
        <v>0</v>
      </c>
      <c r="J160" s="76">
        <f>SUM(Mariannhill!J160)</f>
        <v>0</v>
      </c>
      <c r="K160" s="78">
        <f>SUM(Mariannhill!K160)</f>
        <v>0</v>
      </c>
      <c r="L160" s="78">
        <f>SUM(Mariannhill!L160)</f>
        <v>0</v>
      </c>
      <c r="M160" s="78">
        <f>SUM(Mariannhill!M160)</f>
        <v>0</v>
      </c>
      <c r="N160" s="78">
        <f>SUM(Mariannhill!N160)</f>
        <v>0</v>
      </c>
      <c r="O160" s="78">
        <f>SUM(Mariannhill!O160)</f>
        <v>0</v>
      </c>
      <c r="P160" s="78">
        <f>SUM(Mariannhill!P160)</f>
        <v>0</v>
      </c>
      <c r="Q160" s="78">
        <f>SUM(Mariannhill!Q160)</f>
        <v>0</v>
      </c>
      <c r="R160" s="78">
        <f>SUM(Mariannhill!R160)</f>
        <v>0</v>
      </c>
      <c r="S160" s="78">
        <f>SUM(Mariannhill!S160)</f>
        <v>0</v>
      </c>
      <c r="T160" s="78">
        <f>SUM(Mariannhill!T160)</f>
        <v>0</v>
      </c>
      <c r="U160" s="77">
        <f>SUM(Mariannhill!U160)</f>
        <v>0</v>
      </c>
      <c r="V160" s="76">
        <f>SUM(Mariannhill!V160)</f>
        <v>0</v>
      </c>
      <c r="W160" s="78">
        <f>SUM(Mariannhill!W160)</f>
        <v>0</v>
      </c>
      <c r="X160" s="78">
        <f>SUM(Mariannhill!X160)</f>
        <v>0</v>
      </c>
      <c r="Y160" s="78">
        <f>SUM(Mariannhill!Y160)</f>
        <v>0</v>
      </c>
      <c r="Z160" s="78">
        <f>SUM(Mariannhill!Z160)</f>
        <v>0</v>
      </c>
      <c r="AA160" s="78">
        <f>SUM(Mariannhill!AA160)</f>
        <v>0</v>
      </c>
      <c r="AB160" s="78">
        <f>SUM(Mariannhill!AB160)</f>
        <v>0</v>
      </c>
      <c r="AC160" s="78">
        <f>SUM(Mariannhill!AC160)</f>
        <v>0</v>
      </c>
      <c r="AD160" s="78">
        <f>SUM(Mariannhill!AD160)</f>
        <v>0</v>
      </c>
      <c r="AE160" s="78">
        <f>SUM(Mariannhill!AE160)</f>
        <v>0</v>
      </c>
      <c r="AF160" s="78">
        <f>SUM(Mariannhill!AF160)</f>
        <v>0</v>
      </c>
      <c r="AG160" s="77">
        <f>SUM(Mariannhill!AG160)</f>
        <v>0</v>
      </c>
      <c r="AH160" s="79">
        <f>SUM(Mariannhill!AH160)</f>
        <v>0</v>
      </c>
      <c r="AI160" s="78">
        <f>SUM(Mariannhill!AI160)</f>
        <v>0</v>
      </c>
      <c r="AJ160" s="78">
        <f>SUM(Mariannhill!AJ160)</f>
        <v>0</v>
      </c>
      <c r="AK160" s="78">
        <f>SUM(Mariannhill!AK160)</f>
        <v>0</v>
      </c>
      <c r="AL160" s="78">
        <f>SUM(Mariannhill!AL160)</f>
        <v>0</v>
      </c>
      <c r="AM160" s="78">
        <f>SUM(Mariannhill!AM160)</f>
        <v>0</v>
      </c>
      <c r="AN160" s="78">
        <f>SUM(Mariannhill!AN160)</f>
        <v>0</v>
      </c>
      <c r="AO160" s="78">
        <f>SUM(Mariannhill!AO160)</f>
        <v>0</v>
      </c>
      <c r="AP160" s="78">
        <f>SUM(Mariannhill!AP160)</f>
        <v>0</v>
      </c>
      <c r="AQ160" s="78">
        <f>SUM(Mariannhill!AQ160)</f>
        <v>0</v>
      </c>
      <c r="AR160" s="78">
        <f>SUM(Mariannhill!AR160)</f>
        <v>0</v>
      </c>
      <c r="AS160" s="77">
        <f>SUM(Mariannhill!AS160)</f>
        <v>0</v>
      </c>
      <c r="AT160" s="79">
        <f>SUM(Mariannhill!AT160)</f>
        <v>0</v>
      </c>
      <c r="AU160" s="78">
        <f>SUM(Mariannhill!AU160)</f>
        <v>0</v>
      </c>
      <c r="AV160" s="78">
        <f>SUM(Mariannhill!AV160)</f>
        <v>0</v>
      </c>
      <c r="AW160" s="78">
        <f>SUM(Mariannhill!AW160)</f>
        <v>0</v>
      </c>
      <c r="AX160" s="78">
        <f>SUM(Mariannhill!AX160)</f>
        <v>0</v>
      </c>
      <c r="AY160" s="78">
        <f>SUM(Mariannhill!AY160)</f>
        <v>0</v>
      </c>
      <c r="AZ160" s="78">
        <f>SUM(Mariannhill!AZ160)</f>
        <v>0</v>
      </c>
      <c r="BA160" s="78">
        <f>SUM(Mariannhill!BA160)</f>
        <v>0</v>
      </c>
      <c r="BB160" s="78">
        <f>SUM(Mariannhill!BB160)</f>
        <v>0</v>
      </c>
      <c r="BC160" s="78">
        <f>SUM(Mariannhill!BC160)</f>
        <v>0</v>
      </c>
      <c r="BD160" s="78">
        <f>SUM(Mariannhill!BD160)</f>
        <v>0</v>
      </c>
      <c r="BE160" s="77">
        <f>SUM(Mariannhill!BE160)</f>
        <v>0</v>
      </c>
      <c r="BF160" s="79">
        <f>SUM(Mariannhill!BF160)</f>
        <v>0</v>
      </c>
      <c r="BG160" s="78">
        <f>SUM(Mariannhill!BG160)</f>
        <v>0</v>
      </c>
      <c r="BH160" s="78">
        <f>SUM(Mariannhill!BH160)</f>
        <v>0</v>
      </c>
      <c r="BI160" s="78">
        <f>SUM(Mariannhill!BI160)</f>
        <v>0</v>
      </c>
      <c r="BJ160" s="78">
        <f>SUM(Mariannhill!BJ160)</f>
        <v>0</v>
      </c>
      <c r="BK160" s="78">
        <f>SUM(Mariannhill!BK160)</f>
        <v>0</v>
      </c>
      <c r="BL160" s="78">
        <f>SUM(Mariannhill!BL160)</f>
        <v>0</v>
      </c>
      <c r="BM160" s="78">
        <f>SUM(Mariannhill!BM160)</f>
        <v>0</v>
      </c>
      <c r="BN160" s="78">
        <f>SUM(Mariannhill!BN160)</f>
        <v>0</v>
      </c>
      <c r="BO160" s="78">
        <f>SUM(Mariannhill!BO160)</f>
        <v>0</v>
      </c>
      <c r="BP160" s="78">
        <f>SUM(Mariannhill!BP160)</f>
        <v>0</v>
      </c>
      <c r="BQ160" s="77">
        <f>SUM(Mariannhill!BQ160)</f>
        <v>0</v>
      </c>
      <c r="BR160" s="79">
        <f>SUM(Mariannhill!BR160)</f>
        <v>0</v>
      </c>
      <c r="BS160" s="78">
        <f>SUM(Mariannhill!BS160)</f>
        <v>0</v>
      </c>
      <c r="BT160" s="78">
        <f>SUM(Mariannhill!BT160)</f>
        <v>0</v>
      </c>
      <c r="BU160" s="78">
        <f>SUM(Mariannhill!BU160)</f>
        <v>0</v>
      </c>
      <c r="BV160" s="78">
        <f>SUM(Mariannhill!BV160)</f>
        <v>0</v>
      </c>
      <c r="BW160" s="78">
        <f>SUM(Mariannhill!BW160)</f>
        <v>0</v>
      </c>
      <c r="BX160" s="78">
        <f>SUM(Mariannhill!BX160)</f>
        <v>0</v>
      </c>
      <c r="BY160" s="78">
        <f>SUM(Mariannhill!BY160)</f>
        <v>0</v>
      </c>
      <c r="BZ160" s="78">
        <f>SUM(Mariannhill!BZ160)</f>
        <v>0</v>
      </c>
      <c r="CA160" s="78">
        <f>SUM(Mariannhill!CA160)</f>
        <v>0</v>
      </c>
      <c r="CB160" s="78">
        <f>SUM(Mariannhill!CB160)</f>
        <v>0</v>
      </c>
      <c r="CC160" s="77">
        <f>SUM(Mariannhill!CC160)</f>
        <v>0</v>
      </c>
      <c r="CD160" s="40" t="s">
        <v>50</v>
      </c>
    </row>
    <row r="161" spans="1:82" s="40" customFormat="1" ht="26" x14ac:dyDescent="0.35">
      <c r="B161" s="74" t="s">
        <v>314</v>
      </c>
      <c r="C161" s="130" t="s">
        <v>315</v>
      </c>
      <c r="D161" s="131" t="s">
        <v>60</v>
      </c>
      <c r="E161" s="255">
        <f>SUM(Mariannhill!E161)</f>
        <v>72</v>
      </c>
      <c r="F161" s="214" t="b">
        <f>(Mariannhill!G161)=G161</f>
        <v>1</v>
      </c>
      <c r="G161" s="75">
        <f t="shared" si="72"/>
        <v>0</v>
      </c>
      <c r="H161" s="76">
        <f>SUM(Mariannhill!H161)</f>
        <v>0</v>
      </c>
      <c r="I161" s="77">
        <f>SUM(Mariannhill!I161)</f>
        <v>0</v>
      </c>
      <c r="J161" s="76">
        <f>SUM(Mariannhill!J161)</f>
        <v>0</v>
      </c>
      <c r="K161" s="78">
        <f>SUM(Mariannhill!K161)</f>
        <v>0</v>
      </c>
      <c r="L161" s="78">
        <f>SUM(Mariannhill!L161)</f>
        <v>0</v>
      </c>
      <c r="M161" s="78">
        <f>SUM(Mariannhill!M161)</f>
        <v>0</v>
      </c>
      <c r="N161" s="78">
        <f>SUM(Mariannhill!N161)</f>
        <v>0</v>
      </c>
      <c r="O161" s="78">
        <f>SUM(Mariannhill!O161)</f>
        <v>0</v>
      </c>
      <c r="P161" s="78">
        <f>SUM(Mariannhill!P161)</f>
        <v>0</v>
      </c>
      <c r="Q161" s="78">
        <f>SUM(Mariannhill!Q161)</f>
        <v>0</v>
      </c>
      <c r="R161" s="78">
        <f>SUM(Mariannhill!R161)</f>
        <v>0</v>
      </c>
      <c r="S161" s="78">
        <f>SUM(Mariannhill!S161)</f>
        <v>0</v>
      </c>
      <c r="T161" s="78">
        <f>SUM(Mariannhill!T161)</f>
        <v>0</v>
      </c>
      <c r="U161" s="77">
        <f>SUM(Mariannhill!U161)</f>
        <v>0</v>
      </c>
      <c r="V161" s="76">
        <f>SUM(Mariannhill!V161)</f>
        <v>0</v>
      </c>
      <c r="W161" s="78">
        <f>SUM(Mariannhill!W161)</f>
        <v>0</v>
      </c>
      <c r="X161" s="78">
        <f>SUM(Mariannhill!X161)</f>
        <v>0</v>
      </c>
      <c r="Y161" s="78">
        <f>SUM(Mariannhill!Y161)</f>
        <v>0</v>
      </c>
      <c r="Z161" s="78">
        <f>SUM(Mariannhill!Z161)</f>
        <v>0</v>
      </c>
      <c r="AA161" s="78">
        <f>SUM(Mariannhill!AA161)</f>
        <v>0</v>
      </c>
      <c r="AB161" s="78">
        <f>SUM(Mariannhill!AB161)</f>
        <v>0</v>
      </c>
      <c r="AC161" s="78">
        <f>SUM(Mariannhill!AC161)</f>
        <v>0</v>
      </c>
      <c r="AD161" s="78">
        <f>SUM(Mariannhill!AD161)</f>
        <v>0</v>
      </c>
      <c r="AE161" s="78">
        <f>SUM(Mariannhill!AE161)</f>
        <v>0</v>
      </c>
      <c r="AF161" s="78">
        <f>SUM(Mariannhill!AF161)</f>
        <v>0</v>
      </c>
      <c r="AG161" s="77">
        <f>SUM(Mariannhill!AG161)</f>
        <v>0</v>
      </c>
      <c r="AH161" s="79">
        <f>SUM(Mariannhill!AH161)</f>
        <v>0</v>
      </c>
      <c r="AI161" s="78">
        <f>SUM(Mariannhill!AI161)</f>
        <v>0</v>
      </c>
      <c r="AJ161" s="78">
        <f>SUM(Mariannhill!AJ161)</f>
        <v>0</v>
      </c>
      <c r="AK161" s="78">
        <f>SUM(Mariannhill!AK161)</f>
        <v>0</v>
      </c>
      <c r="AL161" s="78">
        <f>SUM(Mariannhill!AL161)</f>
        <v>0</v>
      </c>
      <c r="AM161" s="78">
        <f>SUM(Mariannhill!AM161)</f>
        <v>0</v>
      </c>
      <c r="AN161" s="78">
        <f>SUM(Mariannhill!AN161)</f>
        <v>0</v>
      </c>
      <c r="AO161" s="78">
        <f>SUM(Mariannhill!AO161)</f>
        <v>0</v>
      </c>
      <c r="AP161" s="78">
        <f>SUM(Mariannhill!AP161)</f>
        <v>0</v>
      </c>
      <c r="AQ161" s="78">
        <f>SUM(Mariannhill!AQ161)</f>
        <v>0</v>
      </c>
      <c r="AR161" s="78">
        <f>SUM(Mariannhill!AR161)</f>
        <v>0</v>
      </c>
      <c r="AS161" s="77">
        <f>SUM(Mariannhill!AS161)</f>
        <v>0</v>
      </c>
      <c r="AT161" s="79">
        <f>SUM(Mariannhill!AT161)</f>
        <v>0</v>
      </c>
      <c r="AU161" s="78">
        <f>SUM(Mariannhill!AU161)</f>
        <v>0</v>
      </c>
      <c r="AV161" s="78">
        <f>SUM(Mariannhill!AV161)</f>
        <v>0</v>
      </c>
      <c r="AW161" s="78">
        <f>SUM(Mariannhill!AW161)</f>
        <v>0</v>
      </c>
      <c r="AX161" s="78">
        <f>SUM(Mariannhill!AX161)</f>
        <v>0</v>
      </c>
      <c r="AY161" s="78">
        <f>SUM(Mariannhill!AY161)</f>
        <v>0</v>
      </c>
      <c r="AZ161" s="78">
        <f>SUM(Mariannhill!AZ161)</f>
        <v>0</v>
      </c>
      <c r="BA161" s="78">
        <f>SUM(Mariannhill!BA161)</f>
        <v>0</v>
      </c>
      <c r="BB161" s="78">
        <f>SUM(Mariannhill!BB161)</f>
        <v>0</v>
      </c>
      <c r="BC161" s="78">
        <f>SUM(Mariannhill!BC161)</f>
        <v>0</v>
      </c>
      <c r="BD161" s="78">
        <f>SUM(Mariannhill!BD161)</f>
        <v>0</v>
      </c>
      <c r="BE161" s="77">
        <f>SUM(Mariannhill!BE161)</f>
        <v>0</v>
      </c>
      <c r="BF161" s="79">
        <f>SUM(Mariannhill!BF161)</f>
        <v>0</v>
      </c>
      <c r="BG161" s="78">
        <f>SUM(Mariannhill!BG161)</f>
        <v>0</v>
      </c>
      <c r="BH161" s="78">
        <f>SUM(Mariannhill!BH161)</f>
        <v>0</v>
      </c>
      <c r="BI161" s="78">
        <f>SUM(Mariannhill!BI161)</f>
        <v>0</v>
      </c>
      <c r="BJ161" s="78">
        <f>SUM(Mariannhill!BJ161)</f>
        <v>0</v>
      </c>
      <c r="BK161" s="78">
        <f>SUM(Mariannhill!BK161)</f>
        <v>0</v>
      </c>
      <c r="BL161" s="78">
        <f>SUM(Mariannhill!BL161)</f>
        <v>0</v>
      </c>
      <c r="BM161" s="78">
        <f>SUM(Mariannhill!BM161)</f>
        <v>0</v>
      </c>
      <c r="BN161" s="78">
        <f>SUM(Mariannhill!BN161)</f>
        <v>0</v>
      </c>
      <c r="BO161" s="78">
        <f>SUM(Mariannhill!BO161)</f>
        <v>0</v>
      </c>
      <c r="BP161" s="78">
        <f>SUM(Mariannhill!BP161)</f>
        <v>0</v>
      </c>
      <c r="BQ161" s="77">
        <f>SUM(Mariannhill!BQ161)</f>
        <v>0</v>
      </c>
      <c r="BR161" s="79">
        <f>SUM(Mariannhill!BR161)</f>
        <v>0</v>
      </c>
      <c r="BS161" s="78">
        <f>SUM(Mariannhill!BS161)</f>
        <v>0</v>
      </c>
      <c r="BT161" s="78">
        <f>SUM(Mariannhill!BT161)</f>
        <v>0</v>
      </c>
      <c r="BU161" s="78">
        <f>SUM(Mariannhill!BU161)</f>
        <v>0</v>
      </c>
      <c r="BV161" s="78">
        <f>SUM(Mariannhill!BV161)</f>
        <v>0</v>
      </c>
      <c r="BW161" s="78">
        <f>SUM(Mariannhill!BW161)</f>
        <v>0</v>
      </c>
      <c r="BX161" s="78">
        <f>SUM(Mariannhill!BX161)</f>
        <v>0</v>
      </c>
      <c r="BY161" s="78">
        <f>SUM(Mariannhill!BY161)</f>
        <v>0</v>
      </c>
      <c r="BZ161" s="78">
        <f>SUM(Mariannhill!BZ161)</f>
        <v>0</v>
      </c>
      <c r="CA161" s="78">
        <f>SUM(Mariannhill!CA161)</f>
        <v>0</v>
      </c>
      <c r="CB161" s="78">
        <f>SUM(Mariannhill!CB161)</f>
        <v>0</v>
      </c>
      <c r="CC161" s="77">
        <f>SUM(Mariannhill!CC161)</f>
        <v>0</v>
      </c>
      <c r="CD161" s="40" t="s">
        <v>50</v>
      </c>
    </row>
    <row r="162" spans="1:82" s="40" customFormat="1" x14ac:dyDescent="0.35">
      <c r="B162" s="102" t="s">
        <v>316</v>
      </c>
      <c r="C162" s="261" t="s">
        <v>317</v>
      </c>
      <c r="D162" s="140"/>
      <c r="E162" s="255">
        <f>SUM(Mariannhill!E162)</f>
        <v>0</v>
      </c>
      <c r="F162" s="214" t="b">
        <f>(Mariannhill!G162)=G162</f>
        <v>1</v>
      </c>
      <c r="G162" s="75">
        <f t="shared" si="72"/>
        <v>0</v>
      </c>
      <c r="H162" s="76">
        <f>SUM(Mariannhill!H162)</f>
        <v>0</v>
      </c>
      <c r="I162" s="77">
        <f>SUM(Mariannhill!I162)</f>
        <v>0</v>
      </c>
      <c r="J162" s="76">
        <f>SUM(Mariannhill!J162)</f>
        <v>0</v>
      </c>
      <c r="K162" s="78">
        <f>SUM(Mariannhill!K162)</f>
        <v>0</v>
      </c>
      <c r="L162" s="78">
        <f>SUM(Mariannhill!L162)</f>
        <v>0</v>
      </c>
      <c r="M162" s="78">
        <f>SUM(Mariannhill!M162)</f>
        <v>0</v>
      </c>
      <c r="N162" s="78">
        <f>SUM(Mariannhill!N162)</f>
        <v>0</v>
      </c>
      <c r="O162" s="78">
        <f>SUM(Mariannhill!O162)</f>
        <v>0</v>
      </c>
      <c r="P162" s="78">
        <f>SUM(Mariannhill!P162)</f>
        <v>0</v>
      </c>
      <c r="Q162" s="78">
        <f>SUM(Mariannhill!Q162)</f>
        <v>0</v>
      </c>
      <c r="R162" s="78">
        <f>SUM(Mariannhill!R162)</f>
        <v>0</v>
      </c>
      <c r="S162" s="78">
        <f>SUM(Mariannhill!S162)</f>
        <v>0</v>
      </c>
      <c r="T162" s="78">
        <f>SUM(Mariannhill!T162)</f>
        <v>0</v>
      </c>
      <c r="U162" s="77">
        <f>SUM(Mariannhill!U162)</f>
        <v>0</v>
      </c>
      <c r="V162" s="76">
        <f>SUM(Mariannhill!V162)</f>
        <v>0</v>
      </c>
      <c r="W162" s="78">
        <f>SUM(Mariannhill!W162)</f>
        <v>0</v>
      </c>
      <c r="X162" s="78">
        <f>SUM(Mariannhill!X162)</f>
        <v>0</v>
      </c>
      <c r="Y162" s="78">
        <f>SUM(Mariannhill!Y162)</f>
        <v>0</v>
      </c>
      <c r="Z162" s="78">
        <f>SUM(Mariannhill!Z162)</f>
        <v>0</v>
      </c>
      <c r="AA162" s="78">
        <f>SUM(Mariannhill!AA162)</f>
        <v>0</v>
      </c>
      <c r="AB162" s="78">
        <f>SUM(Mariannhill!AB162)</f>
        <v>0</v>
      </c>
      <c r="AC162" s="78">
        <f>SUM(Mariannhill!AC162)</f>
        <v>0</v>
      </c>
      <c r="AD162" s="78">
        <f>SUM(Mariannhill!AD162)</f>
        <v>0</v>
      </c>
      <c r="AE162" s="78">
        <f>SUM(Mariannhill!AE162)</f>
        <v>0</v>
      </c>
      <c r="AF162" s="78">
        <f>SUM(Mariannhill!AF162)</f>
        <v>0</v>
      </c>
      <c r="AG162" s="77">
        <f>SUM(Mariannhill!AG162)</f>
        <v>0</v>
      </c>
      <c r="AH162" s="79">
        <f>SUM(Mariannhill!AH162)</f>
        <v>0</v>
      </c>
      <c r="AI162" s="78">
        <f>SUM(Mariannhill!AI162)</f>
        <v>0</v>
      </c>
      <c r="AJ162" s="78">
        <f>SUM(Mariannhill!AJ162)</f>
        <v>0</v>
      </c>
      <c r="AK162" s="78">
        <f>SUM(Mariannhill!AK162)</f>
        <v>0</v>
      </c>
      <c r="AL162" s="78">
        <f>SUM(Mariannhill!AL162)</f>
        <v>0</v>
      </c>
      <c r="AM162" s="78">
        <f>SUM(Mariannhill!AM162)</f>
        <v>0</v>
      </c>
      <c r="AN162" s="78">
        <f>SUM(Mariannhill!AN162)</f>
        <v>0</v>
      </c>
      <c r="AO162" s="78">
        <f>SUM(Mariannhill!AO162)</f>
        <v>0</v>
      </c>
      <c r="AP162" s="78">
        <f>SUM(Mariannhill!AP162)</f>
        <v>0</v>
      </c>
      <c r="AQ162" s="78">
        <f>SUM(Mariannhill!AQ162)</f>
        <v>0</v>
      </c>
      <c r="AR162" s="78">
        <f>SUM(Mariannhill!AR162)</f>
        <v>0</v>
      </c>
      <c r="AS162" s="77">
        <f>SUM(Mariannhill!AS162)</f>
        <v>0</v>
      </c>
      <c r="AT162" s="79">
        <f>SUM(Mariannhill!AT162)</f>
        <v>0</v>
      </c>
      <c r="AU162" s="78">
        <f>SUM(Mariannhill!AU162)</f>
        <v>0</v>
      </c>
      <c r="AV162" s="78">
        <f>SUM(Mariannhill!AV162)</f>
        <v>0</v>
      </c>
      <c r="AW162" s="78">
        <f>SUM(Mariannhill!AW162)</f>
        <v>0</v>
      </c>
      <c r="AX162" s="78">
        <f>SUM(Mariannhill!AX162)</f>
        <v>0</v>
      </c>
      <c r="AY162" s="78">
        <f>SUM(Mariannhill!AY162)</f>
        <v>0</v>
      </c>
      <c r="AZ162" s="78">
        <f>SUM(Mariannhill!AZ162)</f>
        <v>0</v>
      </c>
      <c r="BA162" s="78">
        <f>SUM(Mariannhill!BA162)</f>
        <v>0</v>
      </c>
      <c r="BB162" s="78">
        <f>SUM(Mariannhill!BB162)</f>
        <v>0</v>
      </c>
      <c r="BC162" s="78">
        <f>SUM(Mariannhill!BC162)</f>
        <v>0</v>
      </c>
      <c r="BD162" s="78">
        <f>SUM(Mariannhill!BD162)</f>
        <v>0</v>
      </c>
      <c r="BE162" s="77">
        <f>SUM(Mariannhill!BE162)</f>
        <v>0</v>
      </c>
      <c r="BF162" s="79">
        <f>SUM(Mariannhill!BF162)</f>
        <v>0</v>
      </c>
      <c r="BG162" s="78">
        <f>SUM(Mariannhill!BG162)</f>
        <v>0</v>
      </c>
      <c r="BH162" s="78">
        <f>SUM(Mariannhill!BH162)</f>
        <v>0</v>
      </c>
      <c r="BI162" s="78">
        <f>SUM(Mariannhill!BI162)</f>
        <v>0</v>
      </c>
      <c r="BJ162" s="78">
        <f>SUM(Mariannhill!BJ162)</f>
        <v>0</v>
      </c>
      <c r="BK162" s="78">
        <f>SUM(Mariannhill!BK162)</f>
        <v>0</v>
      </c>
      <c r="BL162" s="78">
        <f>SUM(Mariannhill!BL162)</f>
        <v>0</v>
      </c>
      <c r="BM162" s="78">
        <f>SUM(Mariannhill!BM162)</f>
        <v>0</v>
      </c>
      <c r="BN162" s="78">
        <f>SUM(Mariannhill!BN162)</f>
        <v>0</v>
      </c>
      <c r="BO162" s="78">
        <f>SUM(Mariannhill!BO162)</f>
        <v>0</v>
      </c>
      <c r="BP162" s="78">
        <f>SUM(Mariannhill!BP162)</f>
        <v>0</v>
      </c>
      <c r="BQ162" s="77">
        <f>SUM(Mariannhill!BQ162)</f>
        <v>0</v>
      </c>
      <c r="BR162" s="79">
        <f>SUM(Mariannhill!BR162)</f>
        <v>0</v>
      </c>
      <c r="BS162" s="78">
        <f>SUM(Mariannhill!BS162)</f>
        <v>0</v>
      </c>
      <c r="BT162" s="78">
        <f>SUM(Mariannhill!BT162)</f>
        <v>0</v>
      </c>
      <c r="BU162" s="78">
        <f>SUM(Mariannhill!BU162)</f>
        <v>0</v>
      </c>
      <c r="BV162" s="78">
        <f>SUM(Mariannhill!BV162)</f>
        <v>0</v>
      </c>
      <c r="BW162" s="78">
        <f>SUM(Mariannhill!BW162)</f>
        <v>0</v>
      </c>
      <c r="BX162" s="78">
        <f>SUM(Mariannhill!BX162)</f>
        <v>0</v>
      </c>
      <c r="BY162" s="78">
        <f>SUM(Mariannhill!BY162)</f>
        <v>0</v>
      </c>
      <c r="BZ162" s="78">
        <f>SUM(Mariannhill!BZ162)</f>
        <v>0</v>
      </c>
      <c r="CA162" s="78">
        <f>SUM(Mariannhill!CA162)</f>
        <v>0</v>
      </c>
      <c r="CB162" s="78">
        <f>SUM(Mariannhill!CB162)</f>
        <v>0</v>
      </c>
      <c r="CC162" s="77">
        <f>SUM(Mariannhill!CC162)</f>
        <v>0</v>
      </c>
    </row>
    <row r="163" spans="1:82" s="40" customFormat="1" x14ac:dyDescent="0.35">
      <c r="B163" s="74" t="s">
        <v>318</v>
      </c>
      <c r="C163" s="130" t="s">
        <v>317</v>
      </c>
      <c r="D163" s="140" t="s">
        <v>60</v>
      </c>
      <c r="E163" s="255">
        <f>SUM(Mariannhill!E163)</f>
        <v>72</v>
      </c>
      <c r="F163" s="214" t="b">
        <f>(Mariannhill!G163)=G163</f>
        <v>1</v>
      </c>
      <c r="G163" s="75">
        <f t="shared" si="72"/>
        <v>0</v>
      </c>
      <c r="H163" s="76">
        <f>SUM(Mariannhill!H163)</f>
        <v>0</v>
      </c>
      <c r="I163" s="77">
        <f>SUM(Mariannhill!I163)</f>
        <v>0</v>
      </c>
      <c r="J163" s="76">
        <f>SUM(Mariannhill!J163)</f>
        <v>0</v>
      </c>
      <c r="K163" s="78">
        <f>SUM(Mariannhill!K163)</f>
        <v>0</v>
      </c>
      <c r="L163" s="78">
        <f>SUM(Mariannhill!L163)</f>
        <v>0</v>
      </c>
      <c r="M163" s="78">
        <f>SUM(Mariannhill!M163)</f>
        <v>0</v>
      </c>
      <c r="N163" s="78">
        <f>SUM(Mariannhill!N163)</f>
        <v>0</v>
      </c>
      <c r="O163" s="78">
        <f>SUM(Mariannhill!O163)</f>
        <v>0</v>
      </c>
      <c r="P163" s="78">
        <f>SUM(Mariannhill!P163)</f>
        <v>0</v>
      </c>
      <c r="Q163" s="78">
        <f>SUM(Mariannhill!Q163)</f>
        <v>0</v>
      </c>
      <c r="R163" s="78">
        <f>SUM(Mariannhill!R163)</f>
        <v>0</v>
      </c>
      <c r="S163" s="78">
        <f>SUM(Mariannhill!S163)</f>
        <v>0</v>
      </c>
      <c r="T163" s="78">
        <f>SUM(Mariannhill!T163)</f>
        <v>0</v>
      </c>
      <c r="U163" s="77">
        <f>SUM(Mariannhill!U163)</f>
        <v>0</v>
      </c>
      <c r="V163" s="76">
        <f>SUM(Mariannhill!V163)</f>
        <v>0</v>
      </c>
      <c r="W163" s="78">
        <f>SUM(Mariannhill!W163)</f>
        <v>0</v>
      </c>
      <c r="X163" s="78">
        <f>SUM(Mariannhill!X163)</f>
        <v>0</v>
      </c>
      <c r="Y163" s="78">
        <f>SUM(Mariannhill!Y163)</f>
        <v>0</v>
      </c>
      <c r="Z163" s="78">
        <f>SUM(Mariannhill!Z163)</f>
        <v>0</v>
      </c>
      <c r="AA163" s="78">
        <f>SUM(Mariannhill!AA163)</f>
        <v>0</v>
      </c>
      <c r="AB163" s="78">
        <f>SUM(Mariannhill!AB163)</f>
        <v>0</v>
      </c>
      <c r="AC163" s="78">
        <f>SUM(Mariannhill!AC163)</f>
        <v>0</v>
      </c>
      <c r="AD163" s="78">
        <f>SUM(Mariannhill!AD163)</f>
        <v>0</v>
      </c>
      <c r="AE163" s="78">
        <f>SUM(Mariannhill!AE163)</f>
        <v>0</v>
      </c>
      <c r="AF163" s="78">
        <f>SUM(Mariannhill!AF163)</f>
        <v>0</v>
      </c>
      <c r="AG163" s="77">
        <f>SUM(Mariannhill!AG163)</f>
        <v>0</v>
      </c>
      <c r="AH163" s="79">
        <f>SUM(Mariannhill!AH163)</f>
        <v>0</v>
      </c>
      <c r="AI163" s="78">
        <f>SUM(Mariannhill!AI163)</f>
        <v>0</v>
      </c>
      <c r="AJ163" s="78">
        <f>SUM(Mariannhill!AJ163)</f>
        <v>0</v>
      </c>
      <c r="AK163" s="78">
        <f>SUM(Mariannhill!AK163)</f>
        <v>0</v>
      </c>
      <c r="AL163" s="78">
        <f>SUM(Mariannhill!AL163)</f>
        <v>0</v>
      </c>
      <c r="AM163" s="78">
        <f>SUM(Mariannhill!AM163)</f>
        <v>0</v>
      </c>
      <c r="AN163" s="78">
        <f>SUM(Mariannhill!AN163)</f>
        <v>0</v>
      </c>
      <c r="AO163" s="78">
        <f>SUM(Mariannhill!AO163)</f>
        <v>0</v>
      </c>
      <c r="AP163" s="78">
        <f>SUM(Mariannhill!AP163)</f>
        <v>0</v>
      </c>
      <c r="AQ163" s="78">
        <f>SUM(Mariannhill!AQ163)</f>
        <v>0</v>
      </c>
      <c r="AR163" s="78">
        <f>SUM(Mariannhill!AR163)</f>
        <v>0</v>
      </c>
      <c r="AS163" s="77">
        <f>SUM(Mariannhill!AS163)</f>
        <v>0</v>
      </c>
      <c r="AT163" s="79">
        <f>SUM(Mariannhill!AT163)</f>
        <v>0</v>
      </c>
      <c r="AU163" s="78">
        <f>SUM(Mariannhill!AU163)</f>
        <v>0</v>
      </c>
      <c r="AV163" s="78">
        <f>SUM(Mariannhill!AV163)</f>
        <v>0</v>
      </c>
      <c r="AW163" s="78">
        <f>SUM(Mariannhill!AW163)</f>
        <v>0</v>
      </c>
      <c r="AX163" s="78">
        <f>SUM(Mariannhill!AX163)</f>
        <v>0</v>
      </c>
      <c r="AY163" s="78">
        <f>SUM(Mariannhill!AY163)</f>
        <v>0</v>
      </c>
      <c r="AZ163" s="78">
        <f>SUM(Mariannhill!AZ163)</f>
        <v>0</v>
      </c>
      <c r="BA163" s="78">
        <f>SUM(Mariannhill!BA163)</f>
        <v>0</v>
      </c>
      <c r="BB163" s="78">
        <f>SUM(Mariannhill!BB163)</f>
        <v>0</v>
      </c>
      <c r="BC163" s="78">
        <f>SUM(Mariannhill!BC163)</f>
        <v>0</v>
      </c>
      <c r="BD163" s="78">
        <f>SUM(Mariannhill!BD163)</f>
        <v>0</v>
      </c>
      <c r="BE163" s="77">
        <f>SUM(Mariannhill!BE163)</f>
        <v>0</v>
      </c>
      <c r="BF163" s="79">
        <f>SUM(Mariannhill!BF163)</f>
        <v>0</v>
      </c>
      <c r="BG163" s="78">
        <f>SUM(Mariannhill!BG163)</f>
        <v>0</v>
      </c>
      <c r="BH163" s="78">
        <f>SUM(Mariannhill!BH163)</f>
        <v>0</v>
      </c>
      <c r="BI163" s="78">
        <f>SUM(Mariannhill!BI163)</f>
        <v>0</v>
      </c>
      <c r="BJ163" s="78">
        <f>SUM(Mariannhill!BJ163)</f>
        <v>0</v>
      </c>
      <c r="BK163" s="78">
        <f>SUM(Mariannhill!BK163)</f>
        <v>0</v>
      </c>
      <c r="BL163" s="78">
        <f>SUM(Mariannhill!BL163)</f>
        <v>0</v>
      </c>
      <c r="BM163" s="78">
        <f>SUM(Mariannhill!BM163)</f>
        <v>0</v>
      </c>
      <c r="BN163" s="78">
        <f>SUM(Mariannhill!BN163)</f>
        <v>0</v>
      </c>
      <c r="BO163" s="78">
        <f>SUM(Mariannhill!BO163)</f>
        <v>0</v>
      </c>
      <c r="BP163" s="78">
        <f>SUM(Mariannhill!BP163)</f>
        <v>0</v>
      </c>
      <c r="BQ163" s="77">
        <f>SUM(Mariannhill!BQ163)</f>
        <v>0</v>
      </c>
      <c r="BR163" s="79">
        <f>SUM(Mariannhill!BR163)</f>
        <v>0</v>
      </c>
      <c r="BS163" s="78">
        <f>SUM(Mariannhill!BS163)</f>
        <v>0</v>
      </c>
      <c r="BT163" s="78">
        <f>SUM(Mariannhill!BT163)</f>
        <v>0</v>
      </c>
      <c r="BU163" s="78">
        <f>SUM(Mariannhill!BU163)</f>
        <v>0</v>
      </c>
      <c r="BV163" s="78">
        <f>SUM(Mariannhill!BV163)</f>
        <v>0</v>
      </c>
      <c r="BW163" s="78">
        <f>SUM(Mariannhill!BW163)</f>
        <v>0</v>
      </c>
      <c r="BX163" s="78">
        <f>SUM(Mariannhill!BX163)</f>
        <v>0</v>
      </c>
      <c r="BY163" s="78">
        <f>SUM(Mariannhill!BY163)</f>
        <v>0</v>
      </c>
      <c r="BZ163" s="78">
        <f>SUM(Mariannhill!BZ163)</f>
        <v>0</v>
      </c>
      <c r="CA163" s="78">
        <f>SUM(Mariannhill!CA163)</f>
        <v>0</v>
      </c>
      <c r="CB163" s="78">
        <f>SUM(Mariannhill!CB163)</f>
        <v>0</v>
      </c>
      <c r="CC163" s="77">
        <f>SUM(Mariannhill!CC163)</f>
        <v>0</v>
      </c>
      <c r="CD163" s="40" t="s">
        <v>50</v>
      </c>
    </row>
    <row r="164" spans="1:82" s="40" customFormat="1" x14ac:dyDescent="0.35">
      <c r="B164" s="74" t="s">
        <v>319</v>
      </c>
      <c r="C164" s="130" t="s">
        <v>320</v>
      </c>
      <c r="D164" s="131" t="s">
        <v>321</v>
      </c>
      <c r="E164" s="255">
        <f>SUM(Mariannhill!E164)</f>
        <v>672</v>
      </c>
      <c r="F164" s="214" t="b">
        <f>(Mariannhill!G164)=G164</f>
        <v>1</v>
      </c>
      <c r="G164" s="75">
        <f t="shared" si="72"/>
        <v>0</v>
      </c>
      <c r="H164" s="76">
        <f>SUM(Mariannhill!H164)</f>
        <v>0</v>
      </c>
      <c r="I164" s="77">
        <f>SUM(Mariannhill!I164)</f>
        <v>0</v>
      </c>
      <c r="J164" s="76">
        <f>SUM(Mariannhill!J164)</f>
        <v>0</v>
      </c>
      <c r="K164" s="78">
        <f>SUM(Mariannhill!K164)</f>
        <v>0</v>
      </c>
      <c r="L164" s="78">
        <f>SUM(Mariannhill!L164)</f>
        <v>0</v>
      </c>
      <c r="M164" s="78">
        <f>SUM(Mariannhill!M164)</f>
        <v>0</v>
      </c>
      <c r="N164" s="78">
        <f>SUM(Mariannhill!N164)</f>
        <v>0</v>
      </c>
      <c r="O164" s="78">
        <f>SUM(Mariannhill!O164)</f>
        <v>0</v>
      </c>
      <c r="P164" s="78">
        <f>SUM(Mariannhill!P164)</f>
        <v>0</v>
      </c>
      <c r="Q164" s="78">
        <f>SUM(Mariannhill!Q164)</f>
        <v>0</v>
      </c>
      <c r="R164" s="78">
        <f>SUM(Mariannhill!R164)</f>
        <v>0</v>
      </c>
      <c r="S164" s="78">
        <f>SUM(Mariannhill!S164)</f>
        <v>0</v>
      </c>
      <c r="T164" s="78">
        <f>SUM(Mariannhill!T164)</f>
        <v>0</v>
      </c>
      <c r="U164" s="77">
        <f>SUM(Mariannhill!U164)</f>
        <v>0</v>
      </c>
      <c r="V164" s="76">
        <f>SUM(Mariannhill!V164)</f>
        <v>0</v>
      </c>
      <c r="W164" s="78">
        <f>SUM(Mariannhill!W164)</f>
        <v>0</v>
      </c>
      <c r="X164" s="78">
        <f>SUM(Mariannhill!X164)</f>
        <v>0</v>
      </c>
      <c r="Y164" s="78">
        <f>SUM(Mariannhill!Y164)</f>
        <v>0</v>
      </c>
      <c r="Z164" s="78">
        <f>SUM(Mariannhill!Z164)</f>
        <v>0</v>
      </c>
      <c r="AA164" s="78">
        <f>SUM(Mariannhill!AA164)</f>
        <v>0</v>
      </c>
      <c r="AB164" s="78">
        <f>SUM(Mariannhill!AB164)</f>
        <v>0</v>
      </c>
      <c r="AC164" s="78">
        <f>SUM(Mariannhill!AC164)</f>
        <v>0</v>
      </c>
      <c r="AD164" s="78">
        <f>SUM(Mariannhill!AD164)</f>
        <v>0</v>
      </c>
      <c r="AE164" s="78">
        <f>SUM(Mariannhill!AE164)</f>
        <v>0</v>
      </c>
      <c r="AF164" s="78">
        <f>SUM(Mariannhill!AF164)</f>
        <v>0</v>
      </c>
      <c r="AG164" s="77">
        <f>SUM(Mariannhill!AG164)</f>
        <v>0</v>
      </c>
      <c r="AH164" s="79">
        <f>SUM(Mariannhill!AH164)</f>
        <v>0</v>
      </c>
      <c r="AI164" s="78">
        <f>SUM(Mariannhill!AI164)</f>
        <v>0</v>
      </c>
      <c r="AJ164" s="78">
        <f>SUM(Mariannhill!AJ164)</f>
        <v>0</v>
      </c>
      <c r="AK164" s="78">
        <f>SUM(Mariannhill!AK164)</f>
        <v>0</v>
      </c>
      <c r="AL164" s="78">
        <f>SUM(Mariannhill!AL164)</f>
        <v>0</v>
      </c>
      <c r="AM164" s="78">
        <f>SUM(Mariannhill!AM164)</f>
        <v>0</v>
      </c>
      <c r="AN164" s="78">
        <f>SUM(Mariannhill!AN164)</f>
        <v>0</v>
      </c>
      <c r="AO164" s="78">
        <f>SUM(Mariannhill!AO164)</f>
        <v>0</v>
      </c>
      <c r="AP164" s="78">
        <f>SUM(Mariannhill!AP164)</f>
        <v>0</v>
      </c>
      <c r="AQ164" s="78">
        <f>SUM(Mariannhill!AQ164)</f>
        <v>0</v>
      </c>
      <c r="AR164" s="78">
        <f>SUM(Mariannhill!AR164)</f>
        <v>0</v>
      </c>
      <c r="AS164" s="77">
        <f>SUM(Mariannhill!AS164)</f>
        <v>0</v>
      </c>
      <c r="AT164" s="79">
        <f>SUM(Mariannhill!AT164)</f>
        <v>0</v>
      </c>
      <c r="AU164" s="78">
        <f>SUM(Mariannhill!AU164)</f>
        <v>0</v>
      </c>
      <c r="AV164" s="78">
        <f>SUM(Mariannhill!AV164)</f>
        <v>0</v>
      </c>
      <c r="AW164" s="78">
        <f>SUM(Mariannhill!AW164)</f>
        <v>0</v>
      </c>
      <c r="AX164" s="78">
        <f>SUM(Mariannhill!AX164)</f>
        <v>0</v>
      </c>
      <c r="AY164" s="78">
        <f>SUM(Mariannhill!AY164)</f>
        <v>0</v>
      </c>
      <c r="AZ164" s="78">
        <f>SUM(Mariannhill!AZ164)</f>
        <v>0</v>
      </c>
      <c r="BA164" s="78">
        <f>SUM(Mariannhill!BA164)</f>
        <v>0</v>
      </c>
      <c r="BB164" s="78">
        <f>SUM(Mariannhill!BB164)</f>
        <v>0</v>
      </c>
      <c r="BC164" s="78">
        <f>SUM(Mariannhill!BC164)</f>
        <v>0</v>
      </c>
      <c r="BD164" s="78">
        <f>SUM(Mariannhill!BD164)</f>
        <v>0</v>
      </c>
      <c r="BE164" s="77">
        <f>SUM(Mariannhill!BE164)</f>
        <v>0</v>
      </c>
      <c r="BF164" s="79">
        <f>SUM(Mariannhill!BF164)</f>
        <v>0</v>
      </c>
      <c r="BG164" s="78">
        <f>SUM(Mariannhill!BG164)</f>
        <v>0</v>
      </c>
      <c r="BH164" s="78">
        <f>SUM(Mariannhill!BH164)</f>
        <v>0</v>
      </c>
      <c r="BI164" s="78">
        <f>SUM(Mariannhill!BI164)</f>
        <v>0</v>
      </c>
      <c r="BJ164" s="78">
        <f>SUM(Mariannhill!BJ164)</f>
        <v>0</v>
      </c>
      <c r="BK164" s="78">
        <f>SUM(Mariannhill!BK164)</f>
        <v>0</v>
      </c>
      <c r="BL164" s="78">
        <f>SUM(Mariannhill!BL164)</f>
        <v>0</v>
      </c>
      <c r="BM164" s="78">
        <f>SUM(Mariannhill!BM164)</f>
        <v>0</v>
      </c>
      <c r="BN164" s="78">
        <f>SUM(Mariannhill!BN164)</f>
        <v>0</v>
      </c>
      <c r="BO164" s="78">
        <f>SUM(Mariannhill!BO164)</f>
        <v>0</v>
      </c>
      <c r="BP164" s="78">
        <f>SUM(Mariannhill!BP164)</f>
        <v>0</v>
      </c>
      <c r="BQ164" s="77">
        <f>SUM(Mariannhill!BQ164)</f>
        <v>0</v>
      </c>
      <c r="BR164" s="79">
        <f>SUM(Mariannhill!BR164)</f>
        <v>0</v>
      </c>
      <c r="BS164" s="78">
        <f>SUM(Mariannhill!BS164)</f>
        <v>0</v>
      </c>
      <c r="BT164" s="78">
        <f>SUM(Mariannhill!BT164)</f>
        <v>0</v>
      </c>
      <c r="BU164" s="78">
        <f>SUM(Mariannhill!BU164)</f>
        <v>0</v>
      </c>
      <c r="BV164" s="78">
        <f>SUM(Mariannhill!BV164)</f>
        <v>0</v>
      </c>
      <c r="BW164" s="78">
        <f>SUM(Mariannhill!BW164)</f>
        <v>0</v>
      </c>
      <c r="BX164" s="78">
        <f>SUM(Mariannhill!BX164)</f>
        <v>0</v>
      </c>
      <c r="BY164" s="78">
        <f>SUM(Mariannhill!BY164)</f>
        <v>0</v>
      </c>
      <c r="BZ164" s="78">
        <f>SUM(Mariannhill!BZ164)</f>
        <v>0</v>
      </c>
      <c r="CA164" s="78">
        <f>SUM(Mariannhill!CA164)</f>
        <v>0</v>
      </c>
      <c r="CB164" s="78">
        <f>SUM(Mariannhill!CB164)</f>
        <v>0</v>
      </c>
      <c r="CC164" s="77">
        <f>SUM(Mariannhill!CC164)</f>
        <v>0</v>
      </c>
      <c r="CD164" s="40" t="s">
        <v>50</v>
      </c>
    </row>
    <row r="165" spans="1:82" s="40" customFormat="1" x14ac:dyDescent="0.35">
      <c r="B165" s="74" t="s">
        <v>322</v>
      </c>
      <c r="C165" s="130" t="s">
        <v>323</v>
      </c>
      <c r="D165" s="131" t="s">
        <v>321</v>
      </c>
      <c r="E165" s="255">
        <f>SUM(Mariannhill!E165)</f>
        <v>366</v>
      </c>
      <c r="F165" s="214" t="b">
        <f>(Mariannhill!G165)=G165</f>
        <v>1</v>
      </c>
      <c r="G165" s="75">
        <f t="shared" si="72"/>
        <v>0</v>
      </c>
      <c r="H165" s="76">
        <f>SUM(Mariannhill!H165)</f>
        <v>0</v>
      </c>
      <c r="I165" s="77">
        <f>SUM(Mariannhill!I165)</f>
        <v>0</v>
      </c>
      <c r="J165" s="76">
        <f>SUM(Mariannhill!J165)</f>
        <v>0</v>
      </c>
      <c r="K165" s="78">
        <f>SUM(Mariannhill!K165)</f>
        <v>0</v>
      </c>
      <c r="L165" s="78">
        <f>SUM(Mariannhill!L165)</f>
        <v>0</v>
      </c>
      <c r="M165" s="78">
        <f>SUM(Mariannhill!M165)</f>
        <v>0</v>
      </c>
      <c r="N165" s="78">
        <f>SUM(Mariannhill!N165)</f>
        <v>0</v>
      </c>
      <c r="O165" s="78">
        <f>SUM(Mariannhill!O165)</f>
        <v>0</v>
      </c>
      <c r="P165" s="78">
        <f>SUM(Mariannhill!P165)</f>
        <v>0</v>
      </c>
      <c r="Q165" s="78">
        <f>SUM(Mariannhill!Q165)</f>
        <v>0</v>
      </c>
      <c r="R165" s="78">
        <f>SUM(Mariannhill!R165)</f>
        <v>0</v>
      </c>
      <c r="S165" s="78">
        <f>SUM(Mariannhill!S165)</f>
        <v>0</v>
      </c>
      <c r="T165" s="78">
        <f>SUM(Mariannhill!T165)</f>
        <v>0</v>
      </c>
      <c r="U165" s="77">
        <f>SUM(Mariannhill!U165)</f>
        <v>0</v>
      </c>
      <c r="V165" s="76">
        <f>SUM(Mariannhill!V165)</f>
        <v>0</v>
      </c>
      <c r="W165" s="78">
        <f>SUM(Mariannhill!W165)</f>
        <v>0</v>
      </c>
      <c r="X165" s="78">
        <f>SUM(Mariannhill!X165)</f>
        <v>0</v>
      </c>
      <c r="Y165" s="78">
        <f>SUM(Mariannhill!Y165)</f>
        <v>0</v>
      </c>
      <c r="Z165" s="78">
        <f>SUM(Mariannhill!Z165)</f>
        <v>0</v>
      </c>
      <c r="AA165" s="78">
        <f>SUM(Mariannhill!AA165)</f>
        <v>0</v>
      </c>
      <c r="AB165" s="78">
        <f>SUM(Mariannhill!AB165)</f>
        <v>0</v>
      </c>
      <c r="AC165" s="78">
        <f>SUM(Mariannhill!AC165)</f>
        <v>0</v>
      </c>
      <c r="AD165" s="78">
        <f>SUM(Mariannhill!AD165)</f>
        <v>0</v>
      </c>
      <c r="AE165" s="78">
        <f>SUM(Mariannhill!AE165)</f>
        <v>0</v>
      </c>
      <c r="AF165" s="78">
        <f>SUM(Mariannhill!AF165)</f>
        <v>0</v>
      </c>
      <c r="AG165" s="77">
        <f>SUM(Mariannhill!AG165)</f>
        <v>0</v>
      </c>
      <c r="AH165" s="79">
        <f>SUM(Mariannhill!AH165)</f>
        <v>0</v>
      </c>
      <c r="AI165" s="78">
        <f>SUM(Mariannhill!AI165)</f>
        <v>0</v>
      </c>
      <c r="AJ165" s="78">
        <f>SUM(Mariannhill!AJ165)</f>
        <v>0</v>
      </c>
      <c r="AK165" s="78">
        <f>SUM(Mariannhill!AK165)</f>
        <v>0</v>
      </c>
      <c r="AL165" s="78">
        <f>SUM(Mariannhill!AL165)</f>
        <v>0</v>
      </c>
      <c r="AM165" s="78">
        <f>SUM(Mariannhill!AM165)</f>
        <v>0</v>
      </c>
      <c r="AN165" s="78">
        <f>SUM(Mariannhill!AN165)</f>
        <v>0</v>
      </c>
      <c r="AO165" s="78">
        <f>SUM(Mariannhill!AO165)</f>
        <v>0</v>
      </c>
      <c r="AP165" s="78">
        <f>SUM(Mariannhill!AP165)</f>
        <v>0</v>
      </c>
      <c r="AQ165" s="78">
        <f>SUM(Mariannhill!AQ165)</f>
        <v>0</v>
      </c>
      <c r="AR165" s="78">
        <f>SUM(Mariannhill!AR165)</f>
        <v>0</v>
      </c>
      <c r="AS165" s="77">
        <f>SUM(Mariannhill!AS165)</f>
        <v>0</v>
      </c>
      <c r="AT165" s="79">
        <f>SUM(Mariannhill!AT165)</f>
        <v>0</v>
      </c>
      <c r="AU165" s="78">
        <f>SUM(Mariannhill!AU165)</f>
        <v>0</v>
      </c>
      <c r="AV165" s="78">
        <f>SUM(Mariannhill!AV165)</f>
        <v>0</v>
      </c>
      <c r="AW165" s="78">
        <f>SUM(Mariannhill!AW165)</f>
        <v>0</v>
      </c>
      <c r="AX165" s="78">
        <f>SUM(Mariannhill!AX165)</f>
        <v>0</v>
      </c>
      <c r="AY165" s="78">
        <f>SUM(Mariannhill!AY165)</f>
        <v>0</v>
      </c>
      <c r="AZ165" s="78">
        <f>SUM(Mariannhill!AZ165)</f>
        <v>0</v>
      </c>
      <c r="BA165" s="78">
        <f>SUM(Mariannhill!BA165)</f>
        <v>0</v>
      </c>
      <c r="BB165" s="78">
        <f>SUM(Mariannhill!BB165)</f>
        <v>0</v>
      </c>
      <c r="BC165" s="78">
        <f>SUM(Mariannhill!BC165)</f>
        <v>0</v>
      </c>
      <c r="BD165" s="78">
        <f>SUM(Mariannhill!BD165)</f>
        <v>0</v>
      </c>
      <c r="BE165" s="77">
        <f>SUM(Mariannhill!BE165)</f>
        <v>0</v>
      </c>
      <c r="BF165" s="79">
        <f>SUM(Mariannhill!BF165)</f>
        <v>0</v>
      </c>
      <c r="BG165" s="78">
        <f>SUM(Mariannhill!BG165)</f>
        <v>0</v>
      </c>
      <c r="BH165" s="78">
        <f>SUM(Mariannhill!BH165)</f>
        <v>0</v>
      </c>
      <c r="BI165" s="78">
        <f>SUM(Mariannhill!BI165)</f>
        <v>0</v>
      </c>
      <c r="BJ165" s="78">
        <f>SUM(Mariannhill!BJ165)</f>
        <v>0</v>
      </c>
      <c r="BK165" s="78">
        <f>SUM(Mariannhill!BK165)</f>
        <v>0</v>
      </c>
      <c r="BL165" s="78">
        <f>SUM(Mariannhill!BL165)</f>
        <v>0</v>
      </c>
      <c r="BM165" s="78">
        <f>SUM(Mariannhill!BM165)</f>
        <v>0</v>
      </c>
      <c r="BN165" s="78">
        <f>SUM(Mariannhill!BN165)</f>
        <v>0</v>
      </c>
      <c r="BO165" s="78">
        <f>SUM(Mariannhill!BO165)</f>
        <v>0</v>
      </c>
      <c r="BP165" s="78">
        <f>SUM(Mariannhill!BP165)</f>
        <v>0</v>
      </c>
      <c r="BQ165" s="77">
        <f>SUM(Mariannhill!BQ165)</f>
        <v>0</v>
      </c>
      <c r="BR165" s="79">
        <f>SUM(Mariannhill!BR165)</f>
        <v>0</v>
      </c>
      <c r="BS165" s="78">
        <f>SUM(Mariannhill!BS165)</f>
        <v>0</v>
      </c>
      <c r="BT165" s="78">
        <f>SUM(Mariannhill!BT165)</f>
        <v>0</v>
      </c>
      <c r="BU165" s="78">
        <f>SUM(Mariannhill!BU165)</f>
        <v>0</v>
      </c>
      <c r="BV165" s="78">
        <f>SUM(Mariannhill!BV165)</f>
        <v>0</v>
      </c>
      <c r="BW165" s="78">
        <f>SUM(Mariannhill!BW165)</f>
        <v>0</v>
      </c>
      <c r="BX165" s="78">
        <f>SUM(Mariannhill!BX165)</f>
        <v>0</v>
      </c>
      <c r="BY165" s="78">
        <f>SUM(Mariannhill!BY165)</f>
        <v>0</v>
      </c>
      <c r="BZ165" s="78">
        <f>SUM(Mariannhill!BZ165)</f>
        <v>0</v>
      </c>
      <c r="CA165" s="78">
        <f>SUM(Mariannhill!CA165)</f>
        <v>0</v>
      </c>
      <c r="CB165" s="78">
        <f>SUM(Mariannhill!CB165)</f>
        <v>0</v>
      </c>
      <c r="CC165" s="77">
        <f>SUM(Mariannhill!CC165)</f>
        <v>0</v>
      </c>
      <c r="CD165" s="40" t="s">
        <v>50</v>
      </c>
    </row>
    <row r="166" spans="1:82" s="40" customFormat="1" x14ac:dyDescent="0.35">
      <c r="B166" s="74" t="s">
        <v>324</v>
      </c>
      <c r="C166" s="130" t="s">
        <v>325</v>
      </c>
      <c r="D166" s="131" t="s">
        <v>321</v>
      </c>
      <c r="E166" s="255">
        <f>SUM(Mariannhill!E166)</f>
        <v>183</v>
      </c>
      <c r="F166" s="214" t="b">
        <f>(Mariannhill!G166)=G166</f>
        <v>1</v>
      </c>
      <c r="G166" s="75">
        <f t="shared" si="72"/>
        <v>0</v>
      </c>
      <c r="H166" s="76">
        <f>SUM(Mariannhill!H166)</f>
        <v>0</v>
      </c>
      <c r="I166" s="77">
        <f>SUM(Mariannhill!I166)</f>
        <v>0</v>
      </c>
      <c r="J166" s="76">
        <f>SUM(Mariannhill!J166)</f>
        <v>0</v>
      </c>
      <c r="K166" s="78">
        <f>SUM(Mariannhill!K166)</f>
        <v>0</v>
      </c>
      <c r="L166" s="78">
        <f>SUM(Mariannhill!L166)</f>
        <v>0</v>
      </c>
      <c r="M166" s="78">
        <f>SUM(Mariannhill!M166)</f>
        <v>0</v>
      </c>
      <c r="N166" s="78">
        <f>SUM(Mariannhill!N166)</f>
        <v>0</v>
      </c>
      <c r="O166" s="78">
        <f>SUM(Mariannhill!O166)</f>
        <v>0</v>
      </c>
      <c r="P166" s="78">
        <f>SUM(Mariannhill!P166)</f>
        <v>0</v>
      </c>
      <c r="Q166" s="78">
        <f>SUM(Mariannhill!Q166)</f>
        <v>0</v>
      </c>
      <c r="R166" s="78">
        <f>SUM(Mariannhill!R166)</f>
        <v>0</v>
      </c>
      <c r="S166" s="78">
        <f>SUM(Mariannhill!S166)</f>
        <v>0</v>
      </c>
      <c r="T166" s="78">
        <f>SUM(Mariannhill!T166)</f>
        <v>0</v>
      </c>
      <c r="U166" s="77">
        <f>SUM(Mariannhill!U166)</f>
        <v>0</v>
      </c>
      <c r="V166" s="76">
        <f>SUM(Mariannhill!V166)</f>
        <v>0</v>
      </c>
      <c r="W166" s="78">
        <f>SUM(Mariannhill!W166)</f>
        <v>0</v>
      </c>
      <c r="X166" s="78">
        <f>SUM(Mariannhill!X166)</f>
        <v>0</v>
      </c>
      <c r="Y166" s="78">
        <f>SUM(Mariannhill!Y166)</f>
        <v>0</v>
      </c>
      <c r="Z166" s="78">
        <f>SUM(Mariannhill!Z166)</f>
        <v>0</v>
      </c>
      <c r="AA166" s="78">
        <f>SUM(Mariannhill!AA166)</f>
        <v>0</v>
      </c>
      <c r="AB166" s="78">
        <f>SUM(Mariannhill!AB166)</f>
        <v>0</v>
      </c>
      <c r="AC166" s="78">
        <f>SUM(Mariannhill!AC166)</f>
        <v>0</v>
      </c>
      <c r="AD166" s="78">
        <f>SUM(Mariannhill!AD166)</f>
        <v>0</v>
      </c>
      <c r="AE166" s="78">
        <f>SUM(Mariannhill!AE166)</f>
        <v>0</v>
      </c>
      <c r="AF166" s="78">
        <f>SUM(Mariannhill!AF166)</f>
        <v>0</v>
      </c>
      <c r="AG166" s="77">
        <f>SUM(Mariannhill!AG166)</f>
        <v>0</v>
      </c>
      <c r="AH166" s="79">
        <f>SUM(Mariannhill!AH166)</f>
        <v>0</v>
      </c>
      <c r="AI166" s="78">
        <f>SUM(Mariannhill!AI166)</f>
        <v>0</v>
      </c>
      <c r="AJ166" s="78">
        <f>SUM(Mariannhill!AJ166)</f>
        <v>0</v>
      </c>
      <c r="AK166" s="78">
        <f>SUM(Mariannhill!AK166)</f>
        <v>0</v>
      </c>
      <c r="AL166" s="78">
        <f>SUM(Mariannhill!AL166)</f>
        <v>0</v>
      </c>
      <c r="AM166" s="78">
        <f>SUM(Mariannhill!AM166)</f>
        <v>0</v>
      </c>
      <c r="AN166" s="78">
        <f>SUM(Mariannhill!AN166)</f>
        <v>0</v>
      </c>
      <c r="AO166" s="78">
        <f>SUM(Mariannhill!AO166)</f>
        <v>0</v>
      </c>
      <c r="AP166" s="78">
        <f>SUM(Mariannhill!AP166)</f>
        <v>0</v>
      </c>
      <c r="AQ166" s="78">
        <f>SUM(Mariannhill!AQ166)</f>
        <v>0</v>
      </c>
      <c r="AR166" s="78">
        <f>SUM(Mariannhill!AR166)</f>
        <v>0</v>
      </c>
      <c r="AS166" s="77">
        <f>SUM(Mariannhill!AS166)</f>
        <v>0</v>
      </c>
      <c r="AT166" s="79">
        <f>SUM(Mariannhill!AT166)</f>
        <v>0</v>
      </c>
      <c r="AU166" s="78">
        <f>SUM(Mariannhill!AU166)</f>
        <v>0</v>
      </c>
      <c r="AV166" s="78">
        <f>SUM(Mariannhill!AV166)</f>
        <v>0</v>
      </c>
      <c r="AW166" s="78">
        <f>SUM(Mariannhill!AW166)</f>
        <v>0</v>
      </c>
      <c r="AX166" s="78">
        <f>SUM(Mariannhill!AX166)</f>
        <v>0</v>
      </c>
      <c r="AY166" s="78">
        <f>SUM(Mariannhill!AY166)</f>
        <v>0</v>
      </c>
      <c r="AZ166" s="78">
        <f>SUM(Mariannhill!AZ166)</f>
        <v>0</v>
      </c>
      <c r="BA166" s="78">
        <f>SUM(Mariannhill!BA166)</f>
        <v>0</v>
      </c>
      <c r="BB166" s="78">
        <f>SUM(Mariannhill!BB166)</f>
        <v>0</v>
      </c>
      <c r="BC166" s="78">
        <f>SUM(Mariannhill!BC166)</f>
        <v>0</v>
      </c>
      <c r="BD166" s="78">
        <f>SUM(Mariannhill!BD166)</f>
        <v>0</v>
      </c>
      <c r="BE166" s="77">
        <f>SUM(Mariannhill!BE166)</f>
        <v>0</v>
      </c>
      <c r="BF166" s="79">
        <f>SUM(Mariannhill!BF166)</f>
        <v>0</v>
      </c>
      <c r="BG166" s="78">
        <f>SUM(Mariannhill!BG166)</f>
        <v>0</v>
      </c>
      <c r="BH166" s="78">
        <f>SUM(Mariannhill!BH166)</f>
        <v>0</v>
      </c>
      <c r="BI166" s="78">
        <f>SUM(Mariannhill!BI166)</f>
        <v>0</v>
      </c>
      <c r="BJ166" s="78">
        <f>SUM(Mariannhill!BJ166)</f>
        <v>0</v>
      </c>
      <c r="BK166" s="78">
        <f>SUM(Mariannhill!BK166)</f>
        <v>0</v>
      </c>
      <c r="BL166" s="78">
        <f>SUM(Mariannhill!BL166)</f>
        <v>0</v>
      </c>
      <c r="BM166" s="78">
        <f>SUM(Mariannhill!BM166)</f>
        <v>0</v>
      </c>
      <c r="BN166" s="78">
        <f>SUM(Mariannhill!BN166)</f>
        <v>0</v>
      </c>
      <c r="BO166" s="78">
        <f>SUM(Mariannhill!BO166)</f>
        <v>0</v>
      </c>
      <c r="BP166" s="78">
        <f>SUM(Mariannhill!BP166)</f>
        <v>0</v>
      </c>
      <c r="BQ166" s="77">
        <f>SUM(Mariannhill!BQ166)</f>
        <v>0</v>
      </c>
      <c r="BR166" s="79">
        <f>SUM(Mariannhill!BR166)</f>
        <v>0</v>
      </c>
      <c r="BS166" s="78">
        <f>SUM(Mariannhill!BS166)</f>
        <v>0</v>
      </c>
      <c r="BT166" s="78">
        <f>SUM(Mariannhill!BT166)</f>
        <v>0</v>
      </c>
      <c r="BU166" s="78">
        <f>SUM(Mariannhill!BU166)</f>
        <v>0</v>
      </c>
      <c r="BV166" s="78">
        <f>SUM(Mariannhill!BV166)</f>
        <v>0</v>
      </c>
      <c r="BW166" s="78">
        <f>SUM(Mariannhill!BW166)</f>
        <v>0</v>
      </c>
      <c r="BX166" s="78">
        <f>SUM(Mariannhill!BX166)</f>
        <v>0</v>
      </c>
      <c r="BY166" s="78">
        <f>SUM(Mariannhill!BY166)</f>
        <v>0</v>
      </c>
      <c r="BZ166" s="78">
        <f>SUM(Mariannhill!BZ166)</f>
        <v>0</v>
      </c>
      <c r="CA166" s="78">
        <f>SUM(Mariannhill!CA166)</f>
        <v>0</v>
      </c>
      <c r="CB166" s="78">
        <f>SUM(Mariannhill!CB166)</f>
        <v>0</v>
      </c>
      <c r="CC166" s="77">
        <f>SUM(Mariannhill!CC166)</f>
        <v>0</v>
      </c>
      <c r="CD166" s="40" t="s">
        <v>50</v>
      </c>
    </row>
    <row r="167" spans="1:82" s="40" customFormat="1" x14ac:dyDescent="0.35">
      <c r="B167" s="74" t="s">
        <v>326</v>
      </c>
      <c r="C167" s="130" t="s">
        <v>327</v>
      </c>
      <c r="D167" s="131" t="s">
        <v>321</v>
      </c>
      <c r="E167" s="255">
        <f>SUM(Mariannhill!E167)</f>
        <v>92</v>
      </c>
      <c r="F167" s="214" t="b">
        <f>(Mariannhill!G167)=G167</f>
        <v>1</v>
      </c>
      <c r="G167" s="75">
        <f t="shared" si="72"/>
        <v>0</v>
      </c>
      <c r="H167" s="76">
        <f>SUM(Mariannhill!H167)</f>
        <v>0</v>
      </c>
      <c r="I167" s="77">
        <f>SUM(Mariannhill!I167)</f>
        <v>0</v>
      </c>
      <c r="J167" s="76">
        <f>SUM(Mariannhill!J167)</f>
        <v>0</v>
      </c>
      <c r="K167" s="78">
        <f>SUM(Mariannhill!K167)</f>
        <v>0</v>
      </c>
      <c r="L167" s="78">
        <f>SUM(Mariannhill!L167)</f>
        <v>0</v>
      </c>
      <c r="M167" s="78">
        <f>SUM(Mariannhill!M167)</f>
        <v>0</v>
      </c>
      <c r="N167" s="78">
        <f>SUM(Mariannhill!N167)</f>
        <v>0</v>
      </c>
      <c r="O167" s="78">
        <f>SUM(Mariannhill!O167)</f>
        <v>0</v>
      </c>
      <c r="P167" s="78">
        <f>SUM(Mariannhill!P167)</f>
        <v>0</v>
      </c>
      <c r="Q167" s="78">
        <f>SUM(Mariannhill!Q167)</f>
        <v>0</v>
      </c>
      <c r="R167" s="78">
        <f>SUM(Mariannhill!R167)</f>
        <v>0</v>
      </c>
      <c r="S167" s="78">
        <f>SUM(Mariannhill!S167)</f>
        <v>0</v>
      </c>
      <c r="T167" s="78">
        <f>SUM(Mariannhill!T167)</f>
        <v>0</v>
      </c>
      <c r="U167" s="77">
        <f>SUM(Mariannhill!U167)</f>
        <v>0</v>
      </c>
      <c r="V167" s="76">
        <f>SUM(Mariannhill!V167)</f>
        <v>0</v>
      </c>
      <c r="W167" s="78">
        <f>SUM(Mariannhill!W167)</f>
        <v>0</v>
      </c>
      <c r="X167" s="78">
        <f>SUM(Mariannhill!X167)</f>
        <v>0</v>
      </c>
      <c r="Y167" s="78">
        <f>SUM(Mariannhill!Y167)</f>
        <v>0</v>
      </c>
      <c r="Z167" s="78">
        <f>SUM(Mariannhill!Z167)</f>
        <v>0</v>
      </c>
      <c r="AA167" s="78">
        <f>SUM(Mariannhill!AA167)</f>
        <v>0</v>
      </c>
      <c r="AB167" s="78">
        <f>SUM(Mariannhill!AB167)</f>
        <v>0</v>
      </c>
      <c r="AC167" s="78">
        <f>SUM(Mariannhill!AC167)</f>
        <v>0</v>
      </c>
      <c r="AD167" s="78">
        <f>SUM(Mariannhill!AD167)</f>
        <v>0</v>
      </c>
      <c r="AE167" s="78">
        <f>SUM(Mariannhill!AE167)</f>
        <v>0</v>
      </c>
      <c r="AF167" s="78">
        <f>SUM(Mariannhill!AF167)</f>
        <v>0</v>
      </c>
      <c r="AG167" s="77">
        <f>SUM(Mariannhill!AG167)</f>
        <v>0</v>
      </c>
      <c r="AH167" s="79">
        <f>SUM(Mariannhill!AH167)</f>
        <v>0</v>
      </c>
      <c r="AI167" s="78">
        <f>SUM(Mariannhill!AI167)</f>
        <v>0</v>
      </c>
      <c r="AJ167" s="78">
        <f>SUM(Mariannhill!AJ167)</f>
        <v>0</v>
      </c>
      <c r="AK167" s="78">
        <f>SUM(Mariannhill!AK167)</f>
        <v>0</v>
      </c>
      <c r="AL167" s="78">
        <f>SUM(Mariannhill!AL167)</f>
        <v>0</v>
      </c>
      <c r="AM167" s="78">
        <f>SUM(Mariannhill!AM167)</f>
        <v>0</v>
      </c>
      <c r="AN167" s="78">
        <f>SUM(Mariannhill!AN167)</f>
        <v>0</v>
      </c>
      <c r="AO167" s="78">
        <f>SUM(Mariannhill!AO167)</f>
        <v>0</v>
      </c>
      <c r="AP167" s="78">
        <f>SUM(Mariannhill!AP167)</f>
        <v>0</v>
      </c>
      <c r="AQ167" s="78">
        <f>SUM(Mariannhill!AQ167)</f>
        <v>0</v>
      </c>
      <c r="AR167" s="78">
        <f>SUM(Mariannhill!AR167)</f>
        <v>0</v>
      </c>
      <c r="AS167" s="77">
        <f>SUM(Mariannhill!AS167)</f>
        <v>0</v>
      </c>
      <c r="AT167" s="79">
        <f>SUM(Mariannhill!AT167)</f>
        <v>0</v>
      </c>
      <c r="AU167" s="78">
        <f>SUM(Mariannhill!AU167)</f>
        <v>0</v>
      </c>
      <c r="AV167" s="78">
        <f>SUM(Mariannhill!AV167)</f>
        <v>0</v>
      </c>
      <c r="AW167" s="78">
        <f>SUM(Mariannhill!AW167)</f>
        <v>0</v>
      </c>
      <c r="AX167" s="78">
        <f>SUM(Mariannhill!AX167)</f>
        <v>0</v>
      </c>
      <c r="AY167" s="78">
        <f>SUM(Mariannhill!AY167)</f>
        <v>0</v>
      </c>
      <c r="AZ167" s="78">
        <f>SUM(Mariannhill!AZ167)</f>
        <v>0</v>
      </c>
      <c r="BA167" s="78">
        <f>SUM(Mariannhill!BA167)</f>
        <v>0</v>
      </c>
      <c r="BB167" s="78">
        <f>SUM(Mariannhill!BB167)</f>
        <v>0</v>
      </c>
      <c r="BC167" s="78">
        <f>SUM(Mariannhill!BC167)</f>
        <v>0</v>
      </c>
      <c r="BD167" s="78">
        <f>SUM(Mariannhill!BD167)</f>
        <v>0</v>
      </c>
      <c r="BE167" s="77">
        <f>SUM(Mariannhill!BE167)</f>
        <v>0</v>
      </c>
      <c r="BF167" s="79">
        <f>SUM(Mariannhill!BF167)</f>
        <v>0</v>
      </c>
      <c r="BG167" s="78">
        <f>SUM(Mariannhill!BG167)</f>
        <v>0</v>
      </c>
      <c r="BH167" s="78">
        <f>SUM(Mariannhill!BH167)</f>
        <v>0</v>
      </c>
      <c r="BI167" s="78">
        <f>SUM(Mariannhill!BI167)</f>
        <v>0</v>
      </c>
      <c r="BJ167" s="78">
        <f>SUM(Mariannhill!BJ167)</f>
        <v>0</v>
      </c>
      <c r="BK167" s="78">
        <f>SUM(Mariannhill!BK167)</f>
        <v>0</v>
      </c>
      <c r="BL167" s="78">
        <f>SUM(Mariannhill!BL167)</f>
        <v>0</v>
      </c>
      <c r="BM167" s="78">
        <f>SUM(Mariannhill!BM167)</f>
        <v>0</v>
      </c>
      <c r="BN167" s="78">
        <f>SUM(Mariannhill!BN167)</f>
        <v>0</v>
      </c>
      <c r="BO167" s="78">
        <f>SUM(Mariannhill!BO167)</f>
        <v>0</v>
      </c>
      <c r="BP167" s="78">
        <f>SUM(Mariannhill!BP167)</f>
        <v>0</v>
      </c>
      <c r="BQ167" s="77">
        <f>SUM(Mariannhill!BQ167)</f>
        <v>0</v>
      </c>
      <c r="BR167" s="79">
        <f>SUM(Mariannhill!BR167)</f>
        <v>0</v>
      </c>
      <c r="BS167" s="78">
        <f>SUM(Mariannhill!BS167)</f>
        <v>0</v>
      </c>
      <c r="BT167" s="78">
        <f>SUM(Mariannhill!BT167)</f>
        <v>0</v>
      </c>
      <c r="BU167" s="78">
        <f>SUM(Mariannhill!BU167)</f>
        <v>0</v>
      </c>
      <c r="BV167" s="78">
        <f>SUM(Mariannhill!BV167)</f>
        <v>0</v>
      </c>
      <c r="BW167" s="78">
        <f>SUM(Mariannhill!BW167)</f>
        <v>0</v>
      </c>
      <c r="BX167" s="78">
        <f>SUM(Mariannhill!BX167)</f>
        <v>0</v>
      </c>
      <c r="BY167" s="78">
        <f>SUM(Mariannhill!BY167)</f>
        <v>0</v>
      </c>
      <c r="BZ167" s="78">
        <f>SUM(Mariannhill!BZ167)</f>
        <v>0</v>
      </c>
      <c r="CA167" s="78">
        <f>SUM(Mariannhill!CA167)</f>
        <v>0</v>
      </c>
      <c r="CB167" s="78">
        <f>SUM(Mariannhill!CB167)</f>
        <v>0</v>
      </c>
      <c r="CC167" s="77">
        <f>SUM(Mariannhill!CC167)</f>
        <v>0</v>
      </c>
      <c r="CD167" s="40" t="s">
        <v>50</v>
      </c>
    </row>
    <row r="168" spans="1:82" x14ac:dyDescent="0.35">
      <c r="A168" s="40"/>
      <c r="B168" s="74" t="s">
        <v>328</v>
      </c>
      <c r="C168" s="130" t="s">
        <v>329</v>
      </c>
      <c r="D168" s="131" t="s">
        <v>321</v>
      </c>
      <c r="E168" s="255">
        <f>SUM(Mariannhill!E168)</f>
        <v>92</v>
      </c>
      <c r="F168" s="214" t="b">
        <f>(Mariannhill!G168)=G168</f>
        <v>1</v>
      </c>
      <c r="G168" s="75">
        <f t="shared" si="72"/>
        <v>0</v>
      </c>
      <c r="H168" s="76">
        <f>SUM(Mariannhill!H168)</f>
        <v>0</v>
      </c>
      <c r="I168" s="77">
        <f>SUM(Mariannhill!I168)</f>
        <v>0</v>
      </c>
      <c r="J168" s="76">
        <f>SUM(Mariannhill!J168)</f>
        <v>0</v>
      </c>
      <c r="K168" s="78">
        <f>SUM(Mariannhill!K168)</f>
        <v>0</v>
      </c>
      <c r="L168" s="78">
        <f>SUM(Mariannhill!L168)</f>
        <v>0</v>
      </c>
      <c r="M168" s="78">
        <f>SUM(Mariannhill!M168)</f>
        <v>0</v>
      </c>
      <c r="N168" s="78">
        <f>SUM(Mariannhill!N168)</f>
        <v>0</v>
      </c>
      <c r="O168" s="78">
        <f>SUM(Mariannhill!O168)</f>
        <v>0</v>
      </c>
      <c r="P168" s="78">
        <f>SUM(Mariannhill!P168)</f>
        <v>0</v>
      </c>
      <c r="Q168" s="78">
        <f>SUM(Mariannhill!Q168)</f>
        <v>0</v>
      </c>
      <c r="R168" s="78">
        <f>SUM(Mariannhill!R168)</f>
        <v>0</v>
      </c>
      <c r="S168" s="78">
        <f>SUM(Mariannhill!S168)</f>
        <v>0</v>
      </c>
      <c r="T168" s="78">
        <f>SUM(Mariannhill!T168)</f>
        <v>0</v>
      </c>
      <c r="U168" s="77">
        <f>SUM(Mariannhill!U168)</f>
        <v>0</v>
      </c>
      <c r="V168" s="76">
        <f>SUM(Mariannhill!V168)</f>
        <v>0</v>
      </c>
      <c r="W168" s="78">
        <f>SUM(Mariannhill!W168)</f>
        <v>0</v>
      </c>
      <c r="X168" s="78">
        <f>SUM(Mariannhill!X168)</f>
        <v>0</v>
      </c>
      <c r="Y168" s="78">
        <f>SUM(Mariannhill!Y168)</f>
        <v>0</v>
      </c>
      <c r="Z168" s="78">
        <f>SUM(Mariannhill!Z168)</f>
        <v>0</v>
      </c>
      <c r="AA168" s="78">
        <f>SUM(Mariannhill!AA168)</f>
        <v>0</v>
      </c>
      <c r="AB168" s="78">
        <f>SUM(Mariannhill!AB168)</f>
        <v>0</v>
      </c>
      <c r="AC168" s="78">
        <f>SUM(Mariannhill!AC168)</f>
        <v>0</v>
      </c>
      <c r="AD168" s="78">
        <f>SUM(Mariannhill!AD168)</f>
        <v>0</v>
      </c>
      <c r="AE168" s="78">
        <f>SUM(Mariannhill!AE168)</f>
        <v>0</v>
      </c>
      <c r="AF168" s="78">
        <f>SUM(Mariannhill!AF168)</f>
        <v>0</v>
      </c>
      <c r="AG168" s="77">
        <f>SUM(Mariannhill!AG168)</f>
        <v>0</v>
      </c>
      <c r="AH168" s="79">
        <f>SUM(Mariannhill!AH168)</f>
        <v>0</v>
      </c>
      <c r="AI168" s="78">
        <f>SUM(Mariannhill!AI168)</f>
        <v>0</v>
      </c>
      <c r="AJ168" s="78">
        <f>SUM(Mariannhill!AJ168)</f>
        <v>0</v>
      </c>
      <c r="AK168" s="78">
        <f>SUM(Mariannhill!AK168)</f>
        <v>0</v>
      </c>
      <c r="AL168" s="78">
        <f>SUM(Mariannhill!AL168)</f>
        <v>0</v>
      </c>
      <c r="AM168" s="78">
        <f>SUM(Mariannhill!AM168)</f>
        <v>0</v>
      </c>
      <c r="AN168" s="78">
        <f>SUM(Mariannhill!AN168)</f>
        <v>0</v>
      </c>
      <c r="AO168" s="78">
        <f>SUM(Mariannhill!AO168)</f>
        <v>0</v>
      </c>
      <c r="AP168" s="78">
        <f>SUM(Mariannhill!AP168)</f>
        <v>0</v>
      </c>
      <c r="AQ168" s="78">
        <f>SUM(Mariannhill!AQ168)</f>
        <v>0</v>
      </c>
      <c r="AR168" s="78">
        <f>SUM(Mariannhill!AR168)</f>
        <v>0</v>
      </c>
      <c r="AS168" s="77">
        <f>SUM(Mariannhill!AS168)</f>
        <v>0</v>
      </c>
      <c r="AT168" s="79">
        <f>SUM(Mariannhill!AT168)</f>
        <v>0</v>
      </c>
      <c r="AU168" s="78">
        <f>SUM(Mariannhill!AU168)</f>
        <v>0</v>
      </c>
      <c r="AV168" s="78">
        <f>SUM(Mariannhill!AV168)</f>
        <v>0</v>
      </c>
      <c r="AW168" s="78">
        <f>SUM(Mariannhill!AW168)</f>
        <v>0</v>
      </c>
      <c r="AX168" s="78">
        <f>SUM(Mariannhill!AX168)</f>
        <v>0</v>
      </c>
      <c r="AY168" s="78">
        <f>SUM(Mariannhill!AY168)</f>
        <v>0</v>
      </c>
      <c r="AZ168" s="78">
        <f>SUM(Mariannhill!AZ168)</f>
        <v>0</v>
      </c>
      <c r="BA168" s="78">
        <f>SUM(Mariannhill!BA168)</f>
        <v>0</v>
      </c>
      <c r="BB168" s="78">
        <f>SUM(Mariannhill!BB168)</f>
        <v>0</v>
      </c>
      <c r="BC168" s="78">
        <f>SUM(Mariannhill!BC168)</f>
        <v>0</v>
      </c>
      <c r="BD168" s="78">
        <f>SUM(Mariannhill!BD168)</f>
        <v>0</v>
      </c>
      <c r="BE168" s="77">
        <f>SUM(Mariannhill!BE168)</f>
        <v>0</v>
      </c>
      <c r="BF168" s="79">
        <f>SUM(Mariannhill!BF168)</f>
        <v>0</v>
      </c>
      <c r="BG168" s="78">
        <f>SUM(Mariannhill!BG168)</f>
        <v>0</v>
      </c>
      <c r="BH168" s="78">
        <f>SUM(Mariannhill!BH168)</f>
        <v>0</v>
      </c>
      <c r="BI168" s="78">
        <f>SUM(Mariannhill!BI168)</f>
        <v>0</v>
      </c>
      <c r="BJ168" s="78">
        <f>SUM(Mariannhill!BJ168)</f>
        <v>0</v>
      </c>
      <c r="BK168" s="78">
        <f>SUM(Mariannhill!BK168)</f>
        <v>0</v>
      </c>
      <c r="BL168" s="78">
        <f>SUM(Mariannhill!BL168)</f>
        <v>0</v>
      </c>
      <c r="BM168" s="78">
        <f>SUM(Mariannhill!BM168)</f>
        <v>0</v>
      </c>
      <c r="BN168" s="78">
        <f>SUM(Mariannhill!BN168)</f>
        <v>0</v>
      </c>
      <c r="BO168" s="78">
        <f>SUM(Mariannhill!BO168)</f>
        <v>0</v>
      </c>
      <c r="BP168" s="78">
        <f>SUM(Mariannhill!BP168)</f>
        <v>0</v>
      </c>
      <c r="BQ168" s="77">
        <f>SUM(Mariannhill!BQ168)</f>
        <v>0</v>
      </c>
      <c r="BR168" s="79">
        <f>SUM(Mariannhill!BR168)</f>
        <v>0</v>
      </c>
      <c r="BS168" s="78">
        <f>SUM(Mariannhill!BS168)</f>
        <v>0</v>
      </c>
      <c r="BT168" s="78">
        <f>SUM(Mariannhill!BT168)</f>
        <v>0</v>
      </c>
      <c r="BU168" s="78">
        <f>SUM(Mariannhill!BU168)</f>
        <v>0</v>
      </c>
      <c r="BV168" s="78">
        <f>SUM(Mariannhill!BV168)</f>
        <v>0</v>
      </c>
      <c r="BW168" s="78">
        <f>SUM(Mariannhill!BW168)</f>
        <v>0</v>
      </c>
      <c r="BX168" s="78">
        <f>SUM(Mariannhill!BX168)</f>
        <v>0</v>
      </c>
      <c r="BY168" s="78">
        <f>SUM(Mariannhill!BY168)</f>
        <v>0</v>
      </c>
      <c r="BZ168" s="78">
        <f>SUM(Mariannhill!BZ168)</f>
        <v>0</v>
      </c>
      <c r="CA168" s="78">
        <f>SUM(Mariannhill!CA168)</f>
        <v>0</v>
      </c>
      <c r="CB168" s="78">
        <f>SUM(Mariannhill!CB168)</f>
        <v>0</v>
      </c>
      <c r="CC168" s="77">
        <f>SUM(Mariannhill!CC168)</f>
        <v>0</v>
      </c>
      <c r="CD168" s="40" t="s">
        <v>50</v>
      </c>
    </row>
    <row r="169" spans="1:82" s="40" customFormat="1" x14ac:dyDescent="0.35">
      <c r="B169" s="74" t="s">
        <v>330</v>
      </c>
      <c r="C169" s="130" t="s">
        <v>331</v>
      </c>
      <c r="D169" s="131" t="s">
        <v>321</v>
      </c>
      <c r="E169" s="255">
        <f>SUM(Mariannhill!E169)</f>
        <v>92</v>
      </c>
      <c r="F169" s="214" t="b">
        <f>(Mariannhill!G169)=G169</f>
        <v>1</v>
      </c>
      <c r="G169" s="75">
        <f t="shared" si="72"/>
        <v>0</v>
      </c>
      <c r="H169" s="76">
        <f>SUM(Mariannhill!H169)</f>
        <v>0</v>
      </c>
      <c r="I169" s="77">
        <f>SUM(Mariannhill!I169)</f>
        <v>0</v>
      </c>
      <c r="J169" s="76">
        <f>SUM(Mariannhill!J169)</f>
        <v>0</v>
      </c>
      <c r="K169" s="78">
        <f>SUM(Mariannhill!K169)</f>
        <v>0</v>
      </c>
      <c r="L169" s="78">
        <f>SUM(Mariannhill!L169)</f>
        <v>0</v>
      </c>
      <c r="M169" s="78">
        <f>SUM(Mariannhill!M169)</f>
        <v>0</v>
      </c>
      <c r="N169" s="78">
        <f>SUM(Mariannhill!N169)</f>
        <v>0</v>
      </c>
      <c r="O169" s="78">
        <f>SUM(Mariannhill!O169)</f>
        <v>0</v>
      </c>
      <c r="P169" s="78">
        <f>SUM(Mariannhill!P169)</f>
        <v>0</v>
      </c>
      <c r="Q169" s="78">
        <f>SUM(Mariannhill!Q169)</f>
        <v>0</v>
      </c>
      <c r="R169" s="78">
        <f>SUM(Mariannhill!R169)</f>
        <v>0</v>
      </c>
      <c r="S169" s="78">
        <f>SUM(Mariannhill!S169)</f>
        <v>0</v>
      </c>
      <c r="T169" s="78">
        <f>SUM(Mariannhill!T169)</f>
        <v>0</v>
      </c>
      <c r="U169" s="77">
        <f>SUM(Mariannhill!U169)</f>
        <v>0</v>
      </c>
      <c r="V169" s="76">
        <f>SUM(Mariannhill!V169)</f>
        <v>0</v>
      </c>
      <c r="W169" s="78">
        <f>SUM(Mariannhill!W169)</f>
        <v>0</v>
      </c>
      <c r="X169" s="78">
        <f>SUM(Mariannhill!X169)</f>
        <v>0</v>
      </c>
      <c r="Y169" s="78">
        <f>SUM(Mariannhill!Y169)</f>
        <v>0</v>
      </c>
      <c r="Z169" s="78">
        <f>SUM(Mariannhill!Z169)</f>
        <v>0</v>
      </c>
      <c r="AA169" s="78">
        <f>SUM(Mariannhill!AA169)</f>
        <v>0</v>
      </c>
      <c r="AB169" s="78">
        <f>SUM(Mariannhill!AB169)</f>
        <v>0</v>
      </c>
      <c r="AC169" s="78">
        <f>SUM(Mariannhill!AC169)</f>
        <v>0</v>
      </c>
      <c r="AD169" s="78">
        <f>SUM(Mariannhill!AD169)</f>
        <v>0</v>
      </c>
      <c r="AE169" s="78">
        <f>SUM(Mariannhill!AE169)</f>
        <v>0</v>
      </c>
      <c r="AF169" s="78">
        <f>SUM(Mariannhill!AF169)</f>
        <v>0</v>
      </c>
      <c r="AG169" s="77">
        <f>SUM(Mariannhill!AG169)</f>
        <v>0</v>
      </c>
      <c r="AH169" s="79">
        <f>SUM(Mariannhill!AH169)</f>
        <v>0</v>
      </c>
      <c r="AI169" s="78">
        <f>SUM(Mariannhill!AI169)</f>
        <v>0</v>
      </c>
      <c r="AJ169" s="78">
        <f>SUM(Mariannhill!AJ169)</f>
        <v>0</v>
      </c>
      <c r="AK169" s="78">
        <f>SUM(Mariannhill!AK169)</f>
        <v>0</v>
      </c>
      <c r="AL169" s="78">
        <f>SUM(Mariannhill!AL169)</f>
        <v>0</v>
      </c>
      <c r="AM169" s="78">
        <f>SUM(Mariannhill!AM169)</f>
        <v>0</v>
      </c>
      <c r="AN169" s="78">
        <f>SUM(Mariannhill!AN169)</f>
        <v>0</v>
      </c>
      <c r="AO169" s="78">
        <f>SUM(Mariannhill!AO169)</f>
        <v>0</v>
      </c>
      <c r="AP169" s="78">
        <f>SUM(Mariannhill!AP169)</f>
        <v>0</v>
      </c>
      <c r="AQ169" s="78">
        <f>SUM(Mariannhill!AQ169)</f>
        <v>0</v>
      </c>
      <c r="AR169" s="78">
        <f>SUM(Mariannhill!AR169)</f>
        <v>0</v>
      </c>
      <c r="AS169" s="77">
        <f>SUM(Mariannhill!AS169)</f>
        <v>0</v>
      </c>
      <c r="AT169" s="79">
        <f>SUM(Mariannhill!AT169)</f>
        <v>0</v>
      </c>
      <c r="AU169" s="78">
        <f>SUM(Mariannhill!AU169)</f>
        <v>0</v>
      </c>
      <c r="AV169" s="78">
        <f>SUM(Mariannhill!AV169)</f>
        <v>0</v>
      </c>
      <c r="AW169" s="78">
        <f>SUM(Mariannhill!AW169)</f>
        <v>0</v>
      </c>
      <c r="AX169" s="78">
        <f>SUM(Mariannhill!AX169)</f>
        <v>0</v>
      </c>
      <c r="AY169" s="78">
        <f>SUM(Mariannhill!AY169)</f>
        <v>0</v>
      </c>
      <c r="AZ169" s="78">
        <f>SUM(Mariannhill!AZ169)</f>
        <v>0</v>
      </c>
      <c r="BA169" s="78">
        <f>SUM(Mariannhill!BA169)</f>
        <v>0</v>
      </c>
      <c r="BB169" s="78">
        <f>SUM(Mariannhill!BB169)</f>
        <v>0</v>
      </c>
      <c r="BC169" s="78">
        <f>SUM(Mariannhill!BC169)</f>
        <v>0</v>
      </c>
      <c r="BD169" s="78">
        <f>SUM(Mariannhill!BD169)</f>
        <v>0</v>
      </c>
      <c r="BE169" s="77">
        <f>SUM(Mariannhill!BE169)</f>
        <v>0</v>
      </c>
      <c r="BF169" s="79">
        <f>SUM(Mariannhill!BF169)</f>
        <v>0</v>
      </c>
      <c r="BG169" s="78">
        <f>SUM(Mariannhill!BG169)</f>
        <v>0</v>
      </c>
      <c r="BH169" s="78">
        <f>SUM(Mariannhill!BH169)</f>
        <v>0</v>
      </c>
      <c r="BI169" s="78">
        <f>SUM(Mariannhill!BI169)</f>
        <v>0</v>
      </c>
      <c r="BJ169" s="78">
        <f>SUM(Mariannhill!BJ169)</f>
        <v>0</v>
      </c>
      <c r="BK169" s="78">
        <f>SUM(Mariannhill!BK169)</f>
        <v>0</v>
      </c>
      <c r="BL169" s="78">
        <f>SUM(Mariannhill!BL169)</f>
        <v>0</v>
      </c>
      <c r="BM169" s="78">
        <f>SUM(Mariannhill!BM169)</f>
        <v>0</v>
      </c>
      <c r="BN169" s="78">
        <f>SUM(Mariannhill!BN169)</f>
        <v>0</v>
      </c>
      <c r="BO169" s="78">
        <f>SUM(Mariannhill!BO169)</f>
        <v>0</v>
      </c>
      <c r="BP169" s="78">
        <f>SUM(Mariannhill!BP169)</f>
        <v>0</v>
      </c>
      <c r="BQ169" s="77">
        <f>SUM(Mariannhill!BQ169)</f>
        <v>0</v>
      </c>
      <c r="BR169" s="79">
        <f>SUM(Mariannhill!BR169)</f>
        <v>0</v>
      </c>
      <c r="BS169" s="78">
        <f>SUM(Mariannhill!BS169)</f>
        <v>0</v>
      </c>
      <c r="BT169" s="78">
        <f>SUM(Mariannhill!BT169)</f>
        <v>0</v>
      </c>
      <c r="BU169" s="78">
        <f>SUM(Mariannhill!BU169)</f>
        <v>0</v>
      </c>
      <c r="BV169" s="78">
        <f>SUM(Mariannhill!BV169)</f>
        <v>0</v>
      </c>
      <c r="BW169" s="78">
        <f>SUM(Mariannhill!BW169)</f>
        <v>0</v>
      </c>
      <c r="BX169" s="78">
        <f>SUM(Mariannhill!BX169)</f>
        <v>0</v>
      </c>
      <c r="BY169" s="78">
        <f>SUM(Mariannhill!BY169)</f>
        <v>0</v>
      </c>
      <c r="BZ169" s="78">
        <f>SUM(Mariannhill!BZ169)</f>
        <v>0</v>
      </c>
      <c r="CA169" s="78">
        <f>SUM(Mariannhill!CA169)</f>
        <v>0</v>
      </c>
      <c r="CB169" s="78">
        <f>SUM(Mariannhill!CB169)</f>
        <v>0</v>
      </c>
      <c r="CC169" s="77">
        <f>SUM(Mariannhill!CC169)</f>
        <v>0</v>
      </c>
      <c r="CD169" s="40" t="s">
        <v>50</v>
      </c>
    </row>
    <row r="170" spans="1:82" s="40" customFormat="1" ht="26" x14ac:dyDescent="0.35">
      <c r="B170" s="102" t="s">
        <v>332</v>
      </c>
      <c r="C170" s="261" t="s">
        <v>333</v>
      </c>
      <c r="D170" s="131"/>
      <c r="E170" s="255">
        <f>SUM(Mariannhill!E170)</f>
        <v>0</v>
      </c>
      <c r="F170" s="214" t="b">
        <f>(Mariannhill!G170)=G170</f>
        <v>1</v>
      </c>
      <c r="G170" s="75">
        <f t="shared" si="72"/>
        <v>0</v>
      </c>
      <c r="H170" s="76">
        <f>SUM(Mariannhill!H170)</f>
        <v>0</v>
      </c>
      <c r="I170" s="77">
        <f>SUM(Mariannhill!I170)</f>
        <v>0</v>
      </c>
      <c r="J170" s="76">
        <f>SUM(Mariannhill!J170)</f>
        <v>0</v>
      </c>
      <c r="K170" s="78">
        <f>SUM(Mariannhill!K170)</f>
        <v>0</v>
      </c>
      <c r="L170" s="78">
        <f>SUM(Mariannhill!L170)</f>
        <v>0</v>
      </c>
      <c r="M170" s="78">
        <f>SUM(Mariannhill!M170)</f>
        <v>0</v>
      </c>
      <c r="N170" s="78">
        <f>SUM(Mariannhill!N170)</f>
        <v>0</v>
      </c>
      <c r="O170" s="78">
        <f>SUM(Mariannhill!O170)</f>
        <v>0</v>
      </c>
      <c r="P170" s="78">
        <f>SUM(Mariannhill!P170)</f>
        <v>0</v>
      </c>
      <c r="Q170" s="78">
        <f>SUM(Mariannhill!Q170)</f>
        <v>0</v>
      </c>
      <c r="R170" s="78">
        <f>SUM(Mariannhill!R170)</f>
        <v>0</v>
      </c>
      <c r="S170" s="78">
        <f>SUM(Mariannhill!S170)</f>
        <v>0</v>
      </c>
      <c r="T170" s="78">
        <f>SUM(Mariannhill!T170)</f>
        <v>0</v>
      </c>
      <c r="U170" s="77">
        <f>SUM(Mariannhill!U170)</f>
        <v>0</v>
      </c>
      <c r="V170" s="76">
        <f>SUM(Mariannhill!V170)</f>
        <v>0</v>
      </c>
      <c r="W170" s="78">
        <f>SUM(Mariannhill!W170)</f>
        <v>0</v>
      </c>
      <c r="X170" s="78">
        <f>SUM(Mariannhill!X170)</f>
        <v>0</v>
      </c>
      <c r="Y170" s="78">
        <f>SUM(Mariannhill!Y170)</f>
        <v>0</v>
      </c>
      <c r="Z170" s="78">
        <f>SUM(Mariannhill!Z170)</f>
        <v>0</v>
      </c>
      <c r="AA170" s="78">
        <f>SUM(Mariannhill!AA170)</f>
        <v>0</v>
      </c>
      <c r="AB170" s="78">
        <f>SUM(Mariannhill!AB170)</f>
        <v>0</v>
      </c>
      <c r="AC170" s="78">
        <f>SUM(Mariannhill!AC170)</f>
        <v>0</v>
      </c>
      <c r="AD170" s="78">
        <f>SUM(Mariannhill!AD170)</f>
        <v>0</v>
      </c>
      <c r="AE170" s="78">
        <f>SUM(Mariannhill!AE170)</f>
        <v>0</v>
      </c>
      <c r="AF170" s="78">
        <f>SUM(Mariannhill!AF170)</f>
        <v>0</v>
      </c>
      <c r="AG170" s="77">
        <f>SUM(Mariannhill!AG170)</f>
        <v>0</v>
      </c>
      <c r="AH170" s="79">
        <f>SUM(Mariannhill!AH170)</f>
        <v>0</v>
      </c>
      <c r="AI170" s="78">
        <f>SUM(Mariannhill!AI170)</f>
        <v>0</v>
      </c>
      <c r="AJ170" s="78">
        <f>SUM(Mariannhill!AJ170)</f>
        <v>0</v>
      </c>
      <c r="AK170" s="78">
        <f>SUM(Mariannhill!AK170)</f>
        <v>0</v>
      </c>
      <c r="AL170" s="78">
        <f>SUM(Mariannhill!AL170)</f>
        <v>0</v>
      </c>
      <c r="AM170" s="78">
        <f>SUM(Mariannhill!AM170)</f>
        <v>0</v>
      </c>
      <c r="AN170" s="78">
        <f>SUM(Mariannhill!AN170)</f>
        <v>0</v>
      </c>
      <c r="AO170" s="78">
        <f>SUM(Mariannhill!AO170)</f>
        <v>0</v>
      </c>
      <c r="AP170" s="78">
        <f>SUM(Mariannhill!AP170)</f>
        <v>0</v>
      </c>
      <c r="AQ170" s="78">
        <f>SUM(Mariannhill!AQ170)</f>
        <v>0</v>
      </c>
      <c r="AR170" s="78">
        <f>SUM(Mariannhill!AR170)</f>
        <v>0</v>
      </c>
      <c r="AS170" s="77">
        <f>SUM(Mariannhill!AS170)</f>
        <v>0</v>
      </c>
      <c r="AT170" s="79">
        <f>SUM(Mariannhill!AT170)</f>
        <v>0</v>
      </c>
      <c r="AU170" s="78">
        <f>SUM(Mariannhill!AU170)</f>
        <v>0</v>
      </c>
      <c r="AV170" s="78">
        <f>SUM(Mariannhill!AV170)</f>
        <v>0</v>
      </c>
      <c r="AW170" s="78">
        <f>SUM(Mariannhill!AW170)</f>
        <v>0</v>
      </c>
      <c r="AX170" s="78">
        <f>SUM(Mariannhill!AX170)</f>
        <v>0</v>
      </c>
      <c r="AY170" s="78">
        <f>SUM(Mariannhill!AY170)</f>
        <v>0</v>
      </c>
      <c r="AZ170" s="78">
        <f>SUM(Mariannhill!AZ170)</f>
        <v>0</v>
      </c>
      <c r="BA170" s="78">
        <f>SUM(Mariannhill!BA170)</f>
        <v>0</v>
      </c>
      <c r="BB170" s="78">
        <f>SUM(Mariannhill!BB170)</f>
        <v>0</v>
      </c>
      <c r="BC170" s="78">
        <f>SUM(Mariannhill!BC170)</f>
        <v>0</v>
      </c>
      <c r="BD170" s="78">
        <f>SUM(Mariannhill!BD170)</f>
        <v>0</v>
      </c>
      <c r="BE170" s="77">
        <f>SUM(Mariannhill!BE170)</f>
        <v>0</v>
      </c>
      <c r="BF170" s="79">
        <f>SUM(Mariannhill!BF170)</f>
        <v>0</v>
      </c>
      <c r="BG170" s="78">
        <f>SUM(Mariannhill!BG170)</f>
        <v>0</v>
      </c>
      <c r="BH170" s="78">
        <f>SUM(Mariannhill!BH170)</f>
        <v>0</v>
      </c>
      <c r="BI170" s="78">
        <f>SUM(Mariannhill!BI170)</f>
        <v>0</v>
      </c>
      <c r="BJ170" s="78">
        <f>SUM(Mariannhill!BJ170)</f>
        <v>0</v>
      </c>
      <c r="BK170" s="78">
        <f>SUM(Mariannhill!BK170)</f>
        <v>0</v>
      </c>
      <c r="BL170" s="78">
        <f>SUM(Mariannhill!BL170)</f>
        <v>0</v>
      </c>
      <c r="BM170" s="78">
        <f>SUM(Mariannhill!BM170)</f>
        <v>0</v>
      </c>
      <c r="BN170" s="78">
        <f>SUM(Mariannhill!BN170)</f>
        <v>0</v>
      </c>
      <c r="BO170" s="78">
        <f>SUM(Mariannhill!BO170)</f>
        <v>0</v>
      </c>
      <c r="BP170" s="78">
        <f>SUM(Mariannhill!BP170)</f>
        <v>0</v>
      </c>
      <c r="BQ170" s="77">
        <f>SUM(Mariannhill!BQ170)</f>
        <v>0</v>
      </c>
      <c r="BR170" s="79">
        <f>SUM(Mariannhill!BR170)</f>
        <v>0</v>
      </c>
      <c r="BS170" s="78">
        <f>SUM(Mariannhill!BS170)</f>
        <v>0</v>
      </c>
      <c r="BT170" s="78">
        <f>SUM(Mariannhill!BT170)</f>
        <v>0</v>
      </c>
      <c r="BU170" s="78">
        <f>SUM(Mariannhill!BU170)</f>
        <v>0</v>
      </c>
      <c r="BV170" s="78">
        <f>SUM(Mariannhill!BV170)</f>
        <v>0</v>
      </c>
      <c r="BW170" s="78">
        <f>SUM(Mariannhill!BW170)</f>
        <v>0</v>
      </c>
      <c r="BX170" s="78">
        <f>SUM(Mariannhill!BX170)</f>
        <v>0</v>
      </c>
      <c r="BY170" s="78">
        <f>SUM(Mariannhill!BY170)</f>
        <v>0</v>
      </c>
      <c r="BZ170" s="78">
        <f>SUM(Mariannhill!BZ170)</f>
        <v>0</v>
      </c>
      <c r="CA170" s="78">
        <f>SUM(Mariannhill!CA170)</f>
        <v>0</v>
      </c>
      <c r="CB170" s="78">
        <f>SUM(Mariannhill!CB170)</f>
        <v>0</v>
      </c>
      <c r="CC170" s="77">
        <f>SUM(Mariannhill!CC170)</f>
        <v>0</v>
      </c>
      <c r="CD170" s="40" t="s">
        <v>50</v>
      </c>
    </row>
    <row r="171" spans="1:82" s="40" customFormat="1" ht="39" x14ac:dyDescent="0.35">
      <c r="B171" s="74" t="s">
        <v>334</v>
      </c>
      <c r="C171" s="130" t="s">
        <v>335</v>
      </c>
      <c r="D171" s="131" t="s">
        <v>60</v>
      </c>
      <c r="E171" s="255">
        <f>SUM(Mariannhill!E171)</f>
        <v>72</v>
      </c>
      <c r="F171" s="214" t="b">
        <f>(Mariannhill!G171)=G171</f>
        <v>1</v>
      </c>
      <c r="G171" s="75">
        <f t="shared" si="72"/>
        <v>0</v>
      </c>
      <c r="H171" s="76">
        <f>SUM(Mariannhill!H171)</f>
        <v>0</v>
      </c>
      <c r="I171" s="77">
        <f>SUM(Mariannhill!I171)</f>
        <v>0</v>
      </c>
      <c r="J171" s="76">
        <f>SUM(Mariannhill!J171)</f>
        <v>0</v>
      </c>
      <c r="K171" s="78">
        <f>SUM(Mariannhill!K171)</f>
        <v>0</v>
      </c>
      <c r="L171" s="78">
        <f>SUM(Mariannhill!L171)</f>
        <v>0</v>
      </c>
      <c r="M171" s="78">
        <f>SUM(Mariannhill!M171)</f>
        <v>0</v>
      </c>
      <c r="N171" s="78">
        <f>SUM(Mariannhill!N171)</f>
        <v>0</v>
      </c>
      <c r="O171" s="78">
        <f>SUM(Mariannhill!O171)</f>
        <v>0</v>
      </c>
      <c r="P171" s="78">
        <f>SUM(Mariannhill!P171)</f>
        <v>0</v>
      </c>
      <c r="Q171" s="78">
        <f>SUM(Mariannhill!Q171)</f>
        <v>0</v>
      </c>
      <c r="R171" s="78">
        <f>SUM(Mariannhill!R171)</f>
        <v>0</v>
      </c>
      <c r="S171" s="78">
        <f>SUM(Mariannhill!S171)</f>
        <v>0</v>
      </c>
      <c r="T171" s="78">
        <f>SUM(Mariannhill!T171)</f>
        <v>0</v>
      </c>
      <c r="U171" s="77">
        <f>SUM(Mariannhill!U171)</f>
        <v>0</v>
      </c>
      <c r="V171" s="76">
        <f>SUM(Mariannhill!V171)</f>
        <v>0</v>
      </c>
      <c r="W171" s="78">
        <f>SUM(Mariannhill!W171)</f>
        <v>0</v>
      </c>
      <c r="X171" s="78">
        <f>SUM(Mariannhill!X171)</f>
        <v>0</v>
      </c>
      <c r="Y171" s="78">
        <f>SUM(Mariannhill!Y171)</f>
        <v>0</v>
      </c>
      <c r="Z171" s="78">
        <f>SUM(Mariannhill!Z171)</f>
        <v>0</v>
      </c>
      <c r="AA171" s="78">
        <f>SUM(Mariannhill!AA171)</f>
        <v>0</v>
      </c>
      <c r="AB171" s="78">
        <f>SUM(Mariannhill!AB171)</f>
        <v>0</v>
      </c>
      <c r="AC171" s="78">
        <f>SUM(Mariannhill!AC171)</f>
        <v>0</v>
      </c>
      <c r="AD171" s="78">
        <f>SUM(Mariannhill!AD171)</f>
        <v>0</v>
      </c>
      <c r="AE171" s="78">
        <f>SUM(Mariannhill!AE171)</f>
        <v>0</v>
      </c>
      <c r="AF171" s="78">
        <f>SUM(Mariannhill!AF171)</f>
        <v>0</v>
      </c>
      <c r="AG171" s="77">
        <f>SUM(Mariannhill!AG171)</f>
        <v>0</v>
      </c>
      <c r="AH171" s="79">
        <f>SUM(Mariannhill!AH171)</f>
        <v>0</v>
      </c>
      <c r="AI171" s="78">
        <f>SUM(Mariannhill!AI171)</f>
        <v>0</v>
      </c>
      <c r="AJ171" s="78">
        <f>SUM(Mariannhill!AJ171)</f>
        <v>0</v>
      </c>
      <c r="AK171" s="78">
        <f>SUM(Mariannhill!AK171)</f>
        <v>0</v>
      </c>
      <c r="AL171" s="78">
        <f>SUM(Mariannhill!AL171)</f>
        <v>0</v>
      </c>
      <c r="AM171" s="78">
        <f>SUM(Mariannhill!AM171)</f>
        <v>0</v>
      </c>
      <c r="AN171" s="78">
        <f>SUM(Mariannhill!AN171)</f>
        <v>0</v>
      </c>
      <c r="AO171" s="78">
        <f>SUM(Mariannhill!AO171)</f>
        <v>0</v>
      </c>
      <c r="AP171" s="78">
        <f>SUM(Mariannhill!AP171)</f>
        <v>0</v>
      </c>
      <c r="AQ171" s="78">
        <f>SUM(Mariannhill!AQ171)</f>
        <v>0</v>
      </c>
      <c r="AR171" s="78">
        <f>SUM(Mariannhill!AR171)</f>
        <v>0</v>
      </c>
      <c r="AS171" s="77">
        <f>SUM(Mariannhill!AS171)</f>
        <v>0</v>
      </c>
      <c r="AT171" s="79">
        <f>SUM(Mariannhill!AT171)</f>
        <v>0</v>
      </c>
      <c r="AU171" s="78">
        <f>SUM(Mariannhill!AU171)</f>
        <v>0</v>
      </c>
      <c r="AV171" s="78">
        <f>SUM(Mariannhill!AV171)</f>
        <v>0</v>
      </c>
      <c r="AW171" s="78">
        <f>SUM(Mariannhill!AW171)</f>
        <v>0</v>
      </c>
      <c r="AX171" s="78">
        <f>SUM(Mariannhill!AX171)</f>
        <v>0</v>
      </c>
      <c r="AY171" s="78">
        <f>SUM(Mariannhill!AY171)</f>
        <v>0</v>
      </c>
      <c r="AZ171" s="78">
        <f>SUM(Mariannhill!AZ171)</f>
        <v>0</v>
      </c>
      <c r="BA171" s="78">
        <f>SUM(Mariannhill!BA171)</f>
        <v>0</v>
      </c>
      <c r="BB171" s="78">
        <f>SUM(Mariannhill!BB171)</f>
        <v>0</v>
      </c>
      <c r="BC171" s="78">
        <f>SUM(Mariannhill!BC171)</f>
        <v>0</v>
      </c>
      <c r="BD171" s="78">
        <f>SUM(Mariannhill!BD171)</f>
        <v>0</v>
      </c>
      <c r="BE171" s="77">
        <f>SUM(Mariannhill!BE171)</f>
        <v>0</v>
      </c>
      <c r="BF171" s="79">
        <f>SUM(Mariannhill!BF171)</f>
        <v>0</v>
      </c>
      <c r="BG171" s="78">
        <f>SUM(Mariannhill!BG171)</f>
        <v>0</v>
      </c>
      <c r="BH171" s="78">
        <f>SUM(Mariannhill!BH171)</f>
        <v>0</v>
      </c>
      <c r="BI171" s="78">
        <f>SUM(Mariannhill!BI171)</f>
        <v>0</v>
      </c>
      <c r="BJ171" s="78">
        <f>SUM(Mariannhill!BJ171)</f>
        <v>0</v>
      </c>
      <c r="BK171" s="78">
        <f>SUM(Mariannhill!BK171)</f>
        <v>0</v>
      </c>
      <c r="BL171" s="78">
        <f>SUM(Mariannhill!BL171)</f>
        <v>0</v>
      </c>
      <c r="BM171" s="78">
        <f>SUM(Mariannhill!BM171)</f>
        <v>0</v>
      </c>
      <c r="BN171" s="78">
        <f>SUM(Mariannhill!BN171)</f>
        <v>0</v>
      </c>
      <c r="BO171" s="78">
        <f>SUM(Mariannhill!BO171)</f>
        <v>0</v>
      </c>
      <c r="BP171" s="78">
        <f>SUM(Mariannhill!BP171)</f>
        <v>0</v>
      </c>
      <c r="BQ171" s="77">
        <f>SUM(Mariannhill!BQ171)</f>
        <v>0</v>
      </c>
      <c r="BR171" s="79">
        <f>SUM(Mariannhill!BR171)</f>
        <v>0</v>
      </c>
      <c r="BS171" s="78">
        <f>SUM(Mariannhill!BS171)</f>
        <v>0</v>
      </c>
      <c r="BT171" s="78">
        <f>SUM(Mariannhill!BT171)</f>
        <v>0</v>
      </c>
      <c r="BU171" s="78">
        <f>SUM(Mariannhill!BU171)</f>
        <v>0</v>
      </c>
      <c r="BV171" s="78">
        <f>SUM(Mariannhill!BV171)</f>
        <v>0</v>
      </c>
      <c r="BW171" s="78">
        <f>SUM(Mariannhill!BW171)</f>
        <v>0</v>
      </c>
      <c r="BX171" s="78">
        <f>SUM(Mariannhill!BX171)</f>
        <v>0</v>
      </c>
      <c r="BY171" s="78">
        <f>SUM(Mariannhill!BY171)</f>
        <v>0</v>
      </c>
      <c r="BZ171" s="78">
        <f>SUM(Mariannhill!BZ171)</f>
        <v>0</v>
      </c>
      <c r="CA171" s="78">
        <f>SUM(Mariannhill!CA171)</f>
        <v>0</v>
      </c>
      <c r="CB171" s="78">
        <f>SUM(Mariannhill!CB171)</f>
        <v>0</v>
      </c>
      <c r="CC171" s="77">
        <f>SUM(Mariannhill!CC171)</f>
        <v>0</v>
      </c>
      <c r="CD171" s="40" t="s">
        <v>50</v>
      </c>
    </row>
    <row r="172" spans="1:82" s="40" customFormat="1" ht="26" x14ac:dyDescent="0.35">
      <c r="B172" s="74" t="s">
        <v>336</v>
      </c>
      <c r="C172" s="130" t="s">
        <v>337</v>
      </c>
      <c r="D172" s="131" t="s">
        <v>338</v>
      </c>
      <c r="E172" s="255">
        <v>360</v>
      </c>
      <c r="F172" s="214" t="b">
        <f>(Mariannhill!G172)=G172</f>
        <v>1</v>
      </c>
      <c r="G172" s="75">
        <f t="shared" si="72"/>
        <v>0</v>
      </c>
      <c r="H172" s="76">
        <f>SUM(Mariannhill!H172)</f>
        <v>0</v>
      </c>
      <c r="I172" s="77">
        <f>SUM(Mariannhill!I172)</f>
        <v>0</v>
      </c>
      <c r="J172" s="76">
        <f>SUM(Mariannhill!J172)</f>
        <v>0</v>
      </c>
      <c r="K172" s="78">
        <f>SUM(Mariannhill!K172)</f>
        <v>0</v>
      </c>
      <c r="L172" s="78">
        <f>SUM(Mariannhill!L172)</f>
        <v>0</v>
      </c>
      <c r="M172" s="78">
        <f>SUM(Mariannhill!M172)</f>
        <v>0</v>
      </c>
      <c r="N172" s="78">
        <f>SUM(Mariannhill!N172)</f>
        <v>0</v>
      </c>
      <c r="O172" s="78">
        <f>SUM(Mariannhill!O172)</f>
        <v>0</v>
      </c>
      <c r="P172" s="78">
        <f>SUM(Mariannhill!P172)</f>
        <v>0</v>
      </c>
      <c r="Q172" s="78">
        <f>SUM(Mariannhill!Q172)</f>
        <v>0</v>
      </c>
      <c r="R172" s="78">
        <f>SUM(Mariannhill!R172)</f>
        <v>0</v>
      </c>
      <c r="S172" s="78">
        <f>SUM(Mariannhill!S172)</f>
        <v>0</v>
      </c>
      <c r="T172" s="78">
        <f>SUM(Mariannhill!T172)</f>
        <v>0</v>
      </c>
      <c r="U172" s="77">
        <f>SUM(Mariannhill!U172)</f>
        <v>0</v>
      </c>
      <c r="V172" s="76">
        <f>SUM(Mariannhill!V172)</f>
        <v>0</v>
      </c>
      <c r="W172" s="78">
        <f>SUM(Mariannhill!W172)</f>
        <v>0</v>
      </c>
      <c r="X172" s="78">
        <f>SUM(Mariannhill!X172)</f>
        <v>0</v>
      </c>
      <c r="Y172" s="78">
        <f>SUM(Mariannhill!Y172)</f>
        <v>0</v>
      </c>
      <c r="Z172" s="78">
        <f>SUM(Mariannhill!Z172)</f>
        <v>0</v>
      </c>
      <c r="AA172" s="78">
        <f>SUM(Mariannhill!AA172)</f>
        <v>0</v>
      </c>
      <c r="AB172" s="78">
        <f>SUM(Mariannhill!AB172)</f>
        <v>0</v>
      </c>
      <c r="AC172" s="78">
        <f>SUM(Mariannhill!AC172)</f>
        <v>0</v>
      </c>
      <c r="AD172" s="78">
        <f>SUM(Mariannhill!AD172)</f>
        <v>0</v>
      </c>
      <c r="AE172" s="78">
        <f>SUM(Mariannhill!AE172)</f>
        <v>0</v>
      </c>
      <c r="AF172" s="78">
        <f>SUM(Mariannhill!AF172)</f>
        <v>0</v>
      </c>
      <c r="AG172" s="77">
        <f>SUM(Mariannhill!AG172)</f>
        <v>0</v>
      </c>
      <c r="AH172" s="79">
        <f>SUM(Mariannhill!AH172)</f>
        <v>0</v>
      </c>
      <c r="AI172" s="78">
        <f>SUM(Mariannhill!AI172)</f>
        <v>0</v>
      </c>
      <c r="AJ172" s="78">
        <f>SUM(Mariannhill!AJ172)</f>
        <v>0</v>
      </c>
      <c r="AK172" s="78">
        <f>SUM(Mariannhill!AK172)</f>
        <v>0</v>
      </c>
      <c r="AL172" s="78">
        <f>SUM(Mariannhill!AL172)</f>
        <v>0</v>
      </c>
      <c r="AM172" s="78">
        <f>SUM(Mariannhill!AM172)</f>
        <v>0</v>
      </c>
      <c r="AN172" s="78">
        <f>SUM(Mariannhill!AN172)</f>
        <v>0</v>
      </c>
      <c r="AO172" s="78">
        <f>SUM(Mariannhill!AO172)</f>
        <v>0</v>
      </c>
      <c r="AP172" s="78">
        <f>SUM(Mariannhill!AP172)</f>
        <v>0</v>
      </c>
      <c r="AQ172" s="78">
        <f>SUM(Mariannhill!AQ172)</f>
        <v>0</v>
      </c>
      <c r="AR172" s="78">
        <f>SUM(Mariannhill!AR172)</f>
        <v>0</v>
      </c>
      <c r="AS172" s="77">
        <f>SUM(Mariannhill!AS172)</f>
        <v>0</v>
      </c>
      <c r="AT172" s="79">
        <f>SUM(Mariannhill!AT172)</f>
        <v>0</v>
      </c>
      <c r="AU172" s="78">
        <f>SUM(Mariannhill!AU172)</f>
        <v>0</v>
      </c>
      <c r="AV172" s="78">
        <f>SUM(Mariannhill!AV172)</f>
        <v>0</v>
      </c>
      <c r="AW172" s="78">
        <f>SUM(Mariannhill!AW172)</f>
        <v>0</v>
      </c>
      <c r="AX172" s="78">
        <f>SUM(Mariannhill!AX172)</f>
        <v>0</v>
      </c>
      <c r="AY172" s="78">
        <f>SUM(Mariannhill!AY172)</f>
        <v>0</v>
      </c>
      <c r="AZ172" s="78">
        <f>SUM(Mariannhill!AZ172)</f>
        <v>0</v>
      </c>
      <c r="BA172" s="78">
        <f>SUM(Mariannhill!BA172)</f>
        <v>0</v>
      </c>
      <c r="BB172" s="78">
        <f>SUM(Mariannhill!BB172)</f>
        <v>0</v>
      </c>
      <c r="BC172" s="78">
        <f>SUM(Mariannhill!BC172)</f>
        <v>0</v>
      </c>
      <c r="BD172" s="78">
        <f>SUM(Mariannhill!BD172)</f>
        <v>0</v>
      </c>
      <c r="BE172" s="77">
        <f>SUM(Mariannhill!BE172)</f>
        <v>0</v>
      </c>
      <c r="BF172" s="79">
        <f>SUM(Mariannhill!BF172)</f>
        <v>0</v>
      </c>
      <c r="BG172" s="78">
        <f>SUM(Mariannhill!BG172)</f>
        <v>0</v>
      </c>
      <c r="BH172" s="78">
        <f>SUM(Mariannhill!BH172)</f>
        <v>0</v>
      </c>
      <c r="BI172" s="78">
        <f>SUM(Mariannhill!BI172)</f>
        <v>0</v>
      </c>
      <c r="BJ172" s="78">
        <f>SUM(Mariannhill!BJ172)</f>
        <v>0</v>
      </c>
      <c r="BK172" s="78">
        <f>SUM(Mariannhill!BK172)</f>
        <v>0</v>
      </c>
      <c r="BL172" s="78">
        <f>SUM(Mariannhill!BL172)</f>
        <v>0</v>
      </c>
      <c r="BM172" s="78">
        <f>SUM(Mariannhill!BM172)</f>
        <v>0</v>
      </c>
      <c r="BN172" s="78">
        <f>SUM(Mariannhill!BN172)</f>
        <v>0</v>
      </c>
      <c r="BO172" s="78">
        <f>SUM(Mariannhill!BO172)</f>
        <v>0</v>
      </c>
      <c r="BP172" s="78">
        <f>SUM(Mariannhill!BP172)</f>
        <v>0</v>
      </c>
      <c r="BQ172" s="77">
        <f>SUM(Mariannhill!BQ172)</f>
        <v>0</v>
      </c>
      <c r="BR172" s="79">
        <f>SUM(Mariannhill!BR172)</f>
        <v>0</v>
      </c>
      <c r="BS172" s="78">
        <f>SUM(Mariannhill!BS172)</f>
        <v>0</v>
      </c>
      <c r="BT172" s="78">
        <f>SUM(Mariannhill!BT172)</f>
        <v>0</v>
      </c>
      <c r="BU172" s="78">
        <f>SUM(Mariannhill!BU172)</f>
        <v>0</v>
      </c>
      <c r="BV172" s="78">
        <f>SUM(Mariannhill!BV172)</f>
        <v>0</v>
      </c>
      <c r="BW172" s="78">
        <f>SUM(Mariannhill!BW172)</f>
        <v>0</v>
      </c>
      <c r="BX172" s="78">
        <f>SUM(Mariannhill!BX172)</f>
        <v>0</v>
      </c>
      <c r="BY172" s="78">
        <f>SUM(Mariannhill!BY172)</f>
        <v>0</v>
      </c>
      <c r="BZ172" s="78">
        <f>SUM(Mariannhill!BZ172)</f>
        <v>0</v>
      </c>
      <c r="CA172" s="78">
        <f>SUM(Mariannhill!CA172)</f>
        <v>0</v>
      </c>
      <c r="CB172" s="78">
        <f>SUM(Mariannhill!CB172)</f>
        <v>0</v>
      </c>
      <c r="CC172" s="77">
        <f>SUM(Mariannhill!CC172)</f>
        <v>0</v>
      </c>
      <c r="CD172" s="40" t="s">
        <v>50</v>
      </c>
    </row>
    <row r="173" spans="1:82" x14ac:dyDescent="0.35">
      <c r="A173" s="40"/>
      <c r="B173" s="122" t="s">
        <v>339</v>
      </c>
      <c r="C173" s="123" t="s">
        <v>340</v>
      </c>
      <c r="D173" s="124"/>
      <c r="E173" s="282"/>
      <c r="F173" s="214" t="b">
        <f>(Mariannhill!G173)=G173</f>
        <v>1</v>
      </c>
      <c r="G173" s="125">
        <f>SUM(G174:G175)</f>
        <v>0</v>
      </c>
      <c r="H173" s="126">
        <f t="shared" ref="H173:AL173" si="73">SUM(H174:H175)</f>
        <v>0</v>
      </c>
      <c r="I173" s="127">
        <f t="shared" si="73"/>
        <v>0</v>
      </c>
      <c r="J173" s="126">
        <f t="shared" si="73"/>
        <v>0</v>
      </c>
      <c r="K173" s="128">
        <f t="shared" si="73"/>
        <v>0</v>
      </c>
      <c r="L173" s="128">
        <f t="shared" si="73"/>
        <v>0</v>
      </c>
      <c r="M173" s="128">
        <f t="shared" si="73"/>
        <v>0</v>
      </c>
      <c r="N173" s="128">
        <f t="shared" si="73"/>
        <v>0</v>
      </c>
      <c r="O173" s="128">
        <f t="shared" si="73"/>
        <v>0</v>
      </c>
      <c r="P173" s="128">
        <f t="shared" si="73"/>
        <v>0</v>
      </c>
      <c r="Q173" s="128">
        <f t="shared" si="73"/>
        <v>0</v>
      </c>
      <c r="R173" s="128">
        <f t="shared" si="73"/>
        <v>0</v>
      </c>
      <c r="S173" s="128">
        <f t="shared" si="73"/>
        <v>0</v>
      </c>
      <c r="T173" s="128">
        <f t="shared" si="73"/>
        <v>0</v>
      </c>
      <c r="U173" s="127">
        <f t="shared" si="73"/>
        <v>0</v>
      </c>
      <c r="V173" s="126">
        <f t="shared" si="73"/>
        <v>0</v>
      </c>
      <c r="W173" s="128">
        <f t="shared" si="73"/>
        <v>0</v>
      </c>
      <c r="X173" s="128">
        <f t="shared" si="73"/>
        <v>0</v>
      </c>
      <c r="Y173" s="128">
        <f t="shared" si="73"/>
        <v>0</v>
      </c>
      <c r="Z173" s="128">
        <f t="shared" si="73"/>
        <v>0</v>
      </c>
      <c r="AA173" s="128">
        <f t="shared" si="73"/>
        <v>0</v>
      </c>
      <c r="AB173" s="128">
        <f t="shared" si="73"/>
        <v>0</v>
      </c>
      <c r="AC173" s="128">
        <f t="shared" si="73"/>
        <v>0</v>
      </c>
      <c r="AD173" s="128">
        <f t="shared" si="73"/>
        <v>0</v>
      </c>
      <c r="AE173" s="128">
        <f t="shared" si="73"/>
        <v>0</v>
      </c>
      <c r="AF173" s="128">
        <f t="shared" si="73"/>
        <v>0</v>
      </c>
      <c r="AG173" s="127">
        <f t="shared" si="73"/>
        <v>0</v>
      </c>
      <c r="AH173" s="129">
        <f t="shared" si="73"/>
        <v>0</v>
      </c>
      <c r="AI173" s="128">
        <f t="shared" si="73"/>
        <v>0</v>
      </c>
      <c r="AJ173" s="128">
        <f t="shared" si="73"/>
        <v>0</v>
      </c>
      <c r="AK173" s="128">
        <f t="shared" si="73"/>
        <v>0</v>
      </c>
      <c r="AL173" s="128">
        <f t="shared" si="73"/>
        <v>0</v>
      </c>
      <c r="AM173" s="128">
        <f t="shared" ref="AM173:BR173" si="74">SUM(AM174:AM175)</f>
        <v>0</v>
      </c>
      <c r="AN173" s="128">
        <f t="shared" si="74"/>
        <v>0</v>
      </c>
      <c r="AO173" s="128">
        <f t="shared" si="74"/>
        <v>0</v>
      </c>
      <c r="AP173" s="128">
        <f t="shared" si="74"/>
        <v>0</v>
      </c>
      <c r="AQ173" s="128">
        <f t="shared" si="74"/>
        <v>0</v>
      </c>
      <c r="AR173" s="128">
        <f t="shared" si="74"/>
        <v>0</v>
      </c>
      <c r="AS173" s="127">
        <f t="shared" si="74"/>
        <v>0</v>
      </c>
      <c r="AT173" s="129">
        <f t="shared" si="74"/>
        <v>0</v>
      </c>
      <c r="AU173" s="128">
        <f t="shared" si="74"/>
        <v>0</v>
      </c>
      <c r="AV173" s="128">
        <f t="shared" si="74"/>
        <v>0</v>
      </c>
      <c r="AW173" s="128">
        <f t="shared" si="74"/>
        <v>0</v>
      </c>
      <c r="AX173" s="128">
        <f t="shared" si="74"/>
        <v>0</v>
      </c>
      <c r="AY173" s="128">
        <f t="shared" si="74"/>
        <v>0</v>
      </c>
      <c r="AZ173" s="128">
        <f t="shared" si="74"/>
        <v>0</v>
      </c>
      <c r="BA173" s="128">
        <f t="shared" si="74"/>
        <v>0</v>
      </c>
      <c r="BB173" s="128">
        <f t="shared" si="74"/>
        <v>0</v>
      </c>
      <c r="BC173" s="128">
        <f t="shared" si="74"/>
        <v>0</v>
      </c>
      <c r="BD173" s="128">
        <f t="shared" si="74"/>
        <v>0</v>
      </c>
      <c r="BE173" s="127">
        <f t="shared" si="74"/>
        <v>0</v>
      </c>
      <c r="BF173" s="129">
        <f t="shared" si="74"/>
        <v>0</v>
      </c>
      <c r="BG173" s="128">
        <f t="shared" si="74"/>
        <v>0</v>
      </c>
      <c r="BH173" s="128">
        <f t="shared" si="74"/>
        <v>0</v>
      </c>
      <c r="BI173" s="128">
        <f t="shared" si="74"/>
        <v>0</v>
      </c>
      <c r="BJ173" s="128">
        <f t="shared" si="74"/>
        <v>0</v>
      </c>
      <c r="BK173" s="128">
        <f t="shared" si="74"/>
        <v>0</v>
      </c>
      <c r="BL173" s="128">
        <f t="shared" si="74"/>
        <v>0</v>
      </c>
      <c r="BM173" s="128">
        <f t="shared" si="74"/>
        <v>0</v>
      </c>
      <c r="BN173" s="128">
        <f t="shared" si="74"/>
        <v>0</v>
      </c>
      <c r="BO173" s="128">
        <f t="shared" si="74"/>
        <v>0</v>
      </c>
      <c r="BP173" s="128">
        <f t="shared" si="74"/>
        <v>0</v>
      </c>
      <c r="BQ173" s="127">
        <f t="shared" si="74"/>
        <v>0</v>
      </c>
      <c r="BR173" s="129">
        <f t="shared" si="74"/>
        <v>0</v>
      </c>
      <c r="BS173" s="128">
        <f t="shared" ref="BS173:CC173" si="75">SUM(BS174:BS175)</f>
        <v>0</v>
      </c>
      <c r="BT173" s="128">
        <f t="shared" si="75"/>
        <v>0</v>
      </c>
      <c r="BU173" s="128">
        <f t="shared" si="75"/>
        <v>0</v>
      </c>
      <c r="BV173" s="128">
        <f t="shared" si="75"/>
        <v>0</v>
      </c>
      <c r="BW173" s="128">
        <f t="shared" si="75"/>
        <v>0</v>
      </c>
      <c r="BX173" s="128">
        <f t="shared" si="75"/>
        <v>0</v>
      </c>
      <c r="BY173" s="128">
        <f t="shared" si="75"/>
        <v>0</v>
      </c>
      <c r="BZ173" s="128">
        <f t="shared" si="75"/>
        <v>0</v>
      </c>
      <c r="CA173" s="128">
        <f t="shared" si="75"/>
        <v>0</v>
      </c>
      <c r="CB173" s="128">
        <f t="shared" si="75"/>
        <v>0</v>
      </c>
      <c r="CC173" s="127">
        <f t="shared" si="75"/>
        <v>0</v>
      </c>
      <c r="CD173" s="40" t="s">
        <v>50</v>
      </c>
    </row>
    <row r="174" spans="1:82" x14ac:dyDescent="0.35">
      <c r="A174" s="40"/>
      <c r="B174" s="74" t="s">
        <v>341</v>
      </c>
      <c r="C174" s="130" t="s">
        <v>342</v>
      </c>
      <c r="D174" s="131" t="s">
        <v>90</v>
      </c>
      <c r="E174" s="255">
        <f>SUM(Mariannhill!E174)</f>
        <v>1</v>
      </c>
      <c r="F174" s="214" t="b">
        <f>(Mariannhill!G174)=G174</f>
        <v>1</v>
      </c>
      <c r="G174" s="75">
        <f t="shared" ref="G174:G175" si="76">+SUM(H174:CC174)</f>
        <v>0</v>
      </c>
      <c r="H174" s="76">
        <f>SUM(Mariannhill!H174)</f>
        <v>0</v>
      </c>
      <c r="I174" s="77">
        <f>SUM(Mariannhill!I174)</f>
        <v>0</v>
      </c>
      <c r="J174" s="76">
        <f>SUM(Mariannhill!J174)</f>
        <v>0</v>
      </c>
      <c r="K174" s="78">
        <f>SUM(Mariannhill!K174)</f>
        <v>0</v>
      </c>
      <c r="L174" s="78">
        <f>SUM(Mariannhill!L174)</f>
        <v>0</v>
      </c>
      <c r="M174" s="78">
        <f>SUM(Mariannhill!M174)</f>
        <v>0</v>
      </c>
      <c r="N174" s="78">
        <f>SUM(Mariannhill!N174)</f>
        <v>0</v>
      </c>
      <c r="O174" s="78">
        <f>SUM(Mariannhill!O174)</f>
        <v>0</v>
      </c>
      <c r="P174" s="78">
        <f>SUM(Mariannhill!P174)</f>
        <v>0</v>
      </c>
      <c r="Q174" s="78">
        <f>SUM(Mariannhill!Q174)</f>
        <v>0</v>
      </c>
      <c r="R174" s="78">
        <f>SUM(Mariannhill!R174)</f>
        <v>0</v>
      </c>
      <c r="S174" s="78">
        <f>SUM(Mariannhill!S174)</f>
        <v>0</v>
      </c>
      <c r="T174" s="78">
        <f>SUM(Mariannhill!T174)</f>
        <v>0</v>
      </c>
      <c r="U174" s="77">
        <f>SUM(Mariannhill!U174)</f>
        <v>0</v>
      </c>
      <c r="V174" s="76">
        <f>SUM(Mariannhill!V174)</f>
        <v>0</v>
      </c>
      <c r="W174" s="78">
        <f>SUM(Mariannhill!W174)</f>
        <v>0</v>
      </c>
      <c r="X174" s="78">
        <f>SUM(Mariannhill!X174)</f>
        <v>0</v>
      </c>
      <c r="Y174" s="78">
        <f>SUM(Mariannhill!Y174)</f>
        <v>0</v>
      </c>
      <c r="Z174" s="78">
        <f>SUM(Mariannhill!Z174)</f>
        <v>0</v>
      </c>
      <c r="AA174" s="78">
        <f>SUM(Mariannhill!AA174)</f>
        <v>0</v>
      </c>
      <c r="AB174" s="78">
        <f>SUM(Mariannhill!AB174)</f>
        <v>0</v>
      </c>
      <c r="AC174" s="78">
        <f>SUM(Mariannhill!AC174)</f>
        <v>0</v>
      </c>
      <c r="AD174" s="78">
        <f>SUM(Mariannhill!AD174)</f>
        <v>0</v>
      </c>
      <c r="AE174" s="78">
        <f>SUM(Mariannhill!AE174)</f>
        <v>0</v>
      </c>
      <c r="AF174" s="78">
        <f>SUM(Mariannhill!AF174)</f>
        <v>0</v>
      </c>
      <c r="AG174" s="77">
        <f>SUM(Mariannhill!AG174)</f>
        <v>0</v>
      </c>
      <c r="AH174" s="79">
        <f>SUM(Mariannhill!AH174)</f>
        <v>0</v>
      </c>
      <c r="AI174" s="78">
        <f>SUM(Mariannhill!AI174)</f>
        <v>0</v>
      </c>
      <c r="AJ174" s="78">
        <f>SUM(Mariannhill!AJ174)</f>
        <v>0</v>
      </c>
      <c r="AK174" s="78">
        <f>SUM(Mariannhill!AK174)</f>
        <v>0</v>
      </c>
      <c r="AL174" s="78">
        <f>SUM(Mariannhill!AL174)</f>
        <v>0</v>
      </c>
      <c r="AM174" s="78">
        <f>SUM(Mariannhill!AM174)</f>
        <v>0</v>
      </c>
      <c r="AN174" s="78">
        <f>SUM(Mariannhill!AN174)</f>
        <v>0</v>
      </c>
      <c r="AO174" s="78">
        <f>SUM(Mariannhill!AO174)</f>
        <v>0</v>
      </c>
      <c r="AP174" s="78">
        <f>SUM(Mariannhill!AP174)</f>
        <v>0</v>
      </c>
      <c r="AQ174" s="78">
        <f>SUM(Mariannhill!AQ174)</f>
        <v>0</v>
      </c>
      <c r="AR174" s="78">
        <f>SUM(Mariannhill!AR174)</f>
        <v>0</v>
      </c>
      <c r="AS174" s="77">
        <f>SUM(Mariannhill!AS174)</f>
        <v>0</v>
      </c>
      <c r="AT174" s="79">
        <f>SUM(Mariannhill!AT174)</f>
        <v>0</v>
      </c>
      <c r="AU174" s="78">
        <f>SUM(Mariannhill!AU174)</f>
        <v>0</v>
      </c>
      <c r="AV174" s="78">
        <f>SUM(Mariannhill!AV174)</f>
        <v>0</v>
      </c>
      <c r="AW174" s="78">
        <f>SUM(Mariannhill!AW174)</f>
        <v>0</v>
      </c>
      <c r="AX174" s="78">
        <f>SUM(Mariannhill!AX174)</f>
        <v>0</v>
      </c>
      <c r="AY174" s="78">
        <f>SUM(Mariannhill!AY174)</f>
        <v>0</v>
      </c>
      <c r="AZ174" s="78">
        <f>SUM(Mariannhill!AZ174)</f>
        <v>0</v>
      </c>
      <c r="BA174" s="78">
        <f>SUM(Mariannhill!BA174)</f>
        <v>0</v>
      </c>
      <c r="BB174" s="78">
        <f>SUM(Mariannhill!BB174)</f>
        <v>0</v>
      </c>
      <c r="BC174" s="78">
        <f>SUM(Mariannhill!BC174)</f>
        <v>0</v>
      </c>
      <c r="BD174" s="78">
        <f>SUM(Mariannhill!BD174)</f>
        <v>0</v>
      </c>
      <c r="BE174" s="77">
        <f>SUM(Mariannhill!BE174)</f>
        <v>0</v>
      </c>
      <c r="BF174" s="79">
        <f>SUM(Mariannhill!BF174)</f>
        <v>0</v>
      </c>
      <c r="BG174" s="78">
        <f>SUM(Mariannhill!BG174)</f>
        <v>0</v>
      </c>
      <c r="BH174" s="78">
        <f>SUM(Mariannhill!BH174)</f>
        <v>0</v>
      </c>
      <c r="BI174" s="78">
        <f>SUM(Mariannhill!BI174)</f>
        <v>0</v>
      </c>
      <c r="BJ174" s="78">
        <f>SUM(Mariannhill!BJ174)</f>
        <v>0</v>
      </c>
      <c r="BK174" s="78">
        <f>SUM(Mariannhill!BK174)</f>
        <v>0</v>
      </c>
      <c r="BL174" s="78">
        <f>SUM(Mariannhill!BL174)</f>
        <v>0</v>
      </c>
      <c r="BM174" s="78">
        <f>SUM(Mariannhill!BM174)</f>
        <v>0</v>
      </c>
      <c r="BN174" s="78">
        <f>SUM(Mariannhill!BN174)</f>
        <v>0</v>
      </c>
      <c r="BO174" s="78">
        <f>SUM(Mariannhill!BO174)</f>
        <v>0</v>
      </c>
      <c r="BP174" s="78">
        <f>SUM(Mariannhill!BP174)</f>
        <v>0</v>
      </c>
      <c r="BQ174" s="77">
        <f>SUM(Mariannhill!BQ174)</f>
        <v>0</v>
      </c>
      <c r="BR174" s="79">
        <f>SUM(Mariannhill!BR174)</f>
        <v>0</v>
      </c>
      <c r="BS174" s="78">
        <f>SUM(Mariannhill!BS174)</f>
        <v>0</v>
      </c>
      <c r="BT174" s="78">
        <f>SUM(Mariannhill!BT174)</f>
        <v>0</v>
      </c>
      <c r="BU174" s="78">
        <f>SUM(Mariannhill!BU174)</f>
        <v>0</v>
      </c>
      <c r="BV174" s="78">
        <f>SUM(Mariannhill!BV174)</f>
        <v>0</v>
      </c>
      <c r="BW174" s="78">
        <f>SUM(Mariannhill!BW174)</f>
        <v>0</v>
      </c>
      <c r="BX174" s="78">
        <f>SUM(Mariannhill!BX174)</f>
        <v>0</v>
      </c>
      <c r="BY174" s="78">
        <f>SUM(Mariannhill!BY174)</f>
        <v>0</v>
      </c>
      <c r="BZ174" s="78">
        <f>SUM(Mariannhill!BZ174)</f>
        <v>0</v>
      </c>
      <c r="CA174" s="78">
        <f>SUM(Mariannhill!CA174)</f>
        <v>0</v>
      </c>
      <c r="CB174" s="78">
        <f>SUM(Mariannhill!CB174)</f>
        <v>0</v>
      </c>
      <c r="CC174" s="77">
        <f>SUM(Mariannhill!CC174)</f>
        <v>0</v>
      </c>
      <c r="CD174" s="40" t="s">
        <v>50</v>
      </c>
    </row>
    <row r="175" spans="1:82" s="148" customFormat="1" x14ac:dyDescent="0.35">
      <c r="B175" s="141" t="s">
        <v>343</v>
      </c>
      <c r="C175" s="142" t="s">
        <v>344</v>
      </c>
      <c r="D175" s="140" t="s">
        <v>60</v>
      </c>
      <c r="E175" s="255">
        <f>SUM(Mariannhill!E175)</f>
        <v>72</v>
      </c>
      <c r="F175" s="214" t="b">
        <f>(Mariannhill!G175)=G175</f>
        <v>1</v>
      </c>
      <c r="G175" s="75">
        <f t="shared" si="76"/>
        <v>0</v>
      </c>
      <c r="H175" s="76">
        <f>SUM(Mariannhill!H175)</f>
        <v>0</v>
      </c>
      <c r="I175" s="77">
        <f>SUM(Mariannhill!I175)</f>
        <v>0</v>
      </c>
      <c r="J175" s="76">
        <f>SUM(Mariannhill!J175)</f>
        <v>0</v>
      </c>
      <c r="K175" s="78">
        <f>SUM(Mariannhill!K175)</f>
        <v>0</v>
      </c>
      <c r="L175" s="78">
        <f>SUM(Mariannhill!L175)</f>
        <v>0</v>
      </c>
      <c r="M175" s="78">
        <f>SUM(Mariannhill!M175)</f>
        <v>0</v>
      </c>
      <c r="N175" s="78">
        <f>SUM(Mariannhill!N175)</f>
        <v>0</v>
      </c>
      <c r="O175" s="78">
        <f>SUM(Mariannhill!O175)</f>
        <v>0</v>
      </c>
      <c r="P175" s="78">
        <f>SUM(Mariannhill!P175)</f>
        <v>0</v>
      </c>
      <c r="Q175" s="78">
        <f>SUM(Mariannhill!Q175)</f>
        <v>0</v>
      </c>
      <c r="R175" s="78">
        <f>SUM(Mariannhill!R175)</f>
        <v>0</v>
      </c>
      <c r="S175" s="78">
        <f>SUM(Mariannhill!S175)</f>
        <v>0</v>
      </c>
      <c r="T175" s="78">
        <f>SUM(Mariannhill!T175)</f>
        <v>0</v>
      </c>
      <c r="U175" s="77">
        <f>SUM(Mariannhill!U175)</f>
        <v>0</v>
      </c>
      <c r="V175" s="76">
        <f>SUM(Mariannhill!V175)</f>
        <v>0</v>
      </c>
      <c r="W175" s="78">
        <f>SUM(Mariannhill!W175)</f>
        <v>0</v>
      </c>
      <c r="X175" s="78">
        <f>SUM(Mariannhill!X175)</f>
        <v>0</v>
      </c>
      <c r="Y175" s="78">
        <f>SUM(Mariannhill!Y175)</f>
        <v>0</v>
      </c>
      <c r="Z175" s="78">
        <f>SUM(Mariannhill!Z175)</f>
        <v>0</v>
      </c>
      <c r="AA175" s="78">
        <f>SUM(Mariannhill!AA175)</f>
        <v>0</v>
      </c>
      <c r="AB175" s="78">
        <f>SUM(Mariannhill!AB175)</f>
        <v>0</v>
      </c>
      <c r="AC175" s="78">
        <f>SUM(Mariannhill!AC175)</f>
        <v>0</v>
      </c>
      <c r="AD175" s="78">
        <f>SUM(Mariannhill!AD175)</f>
        <v>0</v>
      </c>
      <c r="AE175" s="78">
        <f>SUM(Mariannhill!AE175)</f>
        <v>0</v>
      </c>
      <c r="AF175" s="78">
        <f>SUM(Mariannhill!AF175)</f>
        <v>0</v>
      </c>
      <c r="AG175" s="77">
        <f>SUM(Mariannhill!AG175)</f>
        <v>0</v>
      </c>
      <c r="AH175" s="79">
        <f>SUM(Mariannhill!AH175)</f>
        <v>0</v>
      </c>
      <c r="AI175" s="78">
        <f>SUM(Mariannhill!AI175)</f>
        <v>0</v>
      </c>
      <c r="AJ175" s="78">
        <f>SUM(Mariannhill!AJ175)</f>
        <v>0</v>
      </c>
      <c r="AK175" s="78">
        <f>SUM(Mariannhill!AK175)</f>
        <v>0</v>
      </c>
      <c r="AL175" s="78">
        <f>SUM(Mariannhill!AL175)</f>
        <v>0</v>
      </c>
      <c r="AM175" s="78">
        <f>SUM(Mariannhill!AM175)</f>
        <v>0</v>
      </c>
      <c r="AN175" s="78">
        <f>SUM(Mariannhill!AN175)</f>
        <v>0</v>
      </c>
      <c r="AO175" s="78">
        <f>SUM(Mariannhill!AO175)</f>
        <v>0</v>
      </c>
      <c r="AP175" s="78">
        <f>SUM(Mariannhill!AP175)</f>
        <v>0</v>
      </c>
      <c r="AQ175" s="78">
        <f>SUM(Mariannhill!AQ175)</f>
        <v>0</v>
      </c>
      <c r="AR175" s="78">
        <f>SUM(Mariannhill!AR175)</f>
        <v>0</v>
      </c>
      <c r="AS175" s="77">
        <f>SUM(Mariannhill!AS175)</f>
        <v>0</v>
      </c>
      <c r="AT175" s="79">
        <f>SUM(Mariannhill!AT175)</f>
        <v>0</v>
      </c>
      <c r="AU175" s="78">
        <f>SUM(Mariannhill!AU175)</f>
        <v>0</v>
      </c>
      <c r="AV175" s="78">
        <f>SUM(Mariannhill!AV175)</f>
        <v>0</v>
      </c>
      <c r="AW175" s="78">
        <f>SUM(Mariannhill!AW175)</f>
        <v>0</v>
      </c>
      <c r="AX175" s="78">
        <f>SUM(Mariannhill!AX175)</f>
        <v>0</v>
      </c>
      <c r="AY175" s="78">
        <f>SUM(Mariannhill!AY175)</f>
        <v>0</v>
      </c>
      <c r="AZ175" s="78">
        <f>SUM(Mariannhill!AZ175)</f>
        <v>0</v>
      </c>
      <c r="BA175" s="78">
        <f>SUM(Mariannhill!BA175)</f>
        <v>0</v>
      </c>
      <c r="BB175" s="78">
        <f>SUM(Mariannhill!BB175)</f>
        <v>0</v>
      </c>
      <c r="BC175" s="78">
        <f>SUM(Mariannhill!BC175)</f>
        <v>0</v>
      </c>
      <c r="BD175" s="78">
        <f>SUM(Mariannhill!BD175)</f>
        <v>0</v>
      </c>
      <c r="BE175" s="77">
        <f>SUM(Mariannhill!BE175)</f>
        <v>0</v>
      </c>
      <c r="BF175" s="79">
        <f>SUM(Mariannhill!BF175)</f>
        <v>0</v>
      </c>
      <c r="BG175" s="78">
        <f>SUM(Mariannhill!BG175)</f>
        <v>0</v>
      </c>
      <c r="BH175" s="78">
        <f>SUM(Mariannhill!BH175)</f>
        <v>0</v>
      </c>
      <c r="BI175" s="78">
        <f>SUM(Mariannhill!BI175)</f>
        <v>0</v>
      </c>
      <c r="BJ175" s="78">
        <f>SUM(Mariannhill!BJ175)</f>
        <v>0</v>
      </c>
      <c r="BK175" s="78">
        <f>SUM(Mariannhill!BK175)</f>
        <v>0</v>
      </c>
      <c r="BL175" s="78">
        <f>SUM(Mariannhill!BL175)</f>
        <v>0</v>
      </c>
      <c r="BM175" s="78">
        <f>SUM(Mariannhill!BM175)</f>
        <v>0</v>
      </c>
      <c r="BN175" s="78">
        <f>SUM(Mariannhill!BN175)</f>
        <v>0</v>
      </c>
      <c r="BO175" s="78">
        <f>SUM(Mariannhill!BO175)</f>
        <v>0</v>
      </c>
      <c r="BP175" s="78">
        <f>SUM(Mariannhill!BP175)</f>
        <v>0</v>
      </c>
      <c r="BQ175" s="77">
        <f>SUM(Mariannhill!BQ175)</f>
        <v>0</v>
      </c>
      <c r="BR175" s="79">
        <f>SUM(Mariannhill!BR175)</f>
        <v>0</v>
      </c>
      <c r="BS175" s="78">
        <f>SUM(Mariannhill!BS175)</f>
        <v>0</v>
      </c>
      <c r="BT175" s="78">
        <f>SUM(Mariannhill!BT175)</f>
        <v>0</v>
      </c>
      <c r="BU175" s="78">
        <f>SUM(Mariannhill!BU175)</f>
        <v>0</v>
      </c>
      <c r="BV175" s="78">
        <f>SUM(Mariannhill!BV175)</f>
        <v>0</v>
      </c>
      <c r="BW175" s="78">
        <f>SUM(Mariannhill!BW175)</f>
        <v>0</v>
      </c>
      <c r="BX175" s="78">
        <f>SUM(Mariannhill!BX175)</f>
        <v>0</v>
      </c>
      <c r="BY175" s="78">
        <f>SUM(Mariannhill!BY175)</f>
        <v>0</v>
      </c>
      <c r="BZ175" s="78">
        <f>SUM(Mariannhill!BZ175)</f>
        <v>0</v>
      </c>
      <c r="CA175" s="78">
        <f>SUM(Mariannhill!CA175)</f>
        <v>0</v>
      </c>
      <c r="CB175" s="78">
        <f>SUM(Mariannhill!CB175)</f>
        <v>0</v>
      </c>
      <c r="CC175" s="77">
        <f>SUM(Mariannhill!CC175)</f>
        <v>0</v>
      </c>
      <c r="CD175" s="40" t="s">
        <v>50</v>
      </c>
    </row>
    <row r="176" spans="1:82" x14ac:dyDescent="0.35">
      <c r="A176" s="40"/>
      <c r="B176" s="122" t="s">
        <v>345</v>
      </c>
      <c r="C176" s="123" t="s">
        <v>346</v>
      </c>
      <c r="D176" s="124"/>
      <c r="E176" s="282"/>
      <c r="F176" s="214" t="b">
        <f>(Mariannhill!G176)=G176</f>
        <v>1</v>
      </c>
      <c r="G176" s="125">
        <f>G177</f>
        <v>0</v>
      </c>
      <c r="H176" s="126">
        <f t="shared" ref="H176:BS176" si="77">H177</f>
        <v>0</v>
      </c>
      <c r="I176" s="127">
        <f t="shared" si="77"/>
        <v>0</v>
      </c>
      <c r="J176" s="126">
        <f t="shared" si="77"/>
        <v>0</v>
      </c>
      <c r="K176" s="128">
        <f t="shared" si="77"/>
        <v>0</v>
      </c>
      <c r="L176" s="128">
        <f t="shared" si="77"/>
        <v>0</v>
      </c>
      <c r="M176" s="128">
        <f t="shared" si="77"/>
        <v>0</v>
      </c>
      <c r="N176" s="128">
        <f t="shared" si="77"/>
        <v>0</v>
      </c>
      <c r="O176" s="128">
        <f t="shared" si="77"/>
        <v>0</v>
      </c>
      <c r="P176" s="128">
        <f t="shared" si="77"/>
        <v>0</v>
      </c>
      <c r="Q176" s="128">
        <f t="shared" si="77"/>
        <v>0</v>
      </c>
      <c r="R176" s="128">
        <f t="shared" si="77"/>
        <v>0</v>
      </c>
      <c r="S176" s="128">
        <f t="shared" si="77"/>
        <v>0</v>
      </c>
      <c r="T176" s="128">
        <f t="shared" si="77"/>
        <v>0</v>
      </c>
      <c r="U176" s="127">
        <f t="shared" si="77"/>
        <v>0</v>
      </c>
      <c r="V176" s="126">
        <f t="shared" si="77"/>
        <v>0</v>
      </c>
      <c r="W176" s="128">
        <f t="shared" si="77"/>
        <v>0</v>
      </c>
      <c r="X176" s="128">
        <f t="shared" si="77"/>
        <v>0</v>
      </c>
      <c r="Y176" s="128">
        <f t="shared" si="77"/>
        <v>0</v>
      </c>
      <c r="Z176" s="128">
        <f t="shared" si="77"/>
        <v>0</v>
      </c>
      <c r="AA176" s="128">
        <f t="shared" si="77"/>
        <v>0</v>
      </c>
      <c r="AB176" s="128">
        <f t="shared" si="77"/>
        <v>0</v>
      </c>
      <c r="AC176" s="128">
        <f t="shared" si="77"/>
        <v>0</v>
      </c>
      <c r="AD176" s="128">
        <f t="shared" si="77"/>
        <v>0</v>
      </c>
      <c r="AE176" s="128">
        <f t="shared" si="77"/>
        <v>0</v>
      </c>
      <c r="AF176" s="128">
        <f t="shared" si="77"/>
        <v>0</v>
      </c>
      <c r="AG176" s="127">
        <f t="shared" si="77"/>
        <v>0</v>
      </c>
      <c r="AH176" s="129">
        <f t="shared" si="77"/>
        <v>0</v>
      </c>
      <c r="AI176" s="128">
        <f t="shared" si="77"/>
        <v>0</v>
      </c>
      <c r="AJ176" s="128">
        <f t="shared" si="77"/>
        <v>0</v>
      </c>
      <c r="AK176" s="128">
        <f t="shared" si="77"/>
        <v>0</v>
      </c>
      <c r="AL176" s="128">
        <f t="shared" si="77"/>
        <v>0</v>
      </c>
      <c r="AM176" s="128">
        <f t="shared" si="77"/>
        <v>0</v>
      </c>
      <c r="AN176" s="128">
        <f t="shared" si="77"/>
        <v>0</v>
      </c>
      <c r="AO176" s="128">
        <f t="shared" si="77"/>
        <v>0</v>
      </c>
      <c r="AP176" s="128">
        <f t="shared" si="77"/>
        <v>0</v>
      </c>
      <c r="AQ176" s="128">
        <f t="shared" si="77"/>
        <v>0</v>
      </c>
      <c r="AR176" s="128">
        <f t="shared" si="77"/>
        <v>0</v>
      </c>
      <c r="AS176" s="127">
        <f t="shared" si="77"/>
        <v>0</v>
      </c>
      <c r="AT176" s="129">
        <f t="shared" si="77"/>
        <v>0</v>
      </c>
      <c r="AU176" s="128">
        <f t="shared" si="77"/>
        <v>0</v>
      </c>
      <c r="AV176" s="128">
        <f t="shared" si="77"/>
        <v>0</v>
      </c>
      <c r="AW176" s="128">
        <f t="shared" si="77"/>
        <v>0</v>
      </c>
      <c r="AX176" s="128">
        <f t="shared" si="77"/>
        <v>0</v>
      </c>
      <c r="AY176" s="128">
        <f t="shared" si="77"/>
        <v>0</v>
      </c>
      <c r="AZ176" s="128">
        <f t="shared" si="77"/>
        <v>0</v>
      </c>
      <c r="BA176" s="128">
        <f t="shared" si="77"/>
        <v>0</v>
      </c>
      <c r="BB176" s="128">
        <f t="shared" si="77"/>
        <v>0</v>
      </c>
      <c r="BC176" s="128">
        <f t="shared" si="77"/>
        <v>0</v>
      </c>
      <c r="BD176" s="128">
        <f t="shared" si="77"/>
        <v>0</v>
      </c>
      <c r="BE176" s="127">
        <f t="shared" si="77"/>
        <v>0</v>
      </c>
      <c r="BF176" s="129">
        <f t="shared" si="77"/>
        <v>0</v>
      </c>
      <c r="BG176" s="128">
        <f t="shared" si="77"/>
        <v>0</v>
      </c>
      <c r="BH176" s="128">
        <f t="shared" si="77"/>
        <v>0</v>
      </c>
      <c r="BI176" s="128">
        <f t="shared" si="77"/>
        <v>0</v>
      </c>
      <c r="BJ176" s="128">
        <f t="shared" si="77"/>
        <v>0</v>
      </c>
      <c r="BK176" s="128">
        <f t="shared" si="77"/>
        <v>0</v>
      </c>
      <c r="BL176" s="128">
        <f t="shared" si="77"/>
        <v>0</v>
      </c>
      <c r="BM176" s="128">
        <f t="shared" si="77"/>
        <v>0</v>
      </c>
      <c r="BN176" s="128">
        <f t="shared" si="77"/>
        <v>0</v>
      </c>
      <c r="BO176" s="128">
        <f t="shared" si="77"/>
        <v>0</v>
      </c>
      <c r="BP176" s="128">
        <f t="shared" si="77"/>
        <v>0</v>
      </c>
      <c r="BQ176" s="127">
        <f t="shared" si="77"/>
        <v>0</v>
      </c>
      <c r="BR176" s="129">
        <f t="shared" si="77"/>
        <v>0</v>
      </c>
      <c r="BS176" s="128">
        <f t="shared" si="77"/>
        <v>0</v>
      </c>
      <c r="BT176" s="128">
        <f t="shared" ref="BT176:CC176" si="78">BT177</f>
        <v>0</v>
      </c>
      <c r="BU176" s="128">
        <f t="shared" si="78"/>
        <v>0</v>
      </c>
      <c r="BV176" s="128">
        <f t="shared" si="78"/>
        <v>0</v>
      </c>
      <c r="BW176" s="128">
        <f t="shared" si="78"/>
        <v>0</v>
      </c>
      <c r="BX176" s="128">
        <f t="shared" si="78"/>
        <v>0</v>
      </c>
      <c r="BY176" s="128">
        <f t="shared" si="78"/>
        <v>0</v>
      </c>
      <c r="BZ176" s="128">
        <f t="shared" si="78"/>
        <v>0</v>
      </c>
      <c r="CA176" s="128">
        <f t="shared" si="78"/>
        <v>0</v>
      </c>
      <c r="CB176" s="128">
        <f t="shared" si="78"/>
        <v>0</v>
      </c>
      <c r="CC176" s="127">
        <f t="shared" si="78"/>
        <v>0</v>
      </c>
      <c r="CD176" s="40" t="s">
        <v>50</v>
      </c>
    </row>
    <row r="177" spans="1:83" s="148" customFormat="1" x14ac:dyDescent="0.35">
      <c r="B177" s="141" t="s">
        <v>347</v>
      </c>
      <c r="C177" s="142" t="s">
        <v>346</v>
      </c>
      <c r="D177" s="140" t="s">
        <v>60</v>
      </c>
      <c r="E177" s="255">
        <f>SUM(Mariannhill!E177)</f>
        <v>72</v>
      </c>
      <c r="F177" s="214" t="b">
        <f>(Mariannhill!G177)=G177</f>
        <v>1</v>
      </c>
      <c r="G177" s="75">
        <f t="shared" ref="G177" si="79">+SUM(H177:CC177)</f>
        <v>0</v>
      </c>
      <c r="H177" s="76">
        <f>SUM(Mariannhill!H177)</f>
        <v>0</v>
      </c>
      <c r="I177" s="77">
        <f>SUM(Mariannhill!I177)</f>
        <v>0</v>
      </c>
      <c r="J177" s="76">
        <f>SUM(Mariannhill!J177)</f>
        <v>0</v>
      </c>
      <c r="K177" s="78">
        <f>SUM(Mariannhill!K177)</f>
        <v>0</v>
      </c>
      <c r="L177" s="78">
        <f>SUM(Mariannhill!L177)</f>
        <v>0</v>
      </c>
      <c r="M177" s="78">
        <f>SUM(Mariannhill!M177)</f>
        <v>0</v>
      </c>
      <c r="N177" s="78">
        <f>SUM(Mariannhill!N177)</f>
        <v>0</v>
      </c>
      <c r="O177" s="78">
        <f>SUM(Mariannhill!O177)</f>
        <v>0</v>
      </c>
      <c r="P177" s="78">
        <f>SUM(Mariannhill!P177)</f>
        <v>0</v>
      </c>
      <c r="Q177" s="78">
        <f>SUM(Mariannhill!Q177)</f>
        <v>0</v>
      </c>
      <c r="R177" s="78">
        <f>SUM(Mariannhill!R177)</f>
        <v>0</v>
      </c>
      <c r="S177" s="78">
        <f>SUM(Mariannhill!S177)</f>
        <v>0</v>
      </c>
      <c r="T177" s="78">
        <f>SUM(Mariannhill!T177)</f>
        <v>0</v>
      </c>
      <c r="U177" s="77">
        <f>SUM(Mariannhill!U177)</f>
        <v>0</v>
      </c>
      <c r="V177" s="76">
        <f>SUM(Mariannhill!V177)</f>
        <v>0</v>
      </c>
      <c r="W177" s="78">
        <f>SUM(Mariannhill!W177)</f>
        <v>0</v>
      </c>
      <c r="X177" s="78">
        <f>SUM(Mariannhill!X177)</f>
        <v>0</v>
      </c>
      <c r="Y177" s="78">
        <f>SUM(Mariannhill!Y177)</f>
        <v>0</v>
      </c>
      <c r="Z177" s="78">
        <f>SUM(Mariannhill!Z177)</f>
        <v>0</v>
      </c>
      <c r="AA177" s="78">
        <f>SUM(Mariannhill!AA177)</f>
        <v>0</v>
      </c>
      <c r="AB177" s="78">
        <f>SUM(Mariannhill!AB177)</f>
        <v>0</v>
      </c>
      <c r="AC177" s="78">
        <f>SUM(Mariannhill!AC177)</f>
        <v>0</v>
      </c>
      <c r="AD177" s="78">
        <f>SUM(Mariannhill!AD177)</f>
        <v>0</v>
      </c>
      <c r="AE177" s="78">
        <f>SUM(Mariannhill!AE177)</f>
        <v>0</v>
      </c>
      <c r="AF177" s="78">
        <f>SUM(Mariannhill!AF177)</f>
        <v>0</v>
      </c>
      <c r="AG177" s="77">
        <f>SUM(Mariannhill!AG177)</f>
        <v>0</v>
      </c>
      <c r="AH177" s="79">
        <f>SUM(Mariannhill!AH177)</f>
        <v>0</v>
      </c>
      <c r="AI177" s="78">
        <f>SUM(Mariannhill!AI177)</f>
        <v>0</v>
      </c>
      <c r="AJ177" s="78">
        <f>SUM(Mariannhill!AJ177)</f>
        <v>0</v>
      </c>
      <c r="AK177" s="78">
        <f>SUM(Mariannhill!AK177)</f>
        <v>0</v>
      </c>
      <c r="AL177" s="78">
        <f>SUM(Mariannhill!AL177)</f>
        <v>0</v>
      </c>
      <c r="AM177" s="78">
        <f>SUM(Mariannhill!AM177)</f>
        <v>0</v>
      </c>
      <c r="AN177" s="78">
        <f>SUM(Mariannhill!AN177)</f>
        <v>0</v>
      </c>
      <c r="AO177" s="78">
        <f>SUM(Mariannhill!AO177)</f>
        <v>0</v>
      </c>
      <c r="AP177" s="78">
        <f>SUM(Mariannhill!AP177)</f>
        <v>0</v>
      </c>
      <c r="AQ177" s="78">
        <f>SUM(Mariannhill!AQ177)</f>
        <v>0</v>
      </c>
      <c r="AR177" s="78">
        <f>SUM(Mariannhill!AR177)</f>
        <v>0</v>
      </c>
      <c r="AS177" s="77">
        <f>SUM(Mariannhill!AS177)</f>
        <v>0</v>
      </c>
      <c r="AT177" s="79">
        <f>SUM(Mariannhill!AT177)</f>
        <v>0</v>
      </c>
      <c r="AU177" s="78">
        <f>SUM(Mariannhill!AU177)</f>
        <v>0</v>
      </c>
      <c r="AV177" s="78">
        <f>SUM(Mariannhill!AV177)</f>
        <v>0</v>
      </c>
      <c r="AW177" s="78">
        <f>SUM(Mariannhill!AW177)</f>
        <v>0</v>
      </c>
      <c r="AX177" s="78">
        <f>SUM(Mariannhill!AX177)</f>
        <v>0</v>
      </c>
      <c r="AY177" s="78">
        <f>SUM(Mariannhill!AY177)</f>
        <v>0</v>
      </c>
      <c r="AZ177" s="78">
        <f>SUM(Mariannhill!AZ177)</f>
        <v>0</v>
      </c>
      <c r="BA177" s="78">
        <f>SUM(Mariannhill!BA177)</f>
        <v>0</v>
      </c>
      <c r="BB177" s="78">
        <f>SUM(Mariannhill!BB177)</f>
        <v>0</v>
      </c>
      <c r="BC177" s="78">
        <f>SUM(Mariannhill!BC177)</f>
        <v>0</v>
      </c>
      <c r="BD177" s="78">
        <f>SUM(Mariannhill!BD177)</f>
        <v>0</v>
      </c>
      <c r="BE177" s="77">
        <f>SUM(Mariannhill!BE177)</f>
        <v>0</v>
      </c>
      <c r="BF177" s="79">
        <f>SUM(Mariannhill!BF177)</f>
        <v>0</v>
      </c>
      <c r="BG177" s="78">
        <f>SUM(Mariannhill!BG177)</f>
        <v>0</v>
      </c>
      <c r="BH177" s="78">
        <f>SUM(Mariannhill!BH177)</f>
        <v>0</v>
      </c>
      <c r="BI177" s="78">
        <f>SUM(Mariannhill!BI177)</f>
        <v>0</v>
      </c>
      <c r="BJ177" s="78">
        <f>SUM(Mariannhill!BJ177)</f>
        <v>0</v>
      </c>
      <c r="BK177" s="78">
        <f>SUM(Mariannhill!BK177)</f>
        <v>0</v>
      </c>
      <c r="BL177" s="78">
        <f>SUM(Mariannhill!BL177)</f>
        <v>0</v>
      </c>
      <c r="BM177" s="78">
        <f>SUM(Mariannhill!BM177)</f>
        <v>0</v>
      </c>
      <c r="BN177" s="78">
        <f>SUM(Mariannhill!BN177)</f>
        <v>0</v>
      </c>
      <c r="BO177" s="78">
        <f>SUM(Mariannhill!BO177)</f>
        <v>0</v>
      </c>
      <c r="BP177" s="78">
        <f>SUM(Mariannhill!BP177)</f>
        <v>0</v>
      </c>
      <c r="BQ177" s="77">
        <f>SUM(Mariannhill!BQ177)</f>
        <v>0</v>
      </c>
      <c r="BR177" s="79">
        <f>SUM(Mariannhill!BR177)</f>
        <v>0</v>
      </c>
      <c r="BS177" s="78">
        <f>SUM(Mariannhill!BS177)</f>
        <v>0</v>
      </c>
      <c r="BT177" s="78">
        <f>SUM(Mariannhill!BT177)</f>
        <v>0</v>
      </c>
      <c r="BU177" s="78">
        <f>SUM(Mariannhill!BU177)</f>
        <v>0</v>
      </c>
      <c r="BV177" s="78">
        <f>SUM(Mariannhill!BV177)</f>
        <v>0</v>
      </c>
      <c r="BW177" s="78">
        <f>SUM(Mariannhill!BW177)</f>
        <v>0</v>
      </c>
      <c r="BX177" s="78">
        <f>SUM(Mariannhill!BX177)</f>
        <v>0</v>
      </c>
      <c r="BY177" s="78">
        <f>SUM(Mariannhill!BY177)</f>
        <v>0</v>
      </c>
      <c r="BZ177" s="78">
        <f>SUM(Mariannhill!BZ177)</f>
        <v>0</v>
      </c>
      <c r="CA177" s="78">
        <f>SUM(Mariannhill!CA177)</f>
        <v>0</v>
      </c>
      <c r="CB177" s="78">
        <f>SUM(Mariannhill!CB177)</f>
        <v>0</v>
      </c>
      <c r="CC177" s="77">
        <f>SUM(Mariannhill!CC177)</f>
        <v>0</v>
      </c>
      <c r="CD177" s="40" t="s">
        <v>50</v>
      </c>
    </row>
    <row r="178" spans="1:83" x14ac:dyDescent="0.35">
      <c r="A178" s="40"/>
      <c r="B178" s="122" t="s">
        <v>348</v>
      </c>
      <c r="C178" s="123" t="s">
        <v>41</v>
      </c>
      <c r="D178" s="124"/>
      <c r="E178" s="282"/>
      <c r="F178" s="214" t="b">
        <f>(Mariannhill!G178)=G178</f>
        <v>1</v>
      </c>
      <c r="G178" s="125">
        <f t="shared" ref="G178:AL178" si="80">SUM(G179:G206)</f>
        <v>153162000</v>
      </c>
      <c r="H178" s="126">
        <f t="shared" si="80"/>
        <v>27000000</v>
      </c>
      <c r="I178" s="127">
        <f t="shared" si="80"/>
        <v>27000000</v>
      </c>
      <c r="J178" s="126">
        <f t="shared" si="80"/>
        <v>27555555.559999999</v>
      </c>
      <c r="K178" s="128">
        <f t="shared" si="80"/>
        <v>555555.56000000006</v>
      </c>
      <c r="L178" s="128">
        <f t="shared" si="80"/>
        <v>555555.56000000006</v>
      </c>
      <c r="M178" s="128">
        <f t="shared" si="80"/>
        <v>555555.56000000006</v>
      </c>
      <c r="N178" s="128">
        <f t="shared" si="80"/>
        <v>555555.56000000006</v>
      </c>
      <c r="O178" s="128">
        <f t="shared" si="80"/>
        <v>555555.56000000006</v>
      </c>
      <c r="P178" s="128">
        <f t="shared" si="80"/>
        <v>555555.56000000006</v>
      </c>
      <c r="Q178" s="128">
        <f t="shared" si="80"/>
        <v>555555.56000000006</v>
      </c>
      <c r="R178" s="128">
        <f t="shared" si="80"/>
        <v>555555.56000000006</v>
      </c>
      <c r="S178" s="128">
        <f t="shared" si="80"/>
        <v>555555.56000000006</v>
      </c>
      <c r="T178" s="128">
        <f t="shared" si="80"/>
        <v>555555.56000000006</v>
      </c>
      <c r="U178" s="127">
        <f t="shared" si="80"/>
        <v>7582555.5499999998</v>
      </c>
      <c r="V178" s="126">
        <f t="shared" si="80"/>
        <v>555555.56000000006</v>
      </c>
      <c r="W178" s="128">
        <f t="shared" si="80"/>
        <v>555555.56000000006</v>
      </c>
      <c r="X178" s="128">
        <f t="shared" si="80"/>
        <v>555555.56000000006</v>
      </c>
      <c r="Y178" s="128">
        <f t="shared" si="80"/>
        <v>555555.56000000006</v>
      </c>
      <c r="Z178" s="128">
        <f t="shared" si="80"/>
        <v>555555.56000000006</v>
      </c>
      <c r="AA178" s="128">
        <f t="shared" si="80"/>
        <v>555555.56000000006</v>
      </c>
      <c r="AB178" s="128">
        <f t="shared" si="80"/>
        <v>370370.37</v>
      </c>
      <c r="AC178" s="128">
        <f t="shared" si="80"/>
        <v>370370.37</v>
      </c>
      <c r="AD178" s="128">
        <f t="shared" si="80"/>
        <v>370370.37</v>
      </c>
      <c r="AE178" s="128">
        <f t="shared" si="80"/>
        <v>370370.37</v>
      </c>
      <c r="AF178" s="128">
        <f t="shared" si="80"/>
        <v>370370.37</v>
      </c>
      <c r="AG178" s="127">
        <f t="shared" si="80"/>
        <v>7397370.3600000003</v>
      </c>
      <c r="AH178" s="129">
        <f t="shared" si="80"/>
        <v>370370.37</v>
      </c>
      <c r="AI178" s="128">
        <f t="shared" si="80"/>
        <v>370370.37</v>
      </c>
      <c r="AJ178" s="128">
        <f t="shared" si="80"/>
        <v>370370.37</v>
      </c>
      <c r="AK178" s="128">
        <f t="shared" si="80"/>
        <v>370370.37</v>
      </c>
      <c r="AL178" s="128">
        <f t="shared" si="80"/>
        <v>370370.37</v>
      </c>
      <c r="AM178" s="128">
        <f t="shared" ref="AM178:BR178" si="81">SUM(AM179:AM206)</f>
        <v>370370.37</v>
      </c>
      <c r="AN178" s="128">
        <f t="shared" si="81"/>
        <v>370370.37</v>
      </c>
      <c r="AO178" s="128">
        <f t="shared" si="81"/>
        <v>370370.37</v>
      </c>
      <c r="AP178" s="128">
        <f t="shared" si="81"/>
        <v>370370.37</v>
      </c>
      <c r="AQ178" s="128">
        <f t="shared" si="81"/>
        <v>370370.37</v>
      </c>
      <c r="AR178" s="128">
        <f t="shared" si="81"/>
        <v>370370.37</v>
      </c>
      <c r="AS178" s="127">
        <f t="shared" si="81"/>
        <v>7397370.3600000003</v>
      </c>
      <c r="AT178" s="129">
        <f t="shared" si="81"/>
        <v>370370.37</v>
      </c>
      <c r="AU178" s="128">
        <f t="shared" si="81"/>
        <v>370370.37</v>
      </c>
      <c r="AV178" s="128">
        <f t="shared" si="81"/>
        <v>370370.37</v>
      </c>
      <c r="AW178" s="128">
        <f t="shared" si="81"/>
        <v>370370.37</v>
      </c>
      <c r="AX178" s="128">
        <f t="shared" si="81"/>
        <v>370370.37</v>
      </c>
      <c r="AY178" s="128">
        <f t="shared" si="81"/>
        <v>370370.37</v>
      </c>
      <c r="AZ178" s="128">
        <f t="shared" si="81"/>
        <v>370370.37</v>
      </c>
      <c r="BA178" s="128">
        <f t="shared" si="81"/>
        <v>370370.37</v>
      </c>
      <c r="BB178" s="128">
        <f t="shared" si="81"/>
        <v>370370.37</v>
      </c>
      <c r="BC178" s="128">
        <f t="shared" si="81"/>
        <v>370370.37</v>
      </c>
      <c r="BD178" s="128">
        <f t="shared" si="81"/>
        <v>370370.37</v>
      </c>
      <c r="BE178" s="127">
        <f t="shared" si="81"/>
        <v>7397370.3600000003</v>
      </c>
      <c r="BF178" s="129">
        <f t="shared" si="81"/>
        <v>370370.37</v>
      </c>
      <c r="BG178" s="128">
        <f t="shared" si="81"/>
        <v>370370.37</v>
      </c>
      <c r="BH178" s="128">
        <f t="shared" si="81"/>
        <v>370370.37</v>
      </c>
      <c r="BI178" s="128">
        <f t="shared" si="81"/>
        <v>370370.37</v>
      </c>
      <c r="BJ178" s="128">
        <f t="shared" si="81"/>
        <v>370370.37</v>
      </c>
      <c r="BK178" s="128">
        <f t="shared" si="81"/>
        <v>370370.37</v>
      </c>
      <c r="BL178" s="128">
        <f t="shared" si="81"/>
        <v>370370.37</v>
      </c>
      <c r="BM178" s="128">
        <f t="shared" si="81"/>
        <v>370370.37</v>
      </c>
      <c r="BN178" s="128">
        <f t="shared" si="81"/>
        <v>370370.37</v>
      </c>
      <c r="BO178" s="128">
        <f t="shared" si="81"/>
        <v>370370.37</v>
      </c>
      <c r="BP178" s="128">
        <f t="shared" si="81"/>
        <v>370370.37</v>
      </c>
      <c r="BQ178" s="127">
        <f t="shared" si="81"/>
        <v>7397370.3600000003</v>
      </c>
      <c r="BR178" s="129">
        <f t="shared" si="81"/>
        <v>370370.37</v>
      </c>
      <c r="BS178" s="128">
        <f t="shared" ref="BS178:CC178" si="82">SUM(BS179:BS206)</f>
        <v>370370.37</v>
      </c>
      <c r="BT178" s="128">
        <f t="shared" si="82"/>
        <v>370370.37</v>
      </c>
      <c r="BU178" s="128">
        <f t="shared" si="82"/>
        <v>370370.37</v>
      </c>
      <c r="BV178" s="128">
        <f t="shared" si="82"/>
        <v>370370.37</v>
      </c>
      <c r="BW178" s="128">
        <f t="shared" si="82"/>
        <v>370370.37</v>
      </c>
      <c r="BX178" s="128">
        <f t="shared" si="82"/>
        <v>370370.37</v>
      </c>
      <c r="BY178" s="128">
        <f t="shared" si="82"/>
        <v>370370.37</v>
      </c>
      <c r="BZ178" s="128">
        <f t="shared" si="82"/>
        <v>370370.37</v>
      </c>
      <c r="CA178" s="128">
        <f t="shared" si="82"/>
        <v>370370.37</v>
      </c>
      <c r="CB178" s="128">
        <f t="shared" si="82"/>
        <v>370370.37</v>
      </c>
      <c r="CC178" s="127">
        <f t="shared" si="82"/>
        <v>7397370.3600000003</v>
      </c>
      <c r="CD178" s="40" t="s">
        <v>50</v>
      </c>
      <c r="CE178" s="360"/>
    </row>
    <row r="179" spans="1:83" s="148" customFormat="1" x14ac:dyDescent="0.35">
      <c r="B179" s="74" t="s">
        <v>349</v>
      </c>
      <c r="C179" s="143" t="str">
        <f>"Provisional Sum for the repair of Employer's Assets (" &amp; TEXT(F179,"### ###") &amp;")"</f>
        <v>Provisional Sum for the repair of Employer's Assets (TRUE)</v>
      </c>
      <c r="D179" s="144" t="s">
        <v>350</v>
      </c>
      <c r="E179" s="255">
        <f>SUM(Mariannhill!E179)</f>
        <v>1</v>
      </c>
      <c r="F179" s="214" t="b">
        <f>(Mariannhill!G179)=G179</f>
        <v>1</v>
      </c>
      <c r="G179" s="75">
        <f t="shared" ref="G179:G200" si="83">+SUM(H179:CC179)</f>
        <v>1500000</v>
      </c>
      <c r="H179" s="76">
        <f>SUM(Mariannhill!H179)</f>
        <v>0</v>
      </c>
      <c r="I179" s="77">
        <f>SUM(Mariannhill!I179)</f>
        <v>0</v>
      </c>
      <c r="J179" s="76">
        <f>SUM(Mariannhill!J179)</f>
        <v>0</v>
      </c>
      <c r="K179" s="78">
        <f>SUM(Mariannhill!K179)</f>
        <v>0</v>
      </c>
      <c r="L179" s="78">
        <f>SUM(Mariannhill!L179)</f>
        <v>0</v>
      </c>
      <c r="M179" s="78">
        <f>SUM(Mariannhill!M179)</f>
        <v>0</v>
      </c>
      <c r="N179" s="78">
        <f>SUM(Mariannhill!N179)</f>
        <v>0</v>
      </c>
      <c r="O179" s="78">
        <f>SUM(Mariannhill!O179)</f>
        <v>0</v>
      </c>
      <c r="P179" s="78">
        <f>SUM(Mariannhill!P179)</f>
        <v>0</v>
      </c>
      <c r="Q179" s="78">
        <f>SUM(Mariannhill!Q179)</f>
        <v>0</v>
      </c>
      <c r="R179" s="78">
        <f>SUM(Mariannhill!R179)</f>
        <v>0</v>
      </c>
      <c r="S179" s="78">
        <f>SUM(Mariannhill!S179)</f>
        <v>0</v>
      </c>
      <c r="T179" s="78">
        <f>SUM(Mariannhill!T179)</f>
        <v>0</v>
      </c>
      <c r="U179" s="77">
        <f>SUM(Mariannhill!U179)</f>
        <v>250000</v>
      </c>
      <c r="V179" s="76">
        <f>SUM(Mariannhill!V179)</f>
        <v>0</v>
      </c>
      <c r="W179" s="78">
        <f>SUM(Mariannhill!W179)</f>
        <v>0</v>
      </c>
      <c r="X179" s="78">
        <f>SUM(Mariannhill!X179)</f>
        <v>0</v>
      </c>
      <c r="Y179" s="78">
        <f>SUM(Mariannhill!Y179)</f>
        <v>0</v>
      </c>
      <c r="Z179" s="78">
        <f>SUM(Mariannhill!Z179)</f>
        <v>0</v>
      </c>
      <c r="AA179" s="78">
        <f>SUM(Mariannhill!AA179)</f>
        <v>0</v>
      </c>
      <c r="AB179" s="78">
        <f>SUM(Mariannhill!AB179)</f>
        <v>0</v>
      </c>
      <c r="AC179" s="78">
        <f>SUM(Mariannhill!AC179)</f>
        <v>0</v>
      </c>
      <c r="AD179" s="78">
        <f>SUM(Mariannhill!AD179)</f>
        <v>0</v>
      </c>
      <c r="AE179" s="78">
        <f>SUM(Mariannhill!AE179)</f>
        <v>0</v>
      </c>
      <c r="AF179" s="78">
        <f>SUM(Mariannhill!AF179)</f>
        <v>0</v>
      </c>
      <c r="AG179" s="77">
        <f>SUM(Mariannhill!AG179)</f>
        <v>250000</v>
      </c>
      <c r="AH179" s="79">
        <f>SUM(Mariannhill!AH179)</f>
        <v>0</v>
      </c>
      <c r="AI179" s="78">
        <f>SUM(Mariannhill!AI179)</f>
        <v>0</v>
      </c>
      <c r="AJ179" s="78">
        <f>SUM(Mariannhill!AJ179)</f>
        <v>0</v>
      </c>
      <c r="AK179" s="78">
        <f>SUM(Mariannhill!AK179)</f>
        <v>0</v>
      </c>
      <c r="AL179" s="78">
        <f>SUM(Mariannhill!AL179)</f>
        <v>0</v>
      </c>
      <c r="AM179" s="78">
        <f>SUM(Mariannhill!AM179)</f>
        <v>0</v>
      </c>
      <c r="AN179" s="78">
        <f>SUM(Mariannhill!AN179)</f>
        <v>0</v>
      </c>
      <c r="AO179" s="78">
        <f>SUM(Mariannhill!AO179)</f>
        <v>0</v>
      </c>
      <c r="AP179" s="78">
        <f>SUM(Mariannhill!AP179)</f>
        <v>0</v>
      </c>
      <c r="AQ179" s="78">
        <f>SUM(Mariannhill!AQ179)</f>
        <v>0</v>
      </c>
      <c r="AR179" s="78">
        <f>SUM(Mariannhill!AR179)</f>
        <v>0</v>
      </c>
      <c r="AS179" s="77">
        <f>SUM(Mariannhill!AS179)</f>
        <v>250000</v>
      </c>
      <c r="AT179" s="79">
        <f>SUM(Mariannhill!AT179)</f>
        <v>0</v>
      </c>
      <c r="AU179" s="78">
        <f>SUM(Mariannhill!AU179)</f>
        <v>0</v>
      </c>
      <c r="AV179" s="78">
        <f>SUM(Mariannhill!AV179)</f>
        <v>0</v>
      </c>
      <c r="AW179" s="78">
        <f>SUM(Mariannhill!AW179)</f>
        <v>0</v>
      </c>
      <c r="AX179" s="78">
        <f>SUM(Mariannhill!AX179)</f>
        <v>0</v>
      </c>
      <c r="AY179" s="78">
        <f>SUM(Mariannhill!AY179)</f>
        <v>0</v>
      </c>
      <c r="AZ179" s="78">
        <f>SUM(Mariannhill!AZ179)</f>
        <v>0</v>
      </c>
      <c r="BA179" s="78">
        <f>SUM(Mariannhill!BA179)</f>
        <v>0</v>
      </c>
      <c r="BB179" s="78">
        <f>SUM(Mariannhill!BB179)</f>
        <v>0</v>
      </c>
      <c r="BC179" s="78">
        <f>SUM(Mariannhill!BC179)</f>
        <v>0</v>
      </c>
      <c r="BD179" s="78">
        <f>SUM(Mariannhill!BD179)</f>
        <v>0</v>
      </c>
      <c r="BE179" s="77">
        <f>SUM(Mariannhill!BE179)</f>
        <v>250000</v>
      </c>
      <c r="BF179" s="79">
        <f>SUM(Mariannhill!BF179)</f>
        <v>0</v>
      </c>
      <c r="BG179" s="78">
        <f>SUM(Mariannhill!BG179)</f>
        <v>0</v>
      </c>
      <c r="BH179" s="78">
        <f>SUM(Mariannhill!BH179)</f>
        <v>0</v>
      </c>
      <c r="BI179" s="78">
        <f>SUM(Mariannhill!BI179)</f>
        <v>0</v>
      </c>
      <c r="BJ179" s="78">
        <f>SUM(Mariannhill!BJ179)</f>
        <v>0</v>
      </c>
      <c r="BK179" s="78">
        <f>SUM(Mariannhill!BK179)</f>
        <v>0</v>
      </c>
      <c r="BL179" s="78">
        <f>SUM(Mariannhill!BL179)</f>
        <v>0</v>
      </c>
      <c r="BM179" s="78">
        <f>SUM(Mariannhill!BM179)</f>
        <v>0</v>
      </c>
      <c r="BN179" s="78">
        <f>SUM(Mariannhill!BN179)</f>
        <v>0</v>
      </c>
      <c r="BO179" s="78">
        <f>SUM(Mariannhill!BO179)</f>
        <v>0</v>
      </c>
      <c r="BP179" s="78">
        <f>SUM(Mariannhill!BP179)</f>
        <v>0</v>
      </c>
      <c r="BQ179" s="77">
        <f>SUM(Mariannhill!BQ179)</f>
        <v>250000</v>
      </c>
      <c r="BR179" s="79">
        <f>SUM(Mariannhill!BR179)</f>
        <v>0</v>
      </c>
      <c r="BS179" s="78">
        <f>SUM(Mariannhill!BS179)</f>
        <v>0</v>
      </c>
      <c r="BT179" s="78">
        <f>SUM(Mariannhill!BT179)</f>
        <v>0</v>
      </c>
      <c r="BU179" s="78">
        <f>SUM(Mariannhill!BU179)</f>
        <v>0</v>
      </c>
      <c r="BV179" s="78">
        <f>SUM(Mariannhill!BV179)</f>
        <v>0</v>
      </c>
      <c r="BW179" s="78">
        <f>SUM(Mariannhill!BW179)</f>
        <v>0</v>
      </c>
      <c r="BX179" s="78">
        <f>SUM(Mariannhill!BX179)</f>
        <v>0</v>
      </c>
      <c r="BY179" s="78">
        <f>SUM(Mariannhill!BY179)</f>
        <v>0</v>
      </c>
      <c r="BZ179" s="78">
        <f>SUM(Mariannhill!BZ179)</f>
        <v>0</v>
      </c>
      <c r="CA179" s="78">
        <f>SUM(Mariannhill!CA179)</f>
        <v>0</v>
      </c>
      <c r="CB179" s="78">
        <f>SUM(Mariannhill!CB179)</f>
        <v>0</v>
      </c>
      <c r="CC179" s="77">
        <f>SUM(Mariannhill!CC179)</f>
        <v>250000</v>
      </c>
      <c r="CD179" s="40" t="s">
        <v>50</v>
      </c>
    </row>
    <row r="180" spans="1:83" x14ac:dyDescent="0.35">
      <c r="A180" s="40"/>
      <c r="B180" s="145" t="s">
        <v>351</v>
      </c>
      <c r="C180" s="146" t="str">
        <f>"Provision for overhead charges + profit in respect to A-10001-a (" &amp; TEXT(F180,"###%") &amp; ")"</f>
        <v>Provision for overhead charges + profit in respect to A-10001-a (TRUE)</v>
      </c>
      <c r="D180" s="147" t="s">
        <v>213</v>
      </c>
      <c r="E180" s="275">
        <f>SUM(Mariannhill!E180)</f>
        <v>1500000</v>
      </c>
      <c r="F180" s="214" t="b">
        <f>(Mariannhill!G180)=G180</f>
        <v>1</v>
      </c>
      <c r="G180" s="174">
        <f t="shared" si="83"/>
        <v>0</v>
      </c>
      <c r="H180" s="76">
        <f>SUM(Mariannhill!H180)</f>
        <v>0</v>
      </c>
      <c r="I180" s="77">
        <f>SUM(Mariannhill!I180)</f>
        <v>0</v>
      </c>
      <c r="J180" s="76">
        <f>SUM(Mariannhill!J180)</f>
        <v>0</v>
      </c>
      <c r="K180" s="78">
        <f>SUM(Mariannhill!K180)</f>
        <v>0</v>
      </c>
      <c r="L180" s="78">
        <f>SUM(Mariannhill!L180)</f>
        <v>0</v>
      </c>
      <c r="M180" s="78">
        <f>SUM(Mariannhill!M180)</f>
        <v>0</v>
      </c>
      <c r="N180" s="78">
        <f>SUM(Mariannhill!N180)</f>
        <v>0</v>
      </c>
      <c r="O180" s="78">
        <f>SUM(Mariannhill!O180)</f>
        <v>0</v>
      </c>
      <c r="P180" s="78">
        <f>SUM(Mariannhill!P180)</f>
        <v>0</v>
      </c>
      <c r="Q180" s="78">
        <f>SUM(Mariannhill!Q180)</f>
        <v>0</v>
      </c>
      <c r="R180" s="78">
        <f>SUM(Mariannhill!R180)</f>
        <v>0</v>
      </c>
      <c r="S180" s="78">
        <f>SUM(Mariannhill!S180)</f>
        <v>0</v>
      </c>
      <c r="T180" s="78">
        <f>SUM(Mariannhill!T180)</f>
        <v>0</v>
      </c>
      <c r="U180" s="77">
        <f>SUM(Mariannhill!U180)</f>
        <v>0</v>
      </c>
      <c r="V180" s="76">
        <f>SUM(Mariannhill!V180)</f>
        <v>0</v>
      </c>
      <c r="W180" s="78">
        <f>SUM(Mariannhill!W180)</f>
        <v>0</v>
      </c>
      <c r="X180" s="78">
        <f>SUM(Mariannhill!X180)</f>
        <v>0</v>
      </c>
      <c r="Y180" s="78">
        <f>SUM(Mariannhill!Y180)</f>
        <v>0</v>
      </c>
      <c r="Z180" s="78">
        <f>SUM(Mariannhill!Z180)</f>
        <v>0</v>
      </c>
      <c r="AA180" s="78">
        <f>SUM(Mariannhill!AA180)</f>
        <v>0</v>
      </c>
      <c r="AB180" s="78">
        <f>SUM(Mariannhill!AB180)</f>
        <v>0</v>
      </c>
      <c r="AC180" s="78">
        <f>SUM(Mariannhill!AC180)</f>
        <v>0</v>
      </c>
      <c r="AD180" s="78">
        <f>SUM(Mariannhill!AD180)</f>
        <v>0</v>
      </c>
      <c r="AE180" s="78">
        <f>SUM(Mariannhill!AE180)</f>
        <v>0</v>
      </c>
      <c r="AF180" s="78">
        <f>SUM(Mariannhill!AF180)</f>
        <v>0</v>
      </c>
      <c r="AG180" s="77">
        <f>SUM(Mariannhill!AG180)</f>
        <v>0</v>
      </c>
      <c r="AH180" s="79">
        <f>SUM(Mariannhill!AH180)</f>
        <v>0</v>
      </c>
      <c r="AI180" s="78">
        <f>SUM(Mariannhill!AI180)</f>
        <v>0</v>
      </c>
      <c r="AJ180" s="78">
        <f>SUM(Mariannhill!AJ180)</f>
        <v>0</v>
      </c>
      <c r="AK180" s="78">
        <f>SUM(Mariannhill!AK180)</f>
        <v>0</v>
      </c>
      <c r="AL180" s="78">
        <f>SUM(Mariannhill!AL180)</f>
        <v>0</v>
      </c>
      <c r="AM180" s="78">
        <f>SUM(Mariannhill!AM180)</f>
        <v>0</v>
      </c>
      <c r="AN180" s="78">
        <f>SUM(Mariannhill!AN180)</f>
        <v>0</v>
      </c>
      <c r="AO180" s="78">
        <f>SUM(Mariannhill!AO180)</f>
        <v>0</v>
      </c>
      <c r="AP180" s="78">
        <f>SUM(Mariannhill!AP180)</f>
        <v>0</v>
      </c>
      <c r="AQ180" s="78">
        <f>SUM(Mariannhill!AQ180)</f>
        <v>0</v>
      </c>
      <c r="AR180" s="78">
        <f>SUM(Mariannhill!AR180)</f>
        <v>0</v>
      </c>
      <c r="AS180" s="77">
        <f>SUM(Mariannhill!AS180)</f>
        <v>0</v>
      </c>
      <c r="AT180" s="79">
        <f>SUM(Mariannhill!AT180)</f>
        <v>0</v>
      </c>
      <c r="AU180" s="78">
        <f>SUM(Mariannhill!AU180)</f>
        <v>0</v>
      </c>
      <c r="AV180" s="78">
        <f>SUM(Mariannhill!AV180)</f>
        <v>0</v>
      </c>
      <c r="AW180" s="78">
        <f>SUM(Mariannhill!AW180)</f>
        <v>0</v>
      </c>
      <c r="AX180" s="78">
        <f>SUM(Mariannhill!AX180)</f>
        <v>0</v>
      </c>
      <c r="AY180" s="78">
        <f>SUM(Mariannhill!AY180)</f>
        <v>0</v>
      </c>
      <c r="AZ180" s="78">
        <f>SUM(Mariannhill!AZ180)</f>
        <v>0</v>
      </c>
      <c r="BA180" s="78">
        <f>SUM(Mariannhill!BA180)</f>
        <v>0</v>
      </c>
      <c r="BB180" s="78">
        <f>SUM(Mariannhill!BB180)</f>
        <v>0</v>
      </c>
      <c r="BC180" s="78">
        <f>SUM(Mariannhill!BC180)</f>
        <v>0</v>
      </c>
      <c r="BD180" s="78">
        <f>SUM(Mariannhill!BD180)</f>
        <v>0</v>
      </c>
      <c r="BE180" s="77">
        <f>SUM(Mariannhill!BE180)</f>
        <v>0</v>
      </c>
      <c r="BF180" s="79">
        <f>SUM(Mariannhill!BF180)</f>
        <v>0</v>
      </c>
      <c r="BG180" s="78">
        <f>SUM(Mariannhill!BG180)</f>
        <v>0</v>
      </c>
      <c r="BH180" s="78">
        <f>SUM(Mariannhill!BH180)</f>
        <v>0</v>
      </c>
      <c r="BI180" s="78">
        <f>SUM(Mariannhill!BI180)</f>
        <v>0</v>
      </c>
      <c r="BJ180" s="78">
        <f>SUM(Mariannhill!BJ180)</f>
        <v>0</v>
      </c>
      <c r="BK180" s="78">
        <f>SUM(Mariannhill!BK180)</f>
        <v>0</v>
      </c>
      <c r="BL180" s="78">
        <f>SUM(Mariannhill!BL180)</f>
        <v>0</v>
      </c>
      <c r="BM180" s="78">
        <f>SUM(Mariannhill!BM180)</f>
        <v>0</v>
      </c>
      <c r="BN180" s="78">
        <f>SUM(Mariannhill!BN180)</f>
        <v>0</v>
      </c>
      <c r="BO180" s="78">
        <f>SUM(Mariannhill!BO180)</f>
        <v>0</v>
      </c>
      <c r="BP180" s="78">
        <f>SUM(Mariannhill!BP180)</f>
        <v>0</v>
      </c>
      <c r="BQ180" s="77">
        <f>SUM(Mariannhill!BQ180)</f>
        <v>0</v>
      </c>
      <c r="BR180" s="79">
        <f>SUM(Mariannhill!BR180)</f>
        <v>0</v>
      </c>
      <c r="BS180" s="78">
        <f>SUM(Mariannhill!BS180)</f>
        <v>0</v>
      </c>
      <c r="BT180" s="78">
        <f>SUM(Mariannhill!BT180)</f>
        <v>0</v>
      </c>
      <c r="BU180" s="78">
        <f>SUM(Mariannhill!BU180)</f>
        <v>0</v>
      </c>
      <c r="BV180" s="78">
        <f>SUM(Mariannhill!BV180)</f>
        <v>0</v>
      </c>
      <c r="BW180" s="78">
        <f>SUM(Mariannhill!BW180)</f>
        <v>0</v>
      </c>
      <c r="BX180" s="78">
        <f>SUM(Mariannhill!BX180)</f>
        <v>0</v>
      </c>
      <c r="BY180" s="78">
        <f>SUM(Mariannhill!BY180)</f>
        <v>0</v>
      </c>
      <c r="BZ180" s="78">
        <f>SUM(Mariannhill!BZ180)</f>
        <v>0</v>
      </c>
      <c r="CA180" s="78">
        <f>SUM(Mariannhill!CA180)</f>
        <v>0</v>
      </c>
      <c r="CB180" s="78">
        <f>SUM(Mariannhill!CB180)</f>
        <v>0</v>
      </c>
      <c r="CC180" s="77">
        <f>SUM(Mariannhill!CC180)</f>
        <v>0</v>
      </c>
      <c r="CD180" s="40" t="s">
        <v>50</v>
      </c>
    </row>
    <row r="181" spans="1:83" s="148" customFormat="1" x14ac:dyDescent="0.35">
      <c r="B181" s="74" t="s">
        <v>352</v>
      </c>
      <c r="C181" s="143" t="str">
        <f>"Provisional Sum for the repair of Electrical and Mechanical Assets (" &amp; TEXT(F181,"# ### ###") &amp;")"</f>
        <v>Provisional Sum for the repair of Electrical and Mechanical Assets (TRUE)</v>
      </c>
      <c r="D181" s="144" t="s">
        <v>350</v>
      </c>
      <c r="E181" s="255">
        <f>SUM(Mariannhill!E181)</f>
        <v>1</v>
      </c>
      <c r="F181" s="214" t="b">
        <f>(Mariannhill!G181)=G181</f>
        <v>1</v>
      </c>
      <c r="G181" s="75">
        <f t="shared" si="83"/>
        <v>850000</v>
      </c>
      <c r="H181" s="76">
        <f>SUM(Mariannhill!H181)</f>
        <v>0</v>
      </c>
      <c r="I181" s="77">
        <f>SUM(Mariannhill!I181)</f>
        <v>0</v>
      </c>
      <c r="J181" s="76">
        <f>SUM(Mariannhill!J181)</f>
        <v>0</v>
      </c>
      <c r="K181" s="78">
        <f>SUM(Mariannhill!K181)</f>
        <v>0</v>
      </c>
      <c r="L181" s="78">
        <f>SUM(Mariannhill!L181)</f>
        <v>0</v>
      </c>
      <c r="M181" s="78">
        <f>SUM(Mariannhill!M181)</f>
        <v>0</v>
      </c>
      <c r="N181" s="78">
        <f>SUM(Mariannhill!N181)</f>
        <v>0</v>
      </c>
      <c r="O181" s="78">
        <f>SUM(Mariannhill!O181)</f>
        <v>0</v>
      </c>
      <c r="P181" s="78">
        <f>SUM(Mariannhill!P181)</f>
        <v>0</v>
      </c>
      <c r="Q181" s="78">
        <f>SUM(Mariannhill!Q181)</f>
        <v>0</v>
      </c>
      <c r="R181" s="78">
        <f>SUM(Mariannhill!R181)</f>
        <v>0</v>
      </c>
      <c r="S181" s="78">
        <f>SUM(Mariannhill!S181)</f>
        <v>0</v>
      </c>
      <c r="T181" s="78">
        <f>SUM(Mariannhill!T181)</f>
        <v>0</v>
      </c>
      <c r="U181" s="77">
        <f>SUM(Mariannhill!U181)</f>
        <v>141666.67000000001</v>
      </c>
      <c r="V181" s="76">
        <f>SUM(Mariannhill!V181)</f>
        <v>0</v>
      </c>
      <c r="W181" s="78">
        <f>SUM(Mariannhill!W181)</f>
        <v>0</v>
      </c>
      <c r="X181" s="78">
        <f>SUM(Mariannhill!X181)</f>
        <v>0</v>
      </c>
      <c r="Y181" s="78">
        <f>SUM(Mariannhill!Y181)</f>
        <v>0</v>
      </c>
      <c r="Z181" s="78">
        <f>SUM(Mariannhill!Z181)</f>
        <v>0</v>
      </c>
      <c r="AA181" s="78">
        <f>SUM(Mariannhill!AA181)</f>
        <v>0</v>
      </c>
      <c r="AB181" s="78">
        <f>SUM(Mariannhill!AB181)</f>
        <v>0</v>
      </c>
      <c r="AC181" s="78">
        <f>SUM(Mariannhill!AC181)</f>
        <v>0</v>
      </c>
      <c r="AD181" s="78">
        <f>SUM(Mariannhill!AD181)</f>
        <v>0</v>
      </c>
      <c r="AE181" s="78">
        <f>SUM(Mariannhill!AE181)</f>
        <v>0</v>
      </c>
      <c r="AF181" s="78">
        <f>SUM(Mariannhill!AF181)</f>
        <v>0</v>
      </c>
      <c r="AG181" s="77">
        <f>SUM(Mariannhill!AG181)</f>
        <v>141666.67000000001</v>
      </c>
      <c r="AH181" s="79">
        <f>SUM(Mariannhill!AH181)</f>
        <v>0</v>
      </c>
      <c r="AI181" s="78">
        <f>SUM(Mariannhill!AI181)</f>
        <v>0</v>
      </c>
      <c r="AJ181" s="78">
        <f>SUM(Mariannhill!AJ181)</f>
        <v>0</v>
      </c>
      <c r="AK181" s="78">
        <f>SUM(Mariannhill!AK181)</f>
        <v>0</v>
      </c>
      <c r="AL181" s="78">
        <f>SUM(Mariannhill!AL181)</f>
        <v>0</v>
      </c>
      <c r="AM181" s="78">
        <f>SUM(Mariannhill!AM181)</f>
        <v>0</v>
      </c>
      <c r="AN181" s="78">
        <f>SUM(Mariannhill!AN181)</f>
        <v>0</v>
      </c>
      <c r="AO181" s="78">
        <f>SUM(Mariannhill!AO181)</f>
        <v>0</v>
      </c>
      <c r="AP181" s="78">
        <f>SUM(Mariannhill!AP181)</f>
        <v>0</v>
      </c>
      <c r="AQ181" s="78">
        <f>SUM(Mariannhill!AQ181)</f>
        <v>0</v>
      </c>
      <c r="AR181" s="78">
        <f>SUM(Mariannhill!AR181)</f>
        <v>0</v>
      </c>
      <c r="AS181" s="77">
        <f>SUM(Mariannhill!AS181)</f>
        <v>141666.67000000001</v>
      </c>
      <c r="AT181" s="79">
        <f>SUM(Mariannhill!AT181)</f>
        <v>0</v>
      </c>
      <c r="AU181" s="78">
        <f>SUM(Mariannhill!AU181)</f>
        <v>0</v>
      </c>
      <c r="AV181" s="78">
        <f>SUM(Mariannhill!AV181)</f>
        <v>0</v>
      </c>
      <c r="AW181" s="78">
        <f>SUM(Mariannhill!AW181)</f>
        <v>0</v>
      </c>
      <c r="AX181" s="78">
        <f>SUM(Mariannhill!AX181)</f>
        <v>0</v>
      </c>
      <c r="AY181" s="78">
        <f>SUM(Mariannhill!AY181)</f>
        <v>0</v>
      </c>
      <c r="AZ181" s="78">
        <f>SUM(Mariannhill!AZ181)</f>
        <v>0</v>
      </c>
      <c r="BA181" s="78">
        <f>SUM(Mariannhill!BA181)</f>
        <v>0</v>
      </c>
      <c r="BB181" s="78">
        <f>SUM(Mariannhill!BB181)</f>
        <v>0</v>
      </c>
      <c r="BC181" s="78">
        <f>SUM(Mariannhill!BC181)</f>
        <v>0</v>
      </c>
      <c r="BD181" s="78">
        <f>SUM(Mariannhill!BD181)</f>
        <v>0</v>
      </c>
      <c r="BE181" s="77">
        <f>SUM(Mariannhill!BE181)</f>
        <v>141666.67000000001</v>
      </c>
      <c r="BF181" s="79">
        <f>SUM(Mariannhill!BF181)</f>
        <v>0</v>
      </c>
      <c r="BG181" s="78">
        <f>SUM(Mariannhill!BG181)</f>
        <v>0</v>
      </c>
      <c r="BH181" s="78">
        <f>SUM(Mariannhill!BH181)</f>
        <v>0</v>
      </c>
      <c r="BI181" s="78">
        <f>SUM(Mariannhill!BI181)</f>
        <v>0</v>
      </c>
      <c r="BJ181" s="78">
        <f>SUM(Mariannhill!BJ181)</f>
        <v>0</v>
      </c>
      <c r="BK181" s="78">
        <f>SUM(Mariannhill!BK181)</f>
        <v>0</v>
      </c>
      <c r="BL181" s="78">
        <f>SUM(Mariannhill!BL181)</f>
        <v>0</v>
      </c>
      <c r="BM181" s="78">
        <f>SUM(Mariannhill!BM181)</f>
        <v>0</v>
      </c>
      <c r="BN181" s="78">
        <f>SUM(Mariannhill!BN181)</f>
        <v>0</v>
      </c>
      <c r="BO181" s="78">
        <f>SUM(Mariannhill!BO181)</f>
        <v>0</v>
      </c>
      <c r="BP181" s="78">
        <f>SUM(Mariannhill!BP181)</f>
        <v>0</v>
      </c>
      <c r="BQ181" s="77">
        <f>SUM(Mariannhill!BQ181)</f>
        <v>141666.67000000001</v>
      </c>
      <c r="BR181" s="79">
        <f>SUM(Mariannhill!BR181)</f>
        <v>0</v>
      </c>
      <c r="BS181" s="78">
        <f>SUM(Mariannhill!BS181)</f>
        <v>0</v>
      </c>
      <c r="BT181" s="78">
        <f>SUM(Mariannhill!BT181)</f>
        <v>0</v>
      </c>
      <c r="BU181" s="78">
        <f>SUM(Mariannhill!BU181)</f>
        <v>0</v>
      </c>
      <c r="BV181" s="78">
        <f>SUM(Mariannhill!BV181)</f>
        <v>0</v>
      </c>
      <c r="BW181" s="78">
        <f>SUM(Mariannhill!BW181)</f>
        <v>0</v>
      </c>
      <c r="BX181" s="78">
        <f>SUM(Mariannhill!BX181)</f>
        <v>0</v>
      </c>
      <c r="BY181" s="78">
        <f>SUM(Mariannhill!BY181)</f>
        <v>0</v>
      </c>
      <c r="BZ181" s="78">
        <f>SUM(Mariannhill!BZ181)</f>
        <v>0</v>
      </c>
      <c r="CA181" s="78">
        <f>SUM(Mariannhill!CA181)</f>
        <v>0</v>
      </c>
      <c r="CB181" s="78">
        <f>SUM(Mariannhill!CB181)</f>
        <v>0</v>
      </c>
      <c r="CC181" s="77">
        <f>SUM(Mariannhill!CC181)</f>
        <v>141666.65</v>
      </c>
      <c r="CD181" s="40" t="s">
        <v>50</v>
      </c>
    </row>
    <row r="182" spans="1:83" x14ac:dyDescent="0.35">
      <c r="A182" s="40"/>
      <c r="B182" s="145" t="s">
        <v>353</v>
      </c>
      <c r="C182" s="146" t="str">
        <f>"Provision for the overhead charges + profit in respect to A-10002-a (" &amp; TEXT(F182,"###%") &amp; ")"</f>
        <v>Provision for the overhead charges + profit in respect to A-10002-a (TRUE)</v>
      </c>
      <c r="D182" s="147" t="s">
        <v>213</v>
      </c>
      <c r="E182" s="275">
        <f>SUM(Mariannhill!E182)</f>
        <v>850000</v>
      </c>
      <c r="F182" s="214" t="b">
        <f>(Mariannhill!G182)=G182</f>
        <v>1</v>
      </c>
      <c r="G182" s="174">
        <f t="shared" si="83"/>
        <v>0</v>
      </c>
      <c r="H182" s="76">
        <f>SUM(Mariannhill!H182)</f>
        <v>0</v>
      </c>
      <c r="I182" s="77">
        <f>SUM(Mariannhill!I182)</f>
        <v>0</v>
      </c>
      <c r="J182" s="76">
        <f>SUM(Mariannhill!J182)</f>
        <v>0</v>
      </c>
      <c r="K182" s="78">
        <f>SUM(Mariannhill!K182)</f>
        <v>0</v>
      </c>
      <c r="L182" s="78">
        <f>SUM(Mariannhill!L182)</f>
        <v>0</v>
      </c>
      <c r="M182" s="78">
        <f>SUM(Mariannhill!M182)</f>
        <v>0</v>
      </c>
      <c r="N182" s="78">
        <f>SUM(Mariannhill!N182)</f>
        <v>0</v>
      </c>
      <c r="O182" s="78">
        <f>SUM(Mariannhill!O182)</f>
        <v>0</v>
      </c>
      <c r="P182" s="78">
        <f>SUM(Mariannhill!P182)</f>
        <v>0</v>
      </c>
      <c r="Q182" s="78">
        <f>SUM(Mariannhill!Q182)</f>
        <v>0</v>
      </c>
      <c r="R182" s="78">
        <f>SUM(Mariannhill!R182)</f>
        <v>0</v>
      </c>
      <c r="S182" s="78">
        <f>SUM(Mariannhill!S182)</f>
        <v>0</v>
      </c>
      <c r="T182" s="78">
        <f>SUM(Mariannhill!T182)</f>
        <v>0</v>
      </c>
      <c r="U182" s="77">
        <f>SUM(Mariannhill!U182)</f>
        <v>0</v>
      </c>
      <c r="V182" s="76">
        <f>SUM(Mariannhill!V182)</f>
        <v>0</v>
      </c>
      <c r="W182" s="78">
        <f>SUM(Mariannhill!W182)</f>
        <v>0</v>
      </c>
      <c r="X182" s="78">
        <f>SUM(Mariannhill!X182)</f>
        <v>0</v>
      </c>
      <c r="Y182" s="78">
        <f>SUM(Mariannhill!Y182)</f>
        <v>0</v>
      </c>
      <c r="Z182" s="78">
        <f>SUM(Mariannhill!Z182)</f>
        <v>0</v>
      </c>
      <c r="AA182" s="78">
        <f>SUM(Mariannhill!AA182)</f>
        <v>0</v>
      </c>
      <c r="AB182" s="78">
        <f>SUM(Mariannhill!AB182)</f>
        <v>0</v>
      </c>
      <c r="AC182" s="78">
        <f>SUM(Mariannhill!AC182)</f>
        <v>0</v>
      </c>
      <c r="AD182" s="78">
        <f>SUM(Mariannhill!AD182)</f>
        <v>0</v>
      </c>
      <c r="AE182" s="78">
        <f>SUM(Mariannhill!AE182)</f>
        <v>0</v>
      </c>
      <c r="AF182" s="78">
        <f>SUM(Mariannhill!AF182)</f>
        <v>0</v>
      </c>
      <c r="AG182" s="77">
        <f>SUM(Mariannhill!AG182)</f>
        <v>0</v>
      </c>
      <c r="AH182" s="79">
        <f>SUM(Mariannhill!AH182)</f>
        <v>0</v>
      </c>
      <c r="AI182" s="78">
        <f>SUM(Mariannhill!AI182)</f>
        <v>0</v>
      </c>
      <c r="AJ182" s="78">
        <f>SUM(Mariannhill!AJ182)</f>
        <v>0</v>
      </c>
      <c r="AK182" s="78">
        <f>SUM(Mariannhill!AK182)</f>
        <v>0</v>
      </c>
      <c r="AL182" s="78">
        <f>SUM(Mariannhill!AL182)</f>
        <v>0</v>
      </c>
      <c r="AM182" s="78">
        <f>SUM(Mariannhill!AM182)</f>
        <v>0</v>
      </c>
      <c r="AN182" s="78">
        <f>SUM(Mariannhill!AN182)</f>
        <v>0</v>
      </c>
      <c r="AO182" s="78">
        <f>SUM(Mariannhill!AO182)</f>
        <v>0</v>
      </c>
      <c r="AP182" s="78">
        <f>SUM(Mariannhill!AP182)</f>
        <v>0</v>
      </c>
      <c r="AQ182" s="78">
        <f>SUM(Mariannhill!AQ182)</f>
        <v>0</v>
      </c>
      <c r="AR182" s="78">
        <f>SUM(Mariannhill!AR182)</f>
        <v>0</v>
      </c>
      <c r="AS182" s="77">
        <f>SUM(Mariannhill!AS182)</f>
        <v>0</v>
      </c>
      <c r="AT182" s="79">
        <f>SUM(Mariannhill!AT182)</f>
        <v>0</v>
      </c>
      <c r="AU182" s="78">
        <f>SUM(Mariannhill!AU182)</f>
        <v>0</v>
      </c>
      <c r="AV182" s="78">
        <f>SUM(Mariannhill!AV182)</f>
        <v>0</v>
      </c>
      <c r="AW182" s="78">
        <f>SUM(Mariannhill!AW182)</f>
        <v>0</v>
      </c>
      <c r="AX182" s="78">
        <f>SUM(Mariannhill!AX182)</f>
        <v>0</v>
      </c>
      <c r="AY182" s="78">
        <f>SUM(Mariannhill!AY182)</f>
        <v>0</v>
      </c>
      <c r="AZ182" s="78">
        <f>SUM(Mariannhill!AZ182)</f>
        <v>0</v>
      </c>
      <c r="BA182" s="78">
        <f>SUM(Mariannhill!BA182)</f>
        <v>0</v>
      </c>
      <c r="BB182" s="78">
        <f>SUM(Mariannhill!BB182)</f>
        <v>0</v>
      </c>
      <c r="BC182" s="78">
        <f>SUM(Mariannhill!BC182)</f>
        <v>0</v>
      </c>
      <c r="BD182" s="78">
        <f>SUM(Mariannhill!BD182)</f>
        <v>0</v>
      </c>
      <c r="BE182" s="77">
        <f>SUM(Mariannhill!BE182)</f>
        <v>0</v>
      </c>
      <c r="BF182" s="79">
        <f>SUM(Mariannhill!BF182)</f>
        <v>0</v>
      </c>
      <c r="BG182" s="78">
        <f>SUM(Mariannhill!BG182)</f>
        <v>0</v>
      </c>
      <c r="BH182" s="78">
        <f>SUM(Mariannhill!BH182)</f>
        <v>0</v>
      </c>
      <c r="BI182" s="78">
        <f>SUM(Mariannhill!BI182)</f>
        <v>0</v>
      </c>
      <c r="BJ182" s="78">
        <f>SUM(Mariannhill!BJ182)</f>
        <v>0</v>
      </c>
      <c r="BK182" s="78">
        <f>SUM(Mariannhill!BK182)</f>
        <v>0</v>
      </c>
      <c r="BL182" s="78">
        <f>SUM(Mariannhill!BL182)</f>
        <v>0</v>
      </c>
      <c r="BM182" s="78">
        <f>SUM(Mariannhill!BM182)</f>
        <v>0</v>
      </c>
      <c r="BN182" s="78">
        <f>SUM(Mariannhill!BN182)</f>
        <v>0</v>
      </c>
      <c r="BO182" s="78">
        <f>SUM(Mariannhill!BO182)</f>
        <v>0</v>
      </c>
      <c r="BP182" s="78">
        <f>SUM(Mariannhill!BP182)</f>
        <v>0</v>
      </c>
      <c r="BQ182" s="77">
        <f>SUM(Mariannhill!BQ182)</f>
        <v>0</v>
      </c>
      <c r="BR182" s="79">
        <f>SUM(Mariannhill!BR182)</f>
        <v>0</v>
      </c>
      <c r="BS182" s="78">
        <f>SUM(Mariannhill!BS182)</f>
        <v>0</v>
      </c>
      <c r="BT182" s="78">
        <f>SUM(Mariannhill!BT182)</f>
        <v>0</v>
      </c>
      <c r="BU182" s="78">
        <f>SUM(Mariannhill!BU182)</f>
        <v>0</v>
      </c>
      <c r="BV182" s="78">
        <f>SUM(Mariannhill!BV182)</f>
        <v>0</v>
      </c>
      <c r="BW182" s="78">
        <f>SUM(Mariannhill!BW182)</f>
        <v>0</v>
      </c>
      <c r="BX182" s="78">
        <f>SUM(Mariannhill!BX182)</f>
        <v>0</v>
      </c>
      <c r="BY182" s="78">
        <f>SUM(Mariannhill!BY182)</f>
        <v>0</v>
      </c>
      <c r="BZ182" s="78">
        <f>SUM(Mariannhill!BZ182)</f>
        <v>0</v>
      </c>
      <c r="CA182" s="78">
        <f>SUM(Mariannhill!CA182)</f>
        <v>0</v>
      </c>
      <c r="CB182" s="78">
        <f>SUM(Mariannhill!CB182)</f>
        <v>0</v>
      </c>
      <c r="CC182" s="77">
        <f>SUM(Mariannhill!CC182)</f>
        <v>0</v>
      </c>
      <c r="CD182" s="40" t="s">
        <v>50</v>
      </c>
    </row>
    <row r="183" spans="1:83" s="148" customFormat="1" x14ac:dyDescent="0.35">
      <c r="B183" s="74" t="s">
        <v>354</v>
      </c>
      <c r="C183" s="143" t="str">
        <f>"Provisional Sum for the repair of Toll System Assets (" &amp; TEXT(F183,"### ###") &amp;")"</f>
        <v>Provisional Sum for the repair of Toll System Assets (TRUE)</v>
      </c>
      <c r="D183" s="144" t="s">
        <v>350</v>
      </c>
      <c r="E183" s="255">
        <f>SUM(Mariannhill!E183)</f>
        <v>1</v>
      </c>
      <c r="F183" s="214" t="b">
        <f>(Mariannhill!G183)=G183</f>
        <v>1</v>
      </c>
      <c r="G183" s="75">
        <f t="shared" si="83"/>
        <v>500000</v>
      </c>
      <c r="H183" s="76">
        <f>SUM(Mariannhill!H183)</f>
        <v>0</v>
      </c>
      <c r="I183" s="77">
        <f>SUM(Mariannhill!I183)</f>
        <v>0</v>
      </c>
      <c r="J183" s="76">
        <f>SUM(Mariannhill!J183)</f>
        <v>0</v>
      </c>
      <c r="K183" s="78">
        <f>SUM(Mariannhill!K183)</f>
        <v>0</v>
      </c>
      <c r="L183" s="78">
        <f>SUM(Mariannhill!L183)</f>
        <v>0</v>
      </c>
      <c r="M183" s="78">
        <f>SUM(Mariannhill!M183)</f>
        <v>0</v>
      </c>
      <c r="N183" s="78">
        <f>SUM(Mariannhill!N183)</f>
        <v>0</v>
      </c>
      <c r="O183" s="78">
        <f>SUM(Mariannhill!O183)</f>
        <v>0</v>
      </c>
      <c r="P183" s="78">
        <f>SUM(Mariannhill!P183)</f>
        <v>0</v>
      </c>
      <c r="Q183" s="78">
        <f>SUM(Mariannhill!Q183)</f>
        <v>0</v>
      </c>
      <c r="R183" s="78">
        <f>SUM(Mariannhill!R183)</f>
        <v>0</v>
      </c>
      <c r="S183" s="78">
        <f>SUM(Mariannhill!S183)</f>
        <v>0</v>
      </c>
      <c r="T183" s="78">
        <f>SUM(Mariannhill!T183)</f>
        <v>0</v>
      </c>
      <c r="U183" s="77">
        <f>SUM(Mariannhill!U183)</f>
        <v>83333.33</v>
      </c>
      <c r="V183" s="76">
        <f>SUM(Mariannhill!V183)</f>
        <v>0</v>
      </c>
      <c r="W183" s="78">
        <f>SUM(Mariannhill!W183)</f>
        <v>0</v>
      </c>
      <c r="X183" s="78">
        <f>SUM(Mariannhill!X183)</f>
        <v>0</v>
      </c>
      <c r="Y183" s="78">
        <f>SUM(Mariannhill!Y183)</f>
        <v>0</v>
      </c>
      <c r="Z183" s="78">
        <f>SUM(Mariannhill!Z183)</f>
        <v>0</v>
      </c>
      <c r="AA183" s="78">
        <f>SUM(Mariannhill!AA183)</f>
        <v>0</v>
      </c>
      <c r="AB183" s="78">
        <f>SUM(Mariannhill!AB183)</f>
        <v>0</v>
      </c>
      <c r="AC183" s="78">
        <f>SUM(Mariannhill!AC183)</f>
        <v>0</v>
      </c>
      <c r="AD183" s="78">
        <f>SUM(Mariannhill!AD183)</f>
        <v>0</v>
      </c>
      <c r="AE183" s="78">
        <f>SUM(Mariannhill!AE183)</f>
        <v>0</v>
      </c>
      <c r="AF183" s="78">
        <f>SUM(Mariannhill!AF183)</f>
        <v>0</v>
      </c>
      <c r="AG183" s="77">
        <f>SUM(Mariannhill!AG183)</f>
        <v>83333.33</v>
      </c>
      <c r="AH183" s="79">
        <f>SUM(Mariannhill!AH183)</f>
        <v>0</v>
      </c>
      <c r="AI183" s="78">
        <f>SUM(Mariannhill!AI183)</f>
        <v>0</v>
      </c>
      <c r="AJ183" s="78">
        <f>SUM(Mariannhill!AJ183)</f>
        <v>0</v>
      </c>
      <c r="AK183" s="78">
        <f>SUM(Mariannhill!AK183)</f>
        <v>0</v>
      </c>
      <c r="AL183" s="78">
        <f>SUM(Mariannhill!AL183)</f>
        <v>0</v>
      </c>
      <c r="AM183" s="78">
        <f>SUM(Mariannhill!AM183)</f>
        <v>0</v>
      </c>
      <c r="AN183" s="78">
        <f>SUM(Mariannhill!AN183)</f>
        <v>0</v>
      </c>
      <c r="AO183" s="78">
        <f>SUM(Mariannhill!AO183)</f>
        <v>0</v>
      </c>
      <c r="AP183" s="78">
        <f>SUM(Mariannhill!AP183)</f>
        <v>0</v>
      </c>
      <c r="AQ183" s="78">
        <f>SUM(Mariannhill!AQ183)</f>
        <v>0</v>
      </c>
      <c r="AR183" s="78">
        <f>SUM(Mariannhill!AR183)</f>
        <v>0</v>
      </c>
      <c r="AS183" s="77">
        <f>SUM(Mariannhill!AS183)</f>
        <v>83333.33</v>
      </c>
      <c r="AT183" s="79">
        <f>SUM(Mariannhill!AT183)</f>
        <v>0</v>
      </c>
      <c r="AU183" s="78">
        <f>SUM(Mariannhill!AU183)</f>
        <v>0</v>
      </c>
      <c r="AV183" s="78">
        <f>SUM(Mariannhill!AV183)</f>
        <v>0</v>
      </c>
      <c r="AW183" s="78">
        <f>SUM(Mariannhill!AW183)</f>
        <v>0</v>
      </c>
      <c r="AX183" s="78">
        <f>SUM(Mariannhill!AX183)</f>
        <v>0</v>
      </c>
      <c r="AY183" s="78">
        <f>SUM(Mariannhill!AY183)</f>
        <v>0</v>
      </c>
      <c r="AZ183" s="78">
        <f>SUM(Mariannhill!AZ183)</f>
        <v>0</v>
      </c>
      <c r="BA183" s="78">
        <f>SUM(Mariannhill!BA183)</f>
        <v>0</v>
      </c>
      <c r="BB183" s="78">
        <f>SUM(Mariannhill!BB183)</f>
        <v>0</v>
      </c>
      <c r="BC183" s="78">
        <f>SUM(Mariannhill!BC183)</f>
        <v>0</v>
      </c>
      <c r="BD183" s="78">
        <f>SUM(Mariannhill!BD183)</f>
        <v>0</v>
      </c>
      <c r="BE183" s="77">
        <f>SUM(Mariannhill!BE183)</f>
        <v>83333.33</v>
      </c>
      <c r="BF183" s="79">
        <f>SUM(Mariannhill!BF183)</f>
        <v>0</v>
      </c>
      <c r="BG183" s="78">
        <f>SUM(Mariannhill!BG183)</f>
        <v>0</v>
      </c>
      <c r="BH183" s="78">
        <f>SUM(Mariannhill!BH183)</f>
        <v>0</v>
      </c>
      <c r="BI183" s="78">
        <f>SUM(Mariannhill!BI183)</f>
        <v>0</v>
      </c>
      <c r="BJ183" s="78">
        <f>SUM(Mariannhill!BJ183)</f>
        <v>0</v>
      </c>
      <c r="BK183" s="78">
        <f>SUM(Mariannhill!BK183)</f>
        <v>0</v>
      </c>
      <c r="BL183" s="78">
        <f>SUM(Mariannhill!BL183)</f>
        <v>0</v>
      </c>
      <c r="BM183" s="78">
        <f>SUM(Mariannhill!BM183)</f>
        <v>0</v>
      </c>
      <c r="BN183" s="78">
        <f>SUM(Mariannhill!BN183)</f>
        <v>0</v>
      </c>
      <c r="BO183" s="78">
        <f>SUM(Mariannhill!BO183)</f>
        <v>0</v>
      </c>
      <c r="BP183" s="78">
        <f>SUM(Mariannhill!BP183)</f>
        <v>0</v>
      </c>
      <c r="BQ183" s="77">
        <f>SUM(Mariannhill!BQ183)</f>
        <v>83333.33</v>
      </c>
      <c r="BR183" s="79">
        <f>SUM(Mariannhill!BR183)</f>
        <v>0</v>
      </c>
      <c r="BS183" s="78">
        <f>SUM(Mariannhill!BS183)</f>
        <v>0</v>
      </c>
      <c r="BT183" s="78">
        <f>SUM(Mariannhill!BT183)</f>
        <v>0</v>
      </c>
      <c r="BU183" s="78">
        <f>SUM(Mariannhill!BU183)</f>
        <v>0</v>
      </c>
      <c r="BV183" s="78">
        <f>SUM(Mariannhill!BV183)</f>
        <v>0</v>
      </c>
      <c r="BW183" s="78">
        <f>SUM(Mariannhill!BW183)</f>
        <v>0</v>
      </c>
      <c r="BX183" s="78">
        <f>SUM(Mariannhill!BX183)</f>
        <v>0</v>
      </c>
      <c r="BY183" s="78">
        <f>SUM(Mariannhill!BY183)</f>
        <v>0</v>
      </c>
      <c r="BZ183" s="78">
        <f>SUM(Mariannhill!BZ183)</f>
        <v>0</v>
      </c>
      <c r="CA183" s="78">
        <f>SUM(Mariannhill!CA183)</f>
        <v>0</v>
      </c>
      <c r="CB183" s="78">
        <f>SUM(Mariannhill!CB183)</f>
        <v>0</v>
      </c>
      <c r="CC183" s="77">
        <f>SUM(Mariannhill!CC183)</f>
        <v>83333.350000000006</v>
      </c>
      <c r="CD183" s="40" t="s">
        <v>50</v>
      </c>
    </row>
    <row r="184" spans="1:83" x14ac:dyDescent="0.35">
      <c r="A184" s="40"/>
      <c r="B184" s="145" t="s">
        <v>355</v>
      </c>
      <c r="C184" s="146" t="str">
        <f>"Provision for the overhead charges + profit in respect to A-10003-a (" &amp; TEXT(F184,"###%") &amp; ")"</f>
        <v>Provision for the overhead charges + profit in respect to A-10003-a (TRUE)</v>
      </c>
      <c r="D184" s="147" t="s">
        <v>213</v>
      </c>
      <c r="E184" s="275">
        <f>SUM(Mariannhill!E184)</f>
        <v>500000</v>
      </c>
      <c r="F184" s="214" t="b">
        <f>(Mariannhill!G184)=G184</f>
        <v>1</v>
      </c>
      <c r="G184" s="174">
        <f t="shared" si="83"/>
        <v>0</v>
      </c>
      <c r="H184" s="76">
        <f>SUM(Mariannhill!H184)</f>
        <v>0</v>
      </c>
      <c r="I184" s="77">
        <f>SUM(Mariannhill!I184)</f>
        <v>0</v>
      </c>
      <c r="J184" s="76">
        <f>SUM(Mariannhill!J184)</f>
        <v>0</v>
      </c>
      <c r="K184" s="78">
        <f>SUM(Mariannhill!K184)</f>
        <v>0</v>
      </c>
      <c r="L184" s="78">
        <f>SUM(Mariannhill!L184)</f>
        <v>0</v>
      </c>
      <c r="M184" s="78">
        <f>SUM(Mariannhill!M184)</f>
        <v>0</v>
      </c>
      <c r="N184" s="78">
        <f>SUM(Mariannhill!N184)</f>
        <v>0</v>
      </c>
      <c r="O184" s="78">
        <f>SUM(Mariannhill!O184)</f>
        <v>0</v>
      </c>
      <c r="P184" s="78">
        <f>SUM(Mariannhill!P184)</f>
        <v>0</v>
      </c>
      <c r="Q184" s="78">
        <f>SUM(Mariannhill!Q184)</f>
        <v>0</v>
      </c>
      <c r="R184" s="78">
        <f>SUM(Mariannhill!R184)</f>
        <v>0</v>
      </c>
      <c r="S184" s="78">
        <f>SUM(Mariannhill!S184)</f>
        <v>0</v>
      </c>
      <c r="T184" s="78">
        <f>SUM(Mariannhill!T184)</f>
        <v>0</v>
      </c>
      <c r="U184" s="77">
        <f>SUM(Mariannhill!U184)</f>
        <v>0</v>
      </c>
      <c r="V184" s="76">
        <f>SUM(Mariannhill!V184)</f>
        <v>0</v>
      </c>
      <c r="W184" s="78">
        <f>SUM(Mariannhill!W184)</f>
        <v>0</v>
      </c>
      <c r="X184" s="78">
        <f>SUM(Mariannhill!X184)</f>
        <v>0</v>
      </c>
      <c r="Y184" s="78">
        <f>SUM(Mariannhill!Y184)</f>
        <v>0</v>
      </c>
      <c r="Z184" s="78">
        <f>SUM(Mariannhill!Z184)</f>
        <v>0</v>
      </c>
      <c r="AA184" s="78">
        <f>SUM(Mariannhill!AA184)</f>
        <v>0</v>
      </c>
      <c r="AB184" s="78">
        <f>SUM(Mariannhill!AB184)</f>
        <v>0</v>
      </c>
      <c r="AC184" s="78">
        <f>SUM(Mariannhill!AC184)</f>
        <v>0</v>
      </c>
      <c r="AD184" s="78">
        <f>SUM(Mariannhill!AD184)</f>
        <v>0</v>
      </c>
      <c r="AE184" s="78">
        <f>SUM(Mariannhill!AE184)</f>
        <v>0</v>
      </c>
      <c r="AF184" s="78">
        <f>SUM(Mariannhill!AF184)</f>
        <v>0</v>
      </c>
      <c r="AG184" s="77">
        <f>SUM(Mariannhill!AG184)</f>
        <v>0</v>
      </c>
      <c r="AH184" s="79">
        <f>SUM(Mariannhill!AH184)</f>
        <v>0</v>
      </c>
      <c r="AI184" s="78">
        <f>SUM(Mariannhill!AI184)</f>
        <v>0</v>
      </c>
      <c r="AJ184" s="78">
        <f>SUM(Mariannhill!AJ184)</f>
        <v>0</v>
      </c>
      <c r="AK184" s="78">
        <f>SUM(Mariannhill!AK184)</f>
        <v>0</v>
      </c>
      <c r="AL184" s="78">
        <f>SUM(Mariannhill!AL184)</f>
        <v>0</v>
      </c>
      <c r="AM184" s="78">
        <f>SUM(Mariannhill!AM184)</f>
        <v>0</v>
      </c>
      <c r="AN184" s="78">
        <f>SUM(Mariannhill!AN184)</f>
        <v>0</v>
      </c>
      <c r="AO184" s="78">
        <f>SUM(Mariannhill!AO184)</f>
        <v>0</v>
      </c>
      <c r="AP184" s="78">
        <f>SUM(Mariannhill!AP184)</f>
        <v>0</v>
      </c>
      <c r="AQ184" s="78">
        <f>SUM(Mariannhill!AQ184)</f>
        <v>0</v>
      </c>
      <c r="AR184" s="78">
        <f>SUM(Mariannhill!AR184)</f>
        <v>0</v>
      </c>
      <c r="AS184" s="77">
        <f>SUM(Mariannhill!AS184)</f>
        <v>0</v>
      </c>
      <c r="AT184" s="79">
        <f>SUM(Mariannhill!AT184)</f>
        <v>0</v>
      </c>
      <c r="AU184" s="78">
        <f>SUM(Mariannhill!AU184)</f>
        <v>0</v>
      </c>
      <c r="AV184" s="78">
        <f>SUM(Mariannhill!AV184)</f>
        <v>0</v>
      </c>
      <c r="AW184" s="78">
        <f>SUM(Mariannhill!AW184)</f>
        <v>0</v>
      </c>
      <c r="AX184" s="78">
        <f>SUM(Mariannhill!AX184)</f>
        <v>0</v>
      </c>
      <c r="AY184" s="78">
        <f>SUM(Mariannhill!AY184)</f>
        <v>0</v>
      </c>
      <c r="AZ184" s="78">
        <f>SUM(Mariannhill!AZ184)</f>
        <v>0</v>
      </c>
      <c r="BA184" s="78">
        <f>SUM(Mariannhill!BA184)</f>
        <v>0</v>
      </c>
      <c r="BB184" s="78">
        <f>SUM(Mariannhill!BB184)</f>
        <v>0</v>
      </c>
      <c r="BC184" s="78">
        <f>SUM(Mariannhill!BC184)</f>
        <v>0</v>
      </c>
      <c r="BD184" s="78">
        <f>SUM(Mariannhill!BD184)</f>
        <v>0</v>
      </c>
      <c r="BE184" s="77">
        <f>SUM(Mariannhill!BE184)</f>
        <v>0</v>
      </c>
      <c r="BF184" s="79">
        <f>SUM(Mariannhill!BF184)</f>
        <v>0</v>
      </c>
      <c r="BG184" s="78">
        <f>SUM(Mariannhill!BG184)</f>
        <v>0</v>
      </c>
      <c r="BH184" s="78">
        <f>SUM(Mariannhill!BH184)</f>
        <v>0</v>
      </c>
      <c r="BI184" s="78">
        <f>SUM(Mariannhill!BI184)</f>
        <v>0</v>
      </c>
      <c r="BJ184" s="78">
        <f>SUM(Mariannhill!BJ184)</f>
        <v>0</v>
      </c>
      <c r="BK184" s="78">
        <f>SUM(Mariannhill!BK184)</f>
        <v>0</v>
      </c>
      <c r="BL184" s="78">
        <f>SUM(Mariannhill!BL184)</f>
        <v>0</v>
      </c>
      <c r="BM184" s="78">
        <f>SUM(Mariannhill!BM184)</f>
        <v>0</v>
      </c>
      <c r="BN184" s="78">
        <f>SUM(Mariannhill!BN184)</f>
        <v>0</v>
      </c>
      <c r="BO184" s="78">
        <f>SUM(Mariannhill!BO184)</f>
        <v>0</v>
      </c>
      <c r="BP184" s="78">
        <f>SUM(Mariannhill!BP184)</f>
        <v>0</v>
      </c>
      <c r="BQ184" s="77">
        <f>SUM(Mariannhill!BQ184)</f>
        <v>0</v>
      </c>
      <c r="BR184" s="79">
        <f>SUM(Mariannhill!BR184)</f>
        <v>0</v>
      </c>
      <c r="BS184" s="78">
        <f>SUM(Mariannhill!BS184)</f>
        <v>0</v>
      </c>
      <c r="BT184" s="78">
        <f>SUM(Mariannhill!BT184)</f>
        <v>0</v>
      </c>
      <c r="BU184" s="78">
        <f>SUM(Mariannhill!BU184)</f>
        <v>0</v>
      </c>
      <c r="BV184" s="78">
        <f>SUM(Mariannhill!BV184)</f>
        <v>0</v>
      </c>
      <c r="BW184" s="78">
        <f>SUM(Mariannhill!BW184)</f>
        <v>0</v>
      </c>
      <c r="BX184" s="78">
        <f>SUM(Mariannhill!BX184)</f>
        <v>0</v>
      </c>
      <c r="BY184" s="78">
        <f>SUM(Mariannhill!BY184)</f>
        <v>0</v>
      </c>
      <c r="BZ184" s="78">
        <f>SUM(Mariannhill!BZ184)</f>
        <v>0</v>
      </c>
      <c r="CA184" s="78">
        <f>SUM(Mariannhill!CA184)</f>
        <v>0</v>
      </c>
      <c r="CB184" s="78">
        <f>SUM(Mariannhill!CB184)</f>
        <v>0</v>
      </c>
      <c r="CC184" s="77">
        <f>SUM(Mariannhill!CC184)</f>
        <v>0</v>
      </c>
      <c r="CD184" s="40" t="s">
        <v>50</v>
      </c>
    </row>
    <row r="185" spans="1:83" s="148" customFormat="1" ht="26" x14ac:dyDescent="0.35">
      <c r="B185" s="74" t="s">
        <v>356</v>
      </c>
      <c r="C185" s="143" t="str">
        <f>"Provisional Sum for Community Participation as described in project document (Volume 3 Book 1)(if triggered)  (" &amp; TEXT(F185,"### ###") &amp;")"</f>
        <v>Provisional Sum for Community Participation as described in project document (Volume 3 Book 1)(if triggered)  (TRUE)</v>
      </c>
      <c r="D185" s="144" t="s">
        <v>350</v>
      </c>
      <c r="E185" s="255">
        <f>SUM(Mariannhill!E185)</f>
        <v>1</v>
      </c>
      <c r="F185" s="214" t="b">
        <f>(Mariannhill!G185)=G185</f>
        <v>1</v>
      </c>
      <c r="G185" s="75">
        <f t="shared" si="83"/>
        <v>200000</v>
      </c>
      <c r="H185" s="76">
        <f>SUM(Mariannhill!H185)</f>
        <v>0</v>
      </c>
      <c r="I185" s="77">
        <f>SUM(Mariannhill!I185)</f>
        <v>0</v>
      </c>
      <c r="J185" s="76">
        <f>SUM(Mariannhill!J185)</f>
        <v>0</v>
      </c>
      <c r="K185" s="78">
        <f>SUM(Mariannhill!K185)</f>
        <v>0</v>
      </c>
      <c r="L185" s="78">
        <f>SUM(Mariannhill!L185)</f>
        <v>0</v>
      </c>
      <c r="M185" s="78">
        <f>SUM(Mariannhill!M185)</f>
        <v>0</v>
      </c>
      <c r="N185" s="78">
        <f>SUM(Mariannhill!N185)</f>
        <v>0</v>
      </c>
      <c r="O185" s="78">
        <f>SUM(Mariannhill!O185)</f>
        <v>0</v>
      </c>
      <c r="P185" s="78">
        <f>SUM(Mariannhill!P185)</f>
        <v>0</v>
      </c>
      <c r="Q185" s="78">
        <f>SUM(Mariannhill!Q185)</f>
        <v>0</v>
      </c>
      <c r="R185" s="78">
        <f>SUM(Mariannhill!R185)</f>
        <v>0</v>
      </c>
      <c r="S185" s="78">
        <f>SUM(Mariannhill!S185)</f>
        <v>0</v>
      </c>
      <c r="T185" s="78">
        <f>SUM(Mariannhill!T185)</f>
        <v>0</v>
      </c>
      <c r="U185" s="77">
        <f>SUM(Mariannhill!U185)</f>
        <v>33333.33</v>
      </c>
      <c r="V185" s="76">
        <f>SUM(Mariannhill!V185)</f>
        <v>0</v>
      </c>
      <c r="W185" s="78">
        <f>SUM(Mariannhill!W185)</f>
        <v>0</v>
      </c>
      <c r="X185" s="78">
        <f>SUM(Mariannhill!X185)</f>
        <v>0</v>
      </c>
      <c r="Y185" s="78">
        <f>SUM(Mariannhill!Y185)</f>
        <v>0</v>
      </c>
      <c r="Z185" s="78">
        <f>SUM(Mariannhill!Z185)</f>
        <v>0</v>
      </c>
      <c r="AA185" s="78">
        <f>SUM(Mariannhill!AA185)</f>
        <v>0</v>
      </c>
      <c r="AB185" s="78">
        <f>SUM(Mariannhill!AB185)</f>
        <v>0</v>
      </c>
      <c r="AC185" s="78">
        <f>SUM(Mariannhill!AC185)</f>
        <v>0</v>
      </c>
      <c r="AD185" s="78">
        <f>SUM(Mariannhill!AD185)</f>
        <v>0</v>
      </c>
      <c r="AE185" s="78">
        <f>SUM(Mariannhill!AE185)</f>
        <v>0</v>
      </c>
      <c r="AF185" s="78">
        <f>SUM(Mariannhill!AF185)</f>
        <v>0</v>
      </c>
      <c r="AG185" s="77">
        <f>SUM(Mariannhill!AG185)</f>
        <v>33333.33</v>
      </c>
      <c r="AH185" s="79">
        <f>SUM(Mariannhill!AH185)</f>
        <v>0</v>
      </c>
      <c r="AI185" s="78">
        <f>SUM(Mariannhill!AI185)</f>
        <v>0</v>
      </c>
      <c r="AJ185" s="78">
        <f>SUM(Mariannhill!AJ185)</f>
        <v>0</v>
      </c>
      <c r="AK185" s="78">
        <f>SUM(Mariannhill!AK185)</f>
        <v>0</v>
      </c>
      <c r="AL185" s="78">
        <f>SUM(Mariannhill!AL185)</f>
        <v>0</v>
      </c>
      <c r="AM185" s="78">
        <f>SUM(Mariannhill!AM185)</f>
        <v>0</v>
      </c>
      <c r="AN185" s="78">
        <f>SUM(Mariannhill!AN185)</f>
        <v>0</v>
      </c>
      <c r="AO185" s="78">
        <f>SUM(Mariannhill!AO185)</f>
        <v>0</v>
      </c>
      <c r="AP185" s="78">
        <f>SUM(Mariannhill!AP185)</f>
        <v>0</v>
      </c>
      <c r="AQ185" s="78">
        <f>SUM(Mariannhill!AQ185)</f>
        <v>0</v>
      </c>
      <c r="AR185" s="78">
        <f>SUM(Mariannhill!AR185)</f>
        <v>0</v>
      </c>
      <c r="AS185" s="77">
        <f>SUM(Mariannhill!AS185)</f>
        <v>33333.33</v>
      </c>
      <c r="AT185" s="79">
        <f>SUM(Mariannhill!AT185)</f>
        <v>0</v>
      </c>
      <c r="AU185" s="78">
        <f>SUM(Mariannhill!AU185)</f>
        <v>0</v>
      </c>
      <c r="AV185" s="78">
        <f>SUM(Mariannhill!AV185)</f>
        <v>0</v>
      </c>
      <c r="AW185" s="78">
        <f>SUM(Mariannhill!AW185)</f>
        <v>0</v>
      </c>
      <c r="AX185" s="78">
        <f>SUM(Mariannhill!AX185)</f>
        <v>0</v>
      </c>
      <c r="AY185" s="78">
        <f>SUM(Mariannhill!AY185)</f>
        <v>0</v>
      </c>
      <c r="AZ185" s="78">
        <f>SUM(Mariannhill!AZ185)</f>
        <v>0</v>
      </c>
      <c r="BA185" s="78">
        <f>SUM(Mariannhill!BA185)</f>
        <v>0</v>
      </c>
      <c r="BB185" s="78">
        <f>SUM(Mariannhill!BB185)</f>
        <v>0</v>
      </c>
      <c r="BC185" s="78">
        <f>SUM(Mariannhill!BC185)</f>
        <v>0</v>
      </c>
      <c r="BD185" s="78">
        <f>SUM(Mariannhill!BD185)</f>
        <v>0</v>
      </c>
      <c r="BE185" s="77">
        <f>SUM(Mariannhill!BE185)</f>
        <v>33333.33</v>
      </c>
      <c r="BF185" s="79">
        <f>SUM(Mariannhill!BF185)</f>
        <v>0</v>
      </c>
      <c r="BG185" s="78">
        <f>SUM(Mariannhill!BG185)</f>
        <v>0</v>
      </c>
      <c r="BH185" s="78">
        <f>SUM(Mariannhill!BH185)</f>
        <v>0</v>
      </c>
      <c r="BI185" s="78">
        <f>SUM(Mariannhill!BI185)</f>
        <v>0</v>
      </c>
      <c r="BJ185" s="78">
        <f>SUM(Mariannhill!BJ185)</f>
        <v>0</v>
      </c>
      <c r="BK185" s="78">
        <f>SUM(Mariannhill!BK185)</f>
        <v>0</v>
      </c>
      <c r="BL185" s="78">
        <f>SUM(Mariannhill!BL185)</f>
        <v>0</v>
      </c>
      <c r="BM185" s="78">
        <f>SUM(Mariannhill!BM185)</f>
        <v>0</v>
      </c>
      <c r="BN185" s="78">
        <f>SUM(Mariannhill!BN185)</f>
        <v>0</v>
      </c>
      <c r="BO185" s="78">
        <f>SUM(Mariannhill!BO185)</f>
        <v>0</v>
      </c>
      <c r="BP185" s="78">
        <f>SUM(Mariannhill!BP185)</f>
        <v>0</v>
      </c>
      <c r="BQ185" s="77">
        <f>SUM(Mariannhill!BQ185)</f>
        <v>33333.33</v>
      </c>
      <c r="BR185" s="79">
        <f>SUM(Mariannhill!BR185)</f>
        <v>0</v>
      </c>
      <c r="BS185" s="78">
        <f>SUM(Mariannhill!BS185)</f>
        <v>0</v>
      </c>
      <c r="BT185" s="78">
        <f>SUM(Mariannhill!BT185)</f>
        <v>0</v>
      </c>
      <c r="BU185" s="78">
        <f>SUM(Mariannhill!BU185)</f>
        <v>0</v>
      </c>
      <c r="BV185" s="78">
        <f>SUM(Mariannhill!BV185)</f>
        <v>0</v>
      </c>
      <c r="BW185" s="78">
        <f>SUM(Mariannhill!BW185)</f>
        <v>0</v>
      </c>
      <c r="BX185" s="78">
        <f>SUM(Mariannhill!BX185)</f>
        <v>0</v>
      </c>
      <c r="BY185" s="78">
        <f>SUM(Mariannhill!BY185)</f>
        <v>0</v>
      </c>
      <c r="BZ185" s="78">
        <f>SUM(Mariannhill!BZ185)</f>
        <v>0</v>
      </c>
      <c r="CA185" s="78">
        <f>SUM(Mariannhill!CA185)</f>
        <v>0</v>
      </c>
      <c r="CB185" s="78">
        <f>SUM(Mariannhill!CB185)</f>
        <v>0</v>
      </c>
      <c r="CC185" s="77">
        <f>SUM(Mariannhill!CC185)</f>
        <v>33333.35</v>
      </c>
      <c r="CD185" s="40" t="s">
        <v>50</v>
      </c>
    </row>
    <row r="186" spans="1:83" ht="26" x14ac:dyDescent="0.35">
      <c r="A186" s="40"/>
      <c r="B186" s="145" t="s">
        <v>357</v>
      </c>
      <c r="C186" s="146" t="str">
        <f>"Provision for overhead charges + profit in respect to A-10004-a ("&amp; TEXT(F186,"###%") &amp; ") (if triggered) "</f>
        <v xml:space="preserve">Provision for overhead charges + profit in respect to A-10004-a (TRUE) (if triggered) </v>
      </c>
      <c r="D186" s="147" t="s">
        <v>213</v>
      </c>
      <c r="E186" s="275">
        <f>SUM(Mariannhill!E186)</f>
        <v>200000</v>
      </c>
      <c r="F186" s="214" t="b">
        <f>(Mariannhill!G186)=G186</f>
        <v>1</v>
      </c>
      <c r="G186" s="174">
        <f t="shared" si="83"/>
        <v>0</v>
      </c>
      <c r="H186" s="76">
        <f>SUM(Mariannhill!H186)</f>
        <v>0</v>
      </c>
      <c r="I186" s="77">
        <f>SUM(Mariannhill!I186)</f>
        <v>0</v>
      </c>
      <c r="J186" s="76">
        <f>SUM(Mariannhill!J186)</f>
        <v>0</v>
      </c>
      <c r="K186" s="78">
        <f>SUM(Mariannhill!K186)</f>
        <v>0</v>
      </c>
      <c r="L186" s="78">
        <f>SUM(Mariannhill!L186)</f>
        <v>0</v>
      </c>
      <c r="M186" s="78">
        <f>SUM(Mariannhill!M186)</f>
        <v>0</v>
      </c>
      <c r="N186" s="78">
        <f>SUM(Mariannhill!N186)</f>
        <v>0</v>
      </c>
      <c r="O186" s="78">
        <f>SUM(Mariannhill!O186)</f>
        <v>0</v>
      </c>
      <c r="P186" s="78">
        <f>SUM(Mariannhill!P186)</f>
        <v>0</v>
      </c>
      <c r="Q186" s="78">
        <f>SUM(Mariannhill!Q186)</f>
        <v>0</v>
      </c>
      <c r="R186" s="78">
        <f>SUM(Mariannhill!R186)</f>
        <v>0</v>
      </c>
      <c r="S186" s="78">
        <f>SUM(Mariannhill!S186)</f>
        <v>0</v>
      </c>
      <c r="T186" s="78">
        <f>SUM(Mariannhill!T186)</f>
        <v>0</v>
      </c>
      <c r="U186" s="77">
        <f>SUM(Mariannhill!U186)</f>
        <v>0</v>
      </c>
      <c r="V186" s="76">
        <f>SUM(Mariannhill!V186)</f>
        <v>0</v>
      </c>
      <c r="W186" s="78">
        <f>SUM(Mariannhill!W186)</f>
        <v>0</v>
      </c>
      <c r="X186" s="78">
        <f>SUM(Mariannhill!X186)</f>
        <v>0</v>
      </c>
      <c r="Y186" s="78">
        <f>SUM(Mariannhill!Y186)</f>
        <v>0</v>
      </c>
      <c r="Z186" s="78">
        <f>SUM(Mariannhill!Z186)</f>
        <v>0</v>
      </c>
      <c r="AA186" s="78">
        <f>SUM(Mariannhill!AA186)</f>
        <v>0</v>
      </c>
      <c r="AB186" s="78">
        <f>SUM(Mariannhill!AB186)</f>
        <v>0</v>
      </c>
      <c r="AC186" s="78">
        <f>SUM(Mariannhill!AC186)</f>
        <v>0</v>
      </c>
      <c r="AD186" s="78">
        <f>SUM(Mariannhill!AD186)</f>
        <v>0</v>
      </c>
      <c r="AE186" s="78">
        <f>SUM(Mariannhill!AE186)</f>
        <v>0</v>
      </c>
      <c r="AF186" s="78">
        <f>SUM(Mariannhill!AF186)</f>
        <v>0</v>
      </c>
      <c r="AG186" s="77">
        <f>SUM(Mariannhill!AG186)</f>
        <v>0</v>
      </c>
      <c r="AH186" s="79">
        <f>SUM(Mariannhill!AH186)</f>
        <v>0</v>
      </c>
      <c r="AI186" s="78">
        <f>SUM(Mariannhill!AI186)</f>
        <v>0</v>
      </c>
      <c r="AJ186" s="78">
        <f>SUM(Mariannhill!AJ186)</f>
        <v>0</v>
      </c>
      <c r="AK186" s="78">
        <f>SUM(Mariannhill!AK186)</f>
        <v>0</v>
      </c>
      <c r="AL186" s="78">
        <f>SUM(Mariannhill!AL186)</f>
        <v>0</v>
      </c>
      <c r="AM186" s="78">
        <f>SUM(Mariannhill!AM186)</f>
        <v>0</v>
      </c>
      <c r="AN186" s="78">
        <f>SUM(Mariannhill!AN186)</f>
        <v>0</v>
      </c>
      <c r="AO186" s="78">
        <f>SUM(Mariannhill!AO186)</f>
        <v>0</v>
      </c>
      <c r="AP186" s="78">
        <f>SUM(Mariannhill!AP186)</f>
        <v>0</v>
      </c>
      <c r="AQ186" s="78">
        <f>SUM(Mariannhill!AQ186)</f>
        <v>0</v>
      </c>
      <c r="AR186" s="78">
        <f>SUM(Mariannhill!AR186)</f>
        <v>0</v>
      </c>
      <c r="AS186" s="77">
        <f>SUM(Mariannhill!AS186)</f>
        <v>0</v>
      </c>
      <c r="AT186" s="79">
        <f>SUM(Mariannhill!AT186)</f>
        <v>0</v>
      </c>
      <c r="AU186" s="78">
        <f>SUM(Mariannhill!AU186)</f>
        <v>0</v>
      </c>
      <c r="AV186" s="78">
        <f>SUM(Mariannhill!AV186)</f>
        <v>0</v>
      </c>
      <c r="AW186" s="78">
        <f>SUM(Mariannhill!AW186)</f>
        <v>0</v>
      </c>
      <c r="AX186" s="78">
        <f>SUM(Mariannhill!AX186)</f>
        <v>0</v>
      </c>
      <c r="AY186" s="78">
        <f>SUM(Mariannhill!AY186)</f>
        <v>0</v>
      </c>
      <c r="AZ186" s="78">
        <f>SUM(Mariannhill!AZ186)</f>
        <v>0</v>
      </c>
      <c r="BA186" s="78">
        <f>SUM(Mariannhill!BA186)</f>
        <v>0</v>
      </c>
      <c r="BB186" s="78">
        <f>SUM(Mariannhill!BB186)</f>
        <v>0</v>
      </c>
      <c r="BC186" s="78">
        <f>SUM(Mariannhill!BC186)</f>
        <v>0</v>
      </c>
      <c r="BD186" s="78">
        <f>SUM(Mariannhill!BD186)</f>
        <v>0</v>
      </c>
      <c r="BE186" s="77">
        <f>SUM(Mariannhill!BE186)</f>
        <v>0</v>
      </c>
      <c r="BF186" s="79">
        <f>SUM(Mariannhill!BF186)</f>
        <v>0</v>
      </c>
      <c r="BG186" s="78">
        <f>SUM(Mariannhill!BG186)</f>
        <v>0</v>
      </c>
      <c r="BH186" s="78">
        <f>SUM(Mariannhill!BH186)</f>
        <v>0</v>
      </c>
      <c r="BI186" s="78">
        <f>SUM(Mariannhill!BI186)</f>
        <v>0</v>
      </c>
      <c r="BJ186" s="78">
        <f>SUM(Mariannhill!BJ186)</f>
        <v>0</v>
      </c>
      <c r="BK186" s="78">
        <f>SUM(Mariannhill!BK186)</f>
        <v>0</v>
      </c>
      <c r="BL186" s="78">
        <f>SUM(Mariannhill!BL186)</f>
        <v>0</v>
      </c>
      <c r="BM186" s="78">
        <f>SUM(Mariannhill!BM186)</f>
        <v>0</v>
      </c>
      <c r="BN186" s="78">
        <f>SUM(Mariannhill!BN186)</f>
        <v>0</v>
      </c>
      <c r="BO186" s="78">
        <f>SUM(Mariannhill!BO186)</f>
        <v>0</v>
      </c>
      <c r="BP186" s="78">
        <f>SUM(Mariannhill!BP186)</f>
        <v>0</v>
      </c>
      <c r="BQ186" s="77">
        <f>SUM(Mariannhill!BQ186)</f>
        <v>0</v>
      </c>
      <c r="BR186" s="79">
        <f>SUM(Mariannhill!BR186)</f>
        <v>0</v>
      </c>
      <c r="BS186" s="78">
        <f>SUM(Mariannhill!BS186)</f>
        <v>0</v>
      </c>
      <c r="BT186" s="78">
        <f>SUM(Mariannhill!BT186)</f>
        <v>0</v>
      </c>
      <c r="BU186" s="78">
        <f>SUM(Mariannhill!BU186)</f>
        <v>0</v>
      </c>
      <c r="BV186" s="78">
        <f>SUM(Mariannhill!BV186)</f>
        <v>0</v>
      </c>
      <c r="BW186" s="78">
        <f>SUM(Mariannhill!BW186)</f>
        <v>0</v>
      </c>
      <c r="BX186" s="78">
        <f>SUM(Mariannhill!BX186)</f>
        <v>0</v>
      </c>
      <c r="BY186" s="78">
        <f>SUM(Mariannhill!BY186)</f>
        <v>0</v>
      </c>
      <c r="BZ186" s="78">
        <f>SUM(Mariannhill!BZ186)</f>
        <v>0</v>
      </c>
      <c r="CA186" s="78">
        <f>SUM(Mariannhill!CA186)</f>
        <v>0</v>
      </c>
      <c r="CB186" s="78">
        <f>SUM(Mariannhill!CB186)</f>
        <v>0</v>
      </c>
      <c r="CC186" s="77">
        <f>SUM(Mariannhill!CC186)</f>
        <v>0</v>
      </c>
      <c r="CD186" s="40" t="s">
        <v>50</v>
      </c>
    </row>
    <row r="187" spans="1:83" s="148" customFormat="1" ht="26" x14ac:dyDescent="0.35">
      <c r="B187" s="74" t="s">
        <v>358</v>
      </c>
      <c r="C187" s="143" t="str">
        <f>"Provisional Sum for Telecommunication services - Broadband service for remote access to QLS (" &amp; TEXT(F187,"### ###") &amp;")"</f>
        <v>Provisional Sum for Telecommunication services - Broadband service for remote access to QLS (TRUE)</v>
      </c>
      <c r="D187" s="144" t="s">
        <v>350</v>
      </c>
      <c r="E187" s="255">
        <f>SUM(Mariannhill!E187)</f>
        <v>1</v>
      </c>
      <c r="F187" s="214" t="b">
        <f>(Mariannhill!G187)=G187</f>
        <v>1</v>
      </c>
      <c r="G187" s="75">
        <f t="shared" si="83"/>
        <v>200000</v>
      </c>
      <c r="H187" s="76">
        <f>SUM(Mariannhill!H187)</f>
        <v>0</v>
      </c>
      <c r="I187" s="77">
        <f>SUM(Mariannhill!I187)</f>
        <v>0</v>
      </c>
      <c r="J187" s="76">
        <f>SUM(Mariannhill!J187)</f>
        <v>0</v>
      </c>
      <c r="K187" s="78">
        <f>SUM(Mariannhill!K187)</f>
        <v>0</v>
      </c>
      <c r="L187" s="78">
        <f>SUM(Mariannhill!L187)</f>
        <v>0</v>
      </c>
      <c r="M187" s="78">
        <f>SUM(Mariannhill!M187)</f>
        <v>0</v>
      </c>
      <c r="N187" s="78">
        <f>SUM(Mariannhill!N187)</f>
        <v>0</v>
      </c>
      <c r="O187" s="78">
        <f>SUM(Mariannhill!O187)</f>
        <v>0</v>
      </c>
      <c r="P187" s="78">
        <f>SUM(Mariannhill!P187)</f>
        <v>0</v>
      </c>
      <c r="Q187" s="78">
        <f>SUM(Mariannhill!Q187)</f>
        <v>0</v>
      </c>
      <c r="R187" s="78">
        <f>SUM(Mariannhill!R187)</f>
        <v>0</v>
      </c>
      <c r="S187" s="78">
        <f>SUM(Mariannhill!S187)</f>
        <v>0</v>
      </c>
      <c r="T187" s="78">
        <f>SUM(Mariannhill!T187)</f>
        <v>0</v>
      </c>
      <c r="U187" s="77">
        <f>SUM(Mariannhill!U187)</f>
        <v>33333.33</v>
      </c>
      <c r="V187" s="76">
        <f>SUM(Mariannhill!V187)</f>
        <v>0</v>
      </c>
      <c r="W187" s="78">
        <f>SUM(Mariannhill!W187)</f>
        <v>0</v>
      </c>
      <c r="X187" s="78">
        <f>SUM(Mariannhill!X187)</f>
        <v>0</v>
      </c>
      <c r="Y187" s="78">
        <f>SUM(Mariannhill!Y187)</f>
        <v>0</v>
      </c>
      <c r="Z187" s="78">
        <f>SUM(Mariannhill!Z187)</f>
        <v>0</v>
      </c>
      <c r="AA187" s="78">
        <f>SUM(Mariannhill!AA187)</f>
        <v>0</v>
      </c>
      <c r="AB187" s="78">
        <f>SUM(Mariannhill!AB187)</f>
        <v>0</v>
      </c>
      <c r="AC187" s="78">
        <f>SUM(Mariannhill!AC187)</f>
        <v>0</v>
      </c>
      <c r="AD187" s="78">
        <f>SUM(Mariannhill!AD187)</f>
        <v>0</v>
      </c>
      <c r="AE187" s="78">
        <f>SUM(Mariannhill!AE187)</f>
        <v>0</v>
      </c>
      <c r="AF187" s="78">
        <f>SUM(Mariannhill!AF187)</f>
        <v>0</v>
      </c>
      <c r="AG187" s="77">
        <f>SUM(Mariannhill!AG187)</f>
        <v>33333.33</v>
      </c>
      <c r="AH187" s="79">
        <f>SUM(Mariannhill!AH187)</f>
        <v>0</v>
      </c>
      <c r="AI187" s="78">
        <f>SUM(Mariannhill!AI187)</f>
        <v>0</v>
      </c>
      <c r="AJ187" s="78">
        <f>SUM(Mariannhill!AJ187)</f>
        <v>0</v>
      </c>
      <c r="AK187" s="78">
        <f>SUM(Mariannhill!AK187)</f>
        <v>0</v>
      </c>
      <c r="AL187" s="78">
        <f>SUM(Mariannhill!AL187)</f>
        <v>0</v>
      </c>
      <c r="AM187" s="78">
        <f>SUM(Mariannhill!AM187)</f>
        <v>0</v>
      </c>
      <c r="AN187" s="78">
        <f>SUM(Mariannhill!AN187)</f>
        <v>0</v>
      </c>
      <c r="AO187" s="78">
        <f>SUM(Mariannhill!AO187)</f>
        <v>0</v>
      </c>
      <c r="AP187" s="78">
        <f>SUM(Mariannhill!AP187)</f>
        <v>0</v>
      </c>
      <c r="AQ187" s="78">
        <f>SUM(Mariannhill!AQ187)</f>
        <v>0</v>
      </c>
      <c r="AR187" s="78">
        <f>SUM(Mariannhill!AR187)</f>
        <v>0</v>
      </c>
      <c r="AS187" s="77">
        <f>SUM(Mariannhill!AS187)</f>
        <v>33333.33</v>
      </c>
      <c r="AT187" s="79">
        <f>SUM(Mariannhill!AT187)</f>
        <v>0</v>
      </c>
      <c r="AU187" s="78">
        <f>SUM(Mariannhill!AU187)</f>
        <v>0</v>
      </c>
      <c r="AV187" s="78">
        <f>SUM(Mariannhill!AV187)</f>
        <v>0</v>
      </c>
      <c r="AW187" s="78">
        <f>SUM(Mariannhill!AW187)</f>
        <v>0</v>
      </c>
      <c r="AX187" s="78">
        <f>SUM(Mariannhill!AX187)</f>
        <v>0</v>
      </c>
      <c r="AY187" s="78">
        <f>SUM(Mariannhill!AY187)</f>
        <v>0</v>
      </c>
      <c r="AZ187" s="78">
        <f>SUM(Mariannhill!AZ187)</f>
        <v>0</v>
      </c>
      <c r="BA187" s="78">
        <f>SUM(Mariannhill!BA187)</f>
        <v>0</v>
      </c>
      <c r="BB187" s="78">
        <f>SUM(Mariannhill!BB187)</f>
        <v>0</v>
      </c>
      <c r="BC187" s="78">
        <f>SUM(Mariannhill!BC187)</f>
        <v>0</v>
      </c>
      <c r="BD187" s="78">
        <f>SUM(Mariannhill!BD187)</f>
        <v>0</v>
      </c>
      <c r="BE187" s="77">
        <f>SUM(Mariannhill!BE187)</f>
        <v>33333.33</v>
      </c>
      <c r="BF187" s="79">
        <f>SUM(Mariannhill!BF187)</f>
        <v>0</v>
      </c>
      <c r="BG187" s="78">
        <f>SUM(Mariannhill!BG187)</f>
        <v>0</v>
      </c>
      <c r="BH187" s="78">
        <f>SUM(Mariannhill!BH187)</f>
        <v>0</v>
      </c>
      <c r="BI187" s="78">
        <f>SUM(Mariannhill!BI187)</f>
        <v>0</v>
      </c>
      <c r="BJ187" s="78">
        <f>SUM(Mariannhill!BJ187)</f>
        <v>0</v>
      </c>
      <c r="BK187" s="78">
        <f>SUM(Mariannhill!BK187)</f>
        <v>0</v>
      </c>
      <c r="BL187" s="78">
        <f>SUM(Mariannhill!BL187)</f>
        <v>0</v>
      </c>
      <c r="BM187" s="78">
        <f>SUM(Mariannhill!BM187)</f>
        <v>0</v>
      </c>
      <c r="BN187" s="78">
        <f>SUM(Mariannhill!BN187)</f>
        <v>0</v>
      </c>
      <c r="BO187" s="78">
        <f>SUM(Mariannhill!BO187)</f>
        <v>0</v>
      </c>
      <c r="BP187" s="78">
        <f>SUM(Mariannhill!BP187)</f>
        <v>0</v>
      </c>
      <c r="BQ187" s="77">
        <f>SUM(Mariannhill!BQ187)</f>
        <v>33333.33</v>
      </c>
      <c r="BR187" s="79">
        <f>SUM(Mariannhill!BR187)</f>
        <v>0</v>
      </c>
      <c r="BS187" s="78">
        <f>SUM(Mariannhill!BS187)</f>
        <v>0</v>
      </c>
      <c r="BT187" s="78">
        <f>SUM(Mariannhill!BT187)</f>
        <v>0</v>
      </c>
      <c r="BU187" s="78">
        <f>SUM(Mariannhill!BU187)</f>
        <v>0</v>
      </c>
      <c r="BV187" s="78">
        <f>SUM(Mariannhill!BV187)</f>
        <v>0</v>
      </c>
      <c r="BW187" s="78">
        <f>SUM(Mariannhill!BW187)</f>
        <v>0</v>
      </c>
      <c r="BX187" s="78">
        <f>SUM(Mariannhill!BX187)</f>
        <v>0</v>
      </c>
      <c r="BY187" s="78">
        <f>SUM(Mariannhill!BY187)</f>
        <v>0</v>
      </c>
      <c r="BZ187" s="78">
        <f>SUM(Mariannhill!BZ187)</f>
        <v>0</v>
      </c>
      <c r="CA187" s="78">
        <f>SUM(Mariannhill!CA187)</f>
        <v>0</v>
      </c>
      <c r="CB187" s="78">
        <f>SUM(Mariannhill!CB187)</f>
        <v>0</v>
      </c>
      <c r="CC187" s="77">
        <f>SUM(Mariannhill!CC187)</f>
        <v>33333.35</v>
      </c>
      <c r="CD187" s="40" t="s">
        <v>50</v>
      </c>
    </row>
    <row r="188" spans="1:83" ht="26" x14ac:dyDescent="0.35">
      <c r="A188" s="40"/>
      <c r="B188" s="145" t="s">
        <v>359</v>
      </c>
      <c r="C188" s="146" t="str">
        <f>"Provision for overhead charges + profit in respect to A-10005-a ("&amp; TEXT(F188,"###%") &amp; ") (if triggered)"</f>
        <v>Provision for overhead charges + profit in respect to A-10005-a (TRUE) (if triggered)</v>
      </c>
      <c r="D188" s="147" t="s">
        <v>213</v>
      </c>
      <c r="E188" s="275">
        <f>SUM(Mariannhill!E188)</f>
        <v>200000</v>
      </c>
      <c r="F188" s="214" t="b">
        <f>(Mariannhill!G188)=G188</f>
        <v>1</v>
      </c>
      <c r="G188" s="174">
        <f t="shared" si="83"/>
        <v>0</v>
      </c>
      <c r="H188" s="76">
        <f>SUM(Mariannhill!H188)</f>
        <v>0</v>
      </c>
      <c r="I188" s="77">
        <f>SUM(Mariannhill!I188)</f>
        <v>0</v>
      </c>
      <c r="J188" s="76">
        <f>SUM(Mariannhill!J188)</f>
        <v>0</v>
      </c>
      <c r="K188" s="78">
        <f>SUM(Mariannhill!K188)</f>
        <v>0</v>
      </c>
      <c r="L188" s="78">
        <f>SUM(Mariannhill!L188)</f>
        <v>0</v>
      </c>
      <c r="M188" s="78">
        <f>SUM(Mariannhill!M188)</f>
        <v>0</v>
      </c>
      <c r="N188" s="78">
        <f>SUM(Mariannhill!N188)</f>
        <v>0</v>
      </c>
      <c r="O188" s="78">
        <f>SUM(Mariannhill!O188)</f>
        <v>0</v>
      </c>
      <c r="P188" s="78">
        <f>SUM(Mariannhill!P188)</f>
        <v>0</v>
      </c>
      <c r="Q188" s="78">
        <f>SUM(Mariannhill!Q188)</f>
        <v>0</v>
      </c>
      <c r="R188" s="78">
        <f>SUM(Mariannhill!R188)</f>
        <v>0</v>
      </c>
      <c r="S188" s="78">
        <f>SUM(Mariannhill!S188)</f>
        <v>0</v>
      </c>
      <c r="T188" s="78">
        <f>SUM(Mariannhill!T188)</f>
        <v>0</v>
      </c>
      <c r="U188" s="77">
        <f>SUM(Mariannhill!U188)</f>
        <v>0</v>
      </c>
      <c r="V188" s="76">
        <f>SUM(Mariannhill!V188)</f>
        <v>0</v>
      </c>
      <c r="W188" s="78">
        <f>SUM(Mariannhill!W188)</f>
        <v>0</v>
      </c>
      <c r="X188" s="78">
        <f>SUM(Mariannhill!X188)</f>
        <v>0</v>
      </c>
      <c r="Y188" s="78">
        <f>SUM(Mariannhill!Y188)</f>
        <v>0</v>
      </c>
      <c r="Z188" s="78">
        <f>SUM(Mariannhill!Z188)</f>
        <v>0</v>
      </c>
      <c r="AA188" s="78">
        <f>SUM(Mariannhill!AA188)</f>
        <v>0</v>
      </c>
      <c r="AB188" s="78">
        <f>SUM(Mariannhill!AB188)</f>
        <v>0</v>
      </c>
      <c r="AC188" s="78">
        <f>SUM(Mariannhill!AC188)</f>
        <v>0</v>
      </c>
      <c r="AD188" s="78">
        <f>SUM(Mariannhill!AD188)</f>
        <v>0</v>
      </c>
      <c r="AE188" s="78">
        <f>SUM(Mariannhill!AE188)</f>
        <v>0</v>
      </c>
      <c r="AF188" s="78">
        <f>SUM(Mariannhill!AF188)</f>
        <v>0</v>
      </c>
      <c r="AG188" s="77">
        <f>SUM(Mariannhill!AG188)</f>
        <v>0</v>
      </c>
      <c r="AH188" s="79">
        <f>SUM(Mariannhill!AH188)</f>
        <v>0</v>
      </c>
      <c r="AI188" s="78">
        <f>SUM(Mariannhill!AI188)</f>
        <v>0</v>
      </c>
      <c r="AJ188" s="78">
        <f>SUM(Mariannhill!AJ188)</f>
        <v>0</v>
      </c>
      <c r="AK188" s="78">
        <f>SUM(Mariannhill!AK188)</f>
        <v>0</v>
      </c>
      <c r="AL188" s="78">
        <f>SUM(Mariannhill!AL188)</f>
        <v>0</v>
      </c>
      <c r="AM188" s="78">
        <f>SUM(Mariannhill!AM188)</f>
        <v>0</v>
      </c>
      <c r="AN188" s="78">
        <f>SUM(Mariannhill!AN188)</f>
        <v>0</v>
      </c>
      <c r="AO188" s="78">
        <f>SUM(Mariannhill!AO188)</f>
        <v>0</v>
      </c>
      <c r="AP188" s="78">
        <f>SUM(Mariannhill!AP188)</f>
        <v>0</v>
      </c>
      <c r="AQ188" s="78">
        <f>SUM(Mariannhill!AQ188)</f>
        <v>0</v>
      </c>
      <c r="AR188" s="78">
        <f>SUM(Mariannhill!AR188)</f>
        <v>0</v>
      </c>
      <c r="AS188" s="77">
        <f>SUM(Mariannhill!AS188)</f>
        <v>0</v>
      </c>
      <c r="AT188" s="79">
        <f>SUM(Mariannhill!AT188)</f>
        <v>0</v>
      </c>
      <c r="AU188" s="78">
        <f>SUM(Mariannhill!AU188)</f>
        <v>0</v>
      </c>
      <c r="AV188" s="78">
        <f>SUM(Mariannhill!AV188)</f>
        <v>0</v>
      </c>
      <c r="AW188" s="78">
        <f>SUM(Mariannhill!AW188)</f>
        <v>0</v>
      </c>
      <c r="AX188" s="78">
        <f>SUM(Mariannhill!AX188)</f>
        <v>0</v>
      </c>
      <c r="AY188" s="78">
        <f>SUM(Mariannhill!AY188)</f>
        <v>0</v>
      </c>
      <c r="AZ188" s="78">
        <f>SUM(Mariannhill!AZ188)</f>
        <v>0</v>
      </c>
      <c r="BA188" s="78">
        <f>SUM(Mariannhill!BA188)</f>
        <v>0</v>
      </c>
      <c r="BB188" s="78">
        <f>SUM(Mariannhill!BB188)</f>
        <v>0</v>
      </c>
      <c r="BC188" s="78">
        <f>SUM(Mariannhill!BC188)</f>
        <v>0</v>
      </c>
      <c r="BD188" s="78">
        <f>SUM(Mariannhill!BD188)</f>
        <v>0</v>
      </c>
      <c r="BE188" s="77">
        <f>SUM(Mariannhill!BE188)</f>
        <v>0</v>
      </c>
      <c r="BF188" s="79">
        <f>SUM(Mariannhill!BF188)</f>
        <v>0</v>
      </c>
      <c r="BG188" s="78">
        <f>SUM(Mariannhill!BG188)</f>
        <v>0</v>
      </c>
      <c r="BH188" s="78">
        <f>SUM(Mariannhill!BH188)</f>
        <v>0</v>
      </c>
      <c r="BI188" s="78">
        <f>SUM(Mariannhill!BI188)</f>
        <v>0</v>
      </c>
      <c r="BJ188" s="78">
        <f>SUM(Mariannhill!BJ188)</f>
        <v>0</v>
      </c>
      <c r="BK188" s="78">
        <f>SUM(Mariannhill!BK188)</f>
        <v>0</v>
      </c>
      <c r="BL188" s="78">
        <f>SUM(Mariannhill!BL188)</f>
        <v>0</v>
      </c>
      <c r="BM188" s="78">
        <f>SUM(Mariannhill!BM188)</f>
        <v>0</v>
      </c>
      <c r="BN188" s="78">
        <f>SUM(Mariannhill!BN188)</f>
        <v>0</v>
      </c>
      <c r="BO188" s="78">
        <f>SUM(Mariannhill!BO188)</f>
        <v>0</v>
      </c>
      <c r="BP188" s="78">
        <f>SUM(Mariannhill!BP188)</f>
        <v>0</v>
      </c>
      <c r="BQ188" s="77">
        <f>SUM(Mariannhill!BQ188)</f>
        <v>0</v>
      </c>
      <c r="BR188" s="79">
        <f>SUM(Mariannhill!BR188)</f>
        <v>0</v>
      </c>
      <c r="BS188" s="78">
        <f>SUM(Mariannhill!BS188)</f>
        <v>0</v>
      </c>
      <c r="BT188" s="78">
        <f>SUM(Mariannhill!BT188)</f>
        <v>0</v>
      </c>
      <c r="BU188" s="78">
        <f>SUM(Mariannhill!BU188)</f>
        <v>0</v>
      </c>
      <c r="BV188" s="78">
        <f>SUM(Mariannhill!BV188)</f>
        <v>0</v>
      </c>
      <c r="BW188" s="78">
        <f>SUM(Mariannhill!BW188)</f>
        <v>0</v>
      </c>
      <c r="BX188" s="78">
        <f>SUM(Mariannhill!BX188)</f>
        <v>0</v>
      </c>
      <c r="BY188" s="78">
        <f>SUM(Mariannhill!BY188)</f>
        <v>0</v>
      </c>
      <c r="BZ188" s="78">
        <f>SUM(Mariannhill!BZ188)</f>
        <v>0</v>
      </c>
      <c r="CA188" s="78">
        <f>SUM(Mariannhill!CA188)</f>
        <v>0</v>
      </c>
      <c r="CB188" s="78">
        <f>SUM(Mariannhill!CB188)</f>
        <v>0</v>
      </c>
      <c r="CC188" s="77">
        <f>SUM(Mariannhill!CC188)</f>
        <v>0</v>
      </c>
      <c r="CD188" s="40" t="s">
        <v>50</v>
      </c>
    </row>
    <row r="189" spans="1:83" s="148" customFormat="1" x14ac:dyDescent="0.35">
      <c r="B189" s="74" t="s">
        <v>360</v>
      </c>
      <c r="C189" s="143" t="str">
        <f>"Provisional Sum for ETC related Marketing (" &amp; TEXT(F189,"### ###") &amp;")"</f>
        <v>Provisional Sum for ETC related Marketing (TRUE)</v>
      </c>
      <c r="D189" s="144" t="s">
        <v>350</v>
      </c>
      <c r="E189" s="255">
        <f>SUM(Mariannhill!E189)</f>
        <v>1</v>
      </c>
      <c r="F189" s="214" t="b">
        <f>(Mariannhill!G189)=G189</f>
        <v>1</v>
      </c>
      <c r="G189" s="75">
        <f t="shared" si="83"/>
        <v>100000</v>
      </c>
      <c r="H189" s="76">
        <f>SUM(Mariannhill!H189)</f>
        <v>0</v>
      </c>
      <c r="I189" s="77">
        <f>SUM(Mariannhill!I189)</f>
        <v>0</v>
      </c>
      <c r="J189" s="76">
        <f>SUM(Mariannhill!J189)</f>
        <v>0</v>
      </c>
      <c r="K189" s="78">
        <f>SUM(Mariannhill!K189)</f>
        <v>0</v>
      </c>
      <c r="L189" s="78">
        <f>SUM(Mariannhill!L189)</f>
        <v>0</v>
      </c>
      <c r="M189" s="78">
        <f>SUM(Mariannhill!M189)</f>
        <v>0</v>
      </c>
      <c r="N189" s="78">
        <f>SUM(Mariannhill!N189)</f>
        <v>0</v>
      </c>
      <c r="O189" s="78">
        <f>SUM(Mariannhill!O189)</f>
        <v>0</v>
      </c>
      <c r="P189" s="78">
        <f>SUM(Mariannhill!P189)</f>
        <v>0</v>
      </c>
      <c r="Q189" s="78">
        <f>SUM(Mariannhill!Q189)</f>
        <v>0</v>
      </c>
      <c r="R189" s="78">
        <f>SUM(Mariannhill!R189)</f>
        <v>0</v>
      </c>
      <c r="S189" s="78">
        <f>SUM(Mariannhill!S189)</f>
        <v>0</v>
      </c>
      <c r="T189" s="78">
        <f>SUM(Mariannhill!T189)</f>
        <v>0</v>
      </c>
      <c r="U189" s="77">
        <f>SUM(Mariannhill!U189)</f>
        <v>16666.669999999998</v>
      </c>
      <c r="V189" s="76">
        <f>SUM(Mariannhill!V189)</f>
        <v>0</v>
      </c>
      <c r="W189" s="78">
        <f>SUM(Mariannhill!W189)</f>
        <v>0</v>
      </c>
      <c r="X189" s="78">
        <f>SUM(Mariannhill!X189)</f>
        <v>0</v>
      </c>
      <c r="Y189" s="78">
        <f>SUM(Mariannhill!Y189)</f>
        <v>0</v>
      </c>
      <c r="Z189" s="78">
        <f>SUM(Mariannhill!Z189)</f>
        <v>0</v>
      </c>
      <c r="AA189" s="78">
        <f>SUM(Mariannhill!AA189)</f>
        <v>0</v>
      </c>
      <c r="AB189" s="78">
        <f>SUM(Mariannhill!AB189)</f>
        <v>0</v>
      </c>
      <c r="AC189" s="78">
        <f>SUM(Mariannhill!AC189)</f>
        <v>0</v>
      </c>
      <c r="AD189" s="78">
        <f>SUM(Mariannhill!AD189)</f>
        <v>0</v>
      </c>
      <c r="AE189" s="78">
        <f>SUM(Mariannhill!AE189)</f>
        <v>0</v>
      </c>
      <c r="AF189" s="78">
        <f>SUM(Mariannhill!AF189)</f>
        <v>0</v>
      </c>
      <c r="AG189" s="77">
        <f>SUM(Mariannhill!AG189)</f>
        <v>16666.669999999998</v>
      </c>
      <c r="AH189" s="79">
        <f>SUM(Mariannhill!AH189)</f>
        <v>0</v>
      </c>
      <c r="AI189" s="78">
        <f>SUM(Mariannhill!AI189)</f>
        <v>0</v>
      </c>
      <c r="AJ189" s="78">
        <f>SUM(Mariannhill!AJ189)</f>
        <v>0</v>
      </c>
      <c r="AK189" s="78">
        <f>SUM(Mariannhill!AK189)</f>
        <v>0</v>
      </c>
      <c r="AL189" s="78">
        <f>SUM(Mariannhill!AL189)</f>
        <v>0</v>
      </c>
      <c r="AM189" s="78">
        <f>SUM(Mariannhill!AM189)</f>
        <v>0</v>
      </c>
      <c r="AN189" s="78">
        <f>SUM(Mariannhill!AN189)</f>
        <v>0</v>
      </c>
      <c r="AO189" s="78">
        <f>SUM(Mariannhill!AO189)</f>
        <v>0</v>
      </c>
      <c r="AP189" s="78">
        <f>SUM(Mariannhill!AP189)</f>
        <v>0</v>
      </c>
      <c r="AQ189" s="78">
        <f>SUM(Mariannhill!AQ189)</f>
        <v>0</v>
      </c>
      <c r="AR189" s="78">
        <f>SUM(Mariannhill!AR189)</f>
        <v>0</v>
      </c>
      <c r="AS189" s="77">
        <f>SUM(Mariannhill!AS189)</f>
        <v>16666.669999999998</v>
      </c>
      <c r="AT189" s="79">
        <f>SUM(Mariannhill!AT189)</f>
        <v>0</v>
      </c>
      <c r="AU189" s="78">
        <f>SUM(Mariannhill!AU189)</f>
        <v>0</v>
      </c>
      <c r="AV189" s="78">
        <f>SUM(Mariannhill!AV189)</f>
        <v>0</v>
      </c>
      <c r="AW189" s="78">
        <f>SUM(Mariannhill!AW189)</f>
        <v>0</v>
      </c>
      <c r="AX189" s="78">
        <f>SUM(Mariannhill!AX189)</f>
        <v>0</v>
      </c>
      <c r="AY189" s="78">
        <f>SUM(Mariannhill!AY189)</f>
        <v>0</v>
      </c>
      <c r="AZ189" s="78">
        <f>SUM(Mariannhill!AZ189)</f>
        <v>0</v>
      </c>
      <c r="BA189" s="78">
        <f>SUM(Mariannhill!BA189)</f>
        <v>0</v>
      </c>
      <c r="BB189" s="78">
        <f>SUM(Mariannhill!BB189)</f>
        <v>0</v>
      </c>
      <c r="BC189" s="78">
        <f>SUM(Mariannhill!BC189)</f>
        <v>0</v>
      </c>
      <c r="BD189" s="78">
        <f>SUM(Mariannhill!BD189)</f>
        <v>0</v>
      </c>
      <c r="BE189" s="77">
        <f>SUM(Mariannhill!BE189)</f>
        <v>16666.669999999998</v>
      </c>
      <c r="BF189" s="79">
        <f>SUM(Mariannhill!BF189)</f>
        <v>0</v>
      </c>
      <c r="BG189" s="78">
        <f>SUM(Mariannhill!BG189)</f>
        <v>0</v>
      </c>
      <c r="BH189" s="78">
        <f>SUM(Mariannhill!BH189)</f>
        <v>0</v>
      </c>
      <c r="BI189" s="78">
        <f>SUM(Mariannhill!BI189)</f>
        <v>0</v>
      </c>
      <c r="BJ189" s="78">
        <f>SUM(Mariannhill!BJ189)</f>
        <v>0</v>
      </c>
      <c r="BK189" s="78">
        <f>SUM(Mariannhill!BK189)</f>
        <v>0</v>
      </c>
      <c r="BL189" s="78">
        <f>SUM(Mariannhill!BL189)</f>
        <v>0</v>
      </c>
      <c r="BM189" s="78">
        <f>SUM(Mariannhill!BM189)</f>
        <v>0</v>
      </c>
      <c r="BN189" s="78">
        <f>SUM(Mariannhill!BN189)</f>
        <v>0</v>
      </c>
      <c r="BO189" s="78">
        <f>SUM(Mariannhill!BO189)</f>
        <v>0</v>
      </c>
      <c r="BP189" s="78">
        <f>SUM(Mariannhill!BP189)</f>
        <v>0</v>
      </c>
      <c r="BQ189" s="77">
        <f>SUM(Mariannhill!BQ189)</f>
        <v>16666.669999999998</v>
      </c>
      <c r="BR189" s="79">
        <f>SUM(Mariannhill!BR189)</f>
        <v>0</v>
      </c>
      <c r="BS189" s="78">
        <f>SUM(Mariannhill!BS189)</f>
        <v>0</v>
      </c>
      <c r="BT189" s="78">
        <f>SUM(Mariannhill!BT189)</f>
        <v>0</v>
      </c>
      <c r="BU189" s="78">
        <f>SUM(Mariannhill!BU189)</f>
        <v>0</v>
      </c>
      <c r="BV189" s="78">
        <f>SUM(Mariannhill!BV189)</f>
        <v>0</v>
      </c>
      <c r="BW189" s="78">
        <f>SUM(Mariannhill!BW189)</f>
        <v>0</v>
      </c>
      <c r="BX189" s="78">
        <f>SUM(Mariannhill!BX189)</f>
        <v>0</v>
      </c>
      <c r="BY189" s="78">
        <f>SUM(Mariannhill!BY189)</f>
        <v>0</v>
      </c>
      <c r="BZ189" s="78">
        <f>SUM(Mariannhill!BZ189)</f>
        <v>0</v>
      </c>
      <c r="CA189" s="78">
        <f>SUM(Mariannhill!CA189)</f>
        <v>0</v>
      </c>
      <c r="CB189" s="78">
        <f>SUM(Mariannhill!CB189)</f>
        <v>0</v>
      </c>
      <c r="CC189" s="77">
        <f>SUM(Mariannhill!CC189)</f>
        <v>16666.650000000001</v>
      </c>
      <c r="CD189" s="40" t="s">
        <v>50</v>
      </c>
    </row>
    <row r="190" spans="1:83" x14ac:dyDescent="0.35">
      <c r="A190" s="40"/>
      <c r="B190" s="145" t="s">
        <v>361</v>
      </c>
      <c r="C190" s="146" t="str">
        <f>"Provision for overhead charges + profit in respect to A-10006-a ("&amp; TEXT(F190,"###%") &amp; ")"</f>
        <v>Provision for overhead charges + profit in respect to A-10006-a (TRUE)</v>
      </c>
      <c r="D190" s="147" t="s">
        <v>213</v>
      </c>
      <c r="E190" s="275">
        <f>SUM(Mariannhill!E190)</f>
        <v>100000</v>
      </c>
      <c r="F190" s="214" t="b">
        <f>(Mariannhill!G190)=G190</f>
        <v>1</v>
      </c>
      <c r="G190" s="174">
        <f t="shared" si="83"/>
        <v>0</v>
      </c>
      <c r="H190" s="76">
        <f>SUM(Mariannhill!H190)</f>
        <v>0</v>
      </c>
      <c r="I190" s="77">
        <f>SUM(Mariannhill!I190)</f>
        <v>0</v>
      </c>
      <c r="J190" s="76">
        <f>SUM(Mariannhill!J190)</f>
        <v>0</v>
      </c>
      <c r="K190" s="78">
        <f>SUM(Mariannhill!K190)</f>
        <v>0</v>
      </c>
      <c r="L190" s="78">
        <f>SUM(Mariannhill!L190)</f>
        <v>0</v>
      </c>
      <c r="M190" s="78">
        <f>SUM(Mariannhill!M190)</f>
        <v>0</v>
      </c>
      <c r="N190" s="78">
        <f>SUM(Mariannhill!N190)</f>
        <v>0</v>
      </c>
      <c r="O190" s="78">
        <f>SUM(Mariannhill!O190)</f>
        <v>0</v>
      </c>
      <c r="P190" s="78">
        <f>SUM(Mariannhill!P190)</f>
        <v>0</v>
      </c>
      <c r="Q190" s="78">
        <f>SUM(Mariannhill!Q190)</f>
        <v>0</v>
      </c>
      <c r="R190" s="78">
        <f>SUM(Mariannhill!R190)</f>
        <v>0</v>
      </c>
      <c r="S190" s="78">
        <f>SUM(Mariannhill!S190)</f>
        <v>0</v>
      </c>
      <c r="T190" s="78">
        <f>SUM(Mariannhill!T190)</f>
        <v>0</v>
      </c>
      <c r="U190" s="77">
        <f>SUM(Mariannhill!U190)</f>
        <v>0</v>
      </c>
      <c r="V190" s="76">
        <f>SUM(Mariannhill!V190)</f>
        <v>0</v>
      </c>
      <c r="W190" s="78">
        <f>SUM(Mariannhill!W190)</f>
        <v>0</v>
      </c>
      <c r="X190" s="78">
        <f>SUM(Mariannhill!X190)</f>
        <v>0</v>
      </c>
      <c r="Y190" s="78">
        <f>SUM(Mariannhill!Y190)</f>
        <v>0</v>
      </c>
      <c r="Z190" s="78">
        <f>SUM(Mariannhill!Z190)</f>
        <v>0</v>
      </c>
      <c r="AA190" s="78">
        <f>SUM(Mariannhill!AA190)</f>
        <v>0</v>
      </c>
      <c r="AB190" s="78">
        <f>SUM(Mariannhill!AB190)</f>
        <v>0</v>
      </c>
      <c r="AC190" s="78">
        <f>SUM(Mariannhill!AC190)</f>
        <v>0</v>
      </c>
      <c r="AD190" s="78">
        <f>SUM(Mariannhill!AD190)</f>
        <v>0</v>
      </c>
      <c r="AE190" s="78">
        <f>SUM(Mariannhill!AE190)</f>
        <v>0</v>
      </c>
      <c r="AF190" s="78">
        <f>SUM(Mariannhill!AF190)</f>
        <v>0</v>
      </c>
      <c r="AG190" s="77">
        <f>SUM(Mariannhill!AG190)</f>
        <v>0</v>
      </c>
      <c r="AH190" s="79">
        <f>SUM(Mariannhill!AH190)</f>
        <v>0</v>
      </c>
      <c r="AI190" s="78">
        <f>SUM(Mariannhill!AI190)</f>
        <v>0</v>
      </c>
      <c r="AJ190" s="78">
        <f>SUM(Mariannhill!AJ190)</f>
        <v>0</v>
      </c>
      <c r="AK190" s="78">
        <f>SUM(Mariannhill!AK190)</f>
        <v>0</v>
      </c>
      <c r="AL190" s="78">
        <f>SUM(Mariannhill!AL190)</f>
        <v>0</v>
      </c>
      <c r="AM190" s="78">
        <f>SUM(Mariannhill!AM190)</f>
        <v>0</v>
      </c>
      <c r="AN190" s="78">
        <f>SUM(Mariannhill!AN190)</f>
        <v>0</v>
      </c>
      <c r="AO190" s="78">
        <f>SUM(Mariannhill!AO190)</f>
        <v>0</v>
      </c>
      <c r="AP190" s="78">
        <f>SUM(Mariannhill!AP190)</f>
        <v>0</v>
      </c>
      <c r="AQ190" s="78">
        <f>SUM(Mariannhill!AQ190)</f>
        <v>0</v>
      </c>
      <c r="AR190" s="78">
        <f>SUM(Mariannhill!AR190)</f>
        <v>0</v>
      </c>
      <c r="AS190" s="77">
        <f>SUM(Mariannhill!AS190)</f>
        <v>0</v>
      </c>
      <c r="AT190" s="79">
        <f>SUM(Mariannhill!AT190)</f>
        <v>0</v>
      </c>
      <c r="AU190" s="78">
        <f>SUM(Mariannhill!AU190)</f>
        <v>0</v>
      </c>
      <c r="AV190" s="78">
        <f>SUM(Mariannhill!AV190)</f>
        <v>0</v>
      </c>
      <c r="AW190" s="78">
        <f>SUM(Mariannhill!AW190)</f>
        <v>0</v>
      </c>
      <c r="AX190" s="78">
        <f>SUM(Mariannhill!AX190)</f>
        <v>0</v>
      </c>
      <c r="AY190" s="78">
        <f>SUM(Mariannhill!AY190)</f>
        <v>0</v>
      </c>
      <c r="AZ190" s="78">
        <f>SUM(Mariannhill!AZ190)</f>
        <v>0</v>
      </c>
      <c r="BA190" s="78">
        <f>SUM(Mariannhill!BA190)</f>
        <v>0</v>
      </c>
      <c r="BB190" s="78">
        <f>SUM(Mariannhill!BB190)</f>
        <v>0</v>
      </c>
      <c r="BC190" s="78">
        <f>SUM(Mariannhill!BC190)</f>
        <v>0</v>
      </c>
      <c r="BD190" s="78">
        <f>SUM(Mariannhill!BD190)</f>
        <v>0</v>
      </c>
      <c r="BE190" s="77">
        <f>SUM(Mariannhill!BE190)</f>
        <v>0</v>
      </c>
      <c r="BF190" s="79">
        <f>SUM(Mariannhill!BF190)</f>
        <v>0</v>
      </c>
      <c r="BG190" s="78">
        <f>SUM(Mariannhill!BG190)</f>
        <v>0</v>
      </c>
      <c r="BH190" s="78">
        <f>SUM(Mariannhill!BH190)</f>
        <v>0</v>
      </c>
      <c r="BI190" s="78">
        <f>SUM(Mariannhill!BI190)</f>
        <v>0</v>
      </c>
      <c r="BJ190" s="78">
        <f>SUM(Mariannhill!BJ190)</f>
        <v>0</v>
      </c>
      <c r="BK190" s="78">
        <f>SUM(Mariannhill!BK190)</f>
        <v>0</v>
      </c>
      <c r="BL190" s="78">
        <f>SUM(Mariannhill!BL190)</f>
        <v>0</v>
      </c>
      <c r="BM190" s="78">
        <f>SUM(Mariannhill!BM190)</f>
        <v>0</v>
      </c>
      <c r="BN190" s="78">
        <f>SUM(Mariannhill!BN190)</f>
        <v>0</v>
      </c>
      <c r="BO190" s="78">
        <f>SUM(Mariannhill!BO190)</f>
        <v>0</v>
      </c>
      <c r="BP190" s="78">
        <f>SUM(Mariannhill!BP190)</f>
        <v>0</v>
      </c>
      <c r="BQ190" s="77">
        <f>SUM(Mariannhill!BQ190)</f>
        <v>0</v>
      </c>
      <c r="BR190" s="79">
        <f>SUM(Mariannhill!BR190)</f>
        <v>0</v>
      </c>
      <c r="BS190" s="78">
        <f>SUM(Mariannhill!BS190)</f>
        <v>0</v>
      </c>
      <c r="BT190" s="78">
        <f>SUM(Mariannhill!BT190)</f>
        <v>0</v>
      </c>
      <c r="BU190" s="78">
        <f>SUM(Mariannhill!BU190)</f>
        <v>0</v>
      </c>
      <c r="BV190" s="78">
        <f>SUM(Mariannhill!BV190)</f>
        <v>0</v>
      </c>
      <c r="BW190" s="78">
        <f>SUM(Mariannhill!BW190)</f>
        <v>0</v>
      </c>
      <c r="BX190" s="78">
        <f>SUM(Mariannhill!BX190)</f>
        <v>0</v>
      </c>
      <c r="BY190" s="78">
        <f>SUM(Mariannhill!BY190)</f>
        <v>0</v>
      </c>
      <c r="BZ190" s="78">
        <f>SUM(Mariannhill!BZ190)</f>
        <v>0</v>
      </c>
      <c r="CA190" s="78">
        <f>SUM(Mariannhill!CA190)</f>
        <v>0</v>
      </c>
      <c r="CB190" s="78">
        <f>SUM(Mariannhill!CB190)</f>
        <v>0</v>
      </c>
      <c r="CC190" s="77">
        <f>SUM(Mariannhill!CC190)</f>
        <v>0</v>
      </c>
      <c r="CD190" s="40" t="s">
        <v>50</v>
      </c>
    </row>
    <row r="191" spans="1:83" s="40" customFormat="1" ht="26" x14ac:dyDescent="0.35">
      <c r="B191" s="74" t="s">
        <v>362</v>
      </c>
      <c r="C191" s="143" t="str">
        <f>"Provision of transportation and depositing of cash from Customer Service Kiosks (" &amp; TEXT(F191,"### ###") &amp;")"</f>
        <v>Provision of transportation and depositing of cash from Customer Service Kiosks (TRUE)</v>
      </c>
      <c r="D191" s="144" t="s">
        <v>350</v>
      </c>
      <c r="E191" s="255">
        <f>SUM(Mariannhill!E191)</f>
        <v>1</v>
      </c>
      <c r="F191" s="214" t="b">
        <f>(Mariannhill!G191)=G191</f>
        <v>1</v>
      </c>
      <c r="G191" s="75">
        <f t="shared" si="83"/>
        <v>200000</v>
      </c>
      <c r="H191" s="76">
        <f>SUM(Mariannhill!H191)</f>
        <v>0</v>
      </c>
      <c r="I191" s="77">
        <f>SUM(Mariannhill!I191)</f>
        <v>0</v>
      </c>
      <c r="J191" s="76">
        <f>SUM(Mariannhill!J191)</f>
        <v>0</v>
      </c>
      <c r="K191" s="78">
        <f>SUM(Mariannhill!K191)</f>
        <v>0</v>
      </c>
      <c r="L191" s="78">
        <f>SUM(Mariannhill!L191)</f>
        <v>0</v>
      </c>
      <c r="M191" s="78">
        <f>SUM(Mariannhill!M191)</f>
        <v>0</v>
      </c>
      <c r="N191" s="78">
        <f>SUM(Mariannhill!N191)</f>
        <v>0</v>
      </c>
      <c r="O191" s="78">
        <f>SUM(Mariannhill!O191)</f>
        <v>0</v>
      </c>
      <c r="P191" s="78">
        <f>SUM(Mariannhill!P191)</f>
        <v>0</v>
      </c>
      <c r="Q191" s="78">
        <f>SUM(Mariannhill!Q191)</f>
        <v>0</v>
      </c>
      <c r="R191" s="78">
        <f>SUM(Mariannhill!R191)</f>
        <v>0</v>
      </c>
      <c r="S191" s="78">
        <f>SUM(Mariannhill!S191)</f>
        <v>0</v>
      </c>
      <c r="T191" s="78">
        <f>SUM(Mariannhill!T191)</f>
        <v>0</v>
      </c>
      <c r="U191" s="77">
        <f>SUM(Mariannhill!U191)</f>
        <v>33333.33</v>
      </c>
      <c r="V191" s="76">
        <f>SUM(Mariannhill!V191)</f>
        <v>0</v>
      </c>
      <c r="W191" s="78">
        <f>SUM(Mariannhill!W191)</f>
        <v>0</v>
      </c>
      <c r="X191" s="78">
        <f>SUM(Mariannhill!X191)</f>
        <v>0</v>
      </c>
      <c r="Y191" s="78">
        <f>SUM(Mariannhill!Y191)</f>
        <v>0</v>
      </c>
      <c r="Z191" s="78">
        <f>SUM(Mariannhill!Z191)</f>
        <v>0</v>
      </c>
      <c r="AA191" s="78">
        <f>SUM(Mariannhill!AA191)</f>
        <v>0</v>
      </c>
      <c r="AB191" s="78">
        <f>SUM(Mariannhill!AB191)</f>
        <v>0</v>
      </c>
      <c r="AC191" s="78">
        <f>SUM(Mariannhill!AC191)</f>
        <v>0</v>
      </c>
      <c r="AD191" s="78">
        <f>SUM(Mariannhill!AD191)</f>
        <v>0</v>
      </c>
      <c r="AE191" s="78">
        <f>SUM(Mariannhill!AE191)</f>
        <v>0</v>
      </c>
      <c r="AF191" s="78">
        <f>SUM(Mariannhill!AF191)</f>
        <v>0</v>
      </c>
      <c r="AG191" s="77">
        <f>SUM(Mariannhill!AG191)</f>
        <v>33333.33</v>
      </c>
      <c r="AH191" s="79">
        <f>SUM(Mariannhill!AH191)</f>
        <v>0</v>
      </c>
      <c r="AI191" s="78">
        <f>SUM(Mariannhill!AI191)</f>
        <v>0</v>
      </c>
      <c r="AJ191" s="78">
        <f>SUM(Mariannhill!AJ191)</f>
        <v>0</v>
      </c>
      <c r="AK191" s="78">
        <f>SUM(Mariannhill!AK191)</f>
        <v>0</v>
      </c>
      <c r="AL191" s="78">
        <f>SUM(Mariannhill!AL191)</f>
        <v>0</v>
      </c>
      <c r="AM191" s="78">
        <f>SUM(Mariannhill!AM191)</f>
        <v>0</v>
      </c>
      <c r="AN191" s="78">
        <f>SUM(Mariannhill!AN191)</f>
        <v>0</v>
      </c>
      <c r="AO191" s="78">
        <f>SUM(Mariannhill!AO191)</f>
        <v>0</v>
      </c>
      <c r="AP191" s="78">
        <f>SUM(Mariannhill!AP191)</f>
        <v>0</v>
      </c>
      <c r="AQ191" s="78">
        <f>SUM(Mariannhill!AQ191)</f>
        <v>0</v>
      </c>
      <c r="AR191" s="78">
        <f>SUM(Mariannhill!AR191)</f>
        <v>0</v>
      </c>
      <c r="AS191" s="77">
        <f>SUM(Mariannhill!AS191)</f>
        <v>33333.33</v>
      </c>
      <c r="AT191" s="79">
        <f>SUM(Mariannhill!AT191)</f>
        <v>0</v>
      </c>
      <c r="AU191" s="78">
        <f>SUM(Mariannhill!AU191)</f>
        <v>0</v>
      </c>
      <c r="AV191" s="78">
        <f>SUM(Mariannhill!AV191)</f>
        <v>0</v>
      </c>
      <c r="AW191" s="78">
        <f>SUM(Mariannhill!AW191)</f>
        <v>0</v>
      </c>
      <c r="AX191" s="78">
        <f>SUM(Mariannhill!AX191)</f>
        <v>0</v>
      </c>
      <c r="AY191" s="78">
        <f>SUM(Mariannhill!AY191)</f>
        <v>0</v>
      </c>
      <c r="AZ191" s="78">
        <f>SUM(Mariannhill!AZ191)</f>
        <v>0</v>
      </c>
      <c r="BA191" s="78">
        <f>SUM(Mariannhill!BA191)</f>
        <v>0</v>
      </c>
      <c r="BB191" s="78">
        <f>SUM(Mariannhill!BB191)</f>
        <v>0</v>
      </c>
      <c r="BC191" s="78">
        <f>SUM(Mariannhill!BC191)</f>
        <v>0</v>
      </c>
      <c r="BD191" s="78">
        <f>SUM(Mariannhill!BD191)</f>
        <v>0</v>
      </c>
      <c r="BE191" s="77">
        <f>SUM(Mariannhill!BE191)</f>
        <v>33333.33</v>
      </c>
      <c r="BF191" s="79">
        <f>SUM(Mariannhill!BF191)</f>
        <v>0</v>
      </c>
      <c r="BG191" s="78">
        <f>SUM(Mariannhill!BG191)</f>
        <v>0</v>
      </c>
      <c r="BH191" s="78">
        <f>SUM(Mariannhill!BH191)</f>
        <v>0</v>
      </c>
      <c r="BI191" s="78">
        <f>SUM(Mariannhill!BI191)</f>
        <v>0</v>
      </c>
      <c r="BJ191" s="78">
        <f>SUM(Mariannhill!BJ191)</f>
        <v>0</v>
      </c>
      <c r="BK191" s="78">
        <f>SUM(Mariannhill!BK191)</f>
        <v>0</v>
      </c>
      <c r="BL191" s="78">
        <f>SUM(Mariannhill!BL191)</f>
        <v>0</v>
      </c>
      <c r="BM191" s="78">
        <f>SUM(Mariannhill!BM191)</f>
        <v>0</v>
      </c>
      <c r="BN191" s="78">
        <f>SUM(Mariannhill!BN191)</f>
        <v>0</v>
      </c>
      <c r="BO191" s="78">
        <f>SUM(Mariannhill!BO191)</f>
        <v>0</v>
      </c>
      <c r="BP191" s="78">
        <f>SUM(Mariannhill!BP191)</f>
        <v>0</v>
      </c>
      <c r="BQ191" s="77">
        <f>SUM(Mariannhill!BQ191)</f>
        <v>33333.33</v>
      </c>
      <c r="BR191" s="79">
        <f>SUM(Mariannhill!BR191)</f>
        <v>0</v>
      </c>
      <c r="BS191" s="78">
        <f>SUM(Mariannhill!BS191)</f>
        <v>0</v>
      </c>
      <c r="BT191" s="78">
        <f>SUM(Mariannhill!BT191)</f>
        <v>0</v>
      </c>
      <c r="BU191" s="78">
        <f>SUM(Mariannhill!BU191)</f>
        <v>0</v>
      </c>
      <c r="BV191" s="78">
        <f>SUM(Mariannhill!BV191)</f>
        <v>0</v>
      </c>
      <c r="BW191" s="78">
        <f>SUM(Mariannhill!BW191)</f>
        <v>0</v>
      </c>
      <c r="BX191" s="78">
        <f>SUM(Mariannhill!BX191)</f>
        <v>0</v>
      </c>
      <c r="BY191" s="78">
        <f>SUM(Mariannhill!BY191)</f>
        <v>0</v>
      </c>
      <c r="BZ191" s="78">
        <f>SUM(Mariannhill!BZ191)</f>
        <v>0</v>
      </c>
      <c r="CA191" s="78">
        <f>SUM(Mariannhill!CA191)</f>
        <v>0</v>
      </c>
      <c r="CB191" s="78">
        <f>SUM(Mariannhill!CB191)</f>
        <v>0</v>
      </c>
      <c r="CC191" s="77">
        <f>SUM(Mariannhill!CC191)</f>
        <v>33333.35</v>
      </c>
      <c r="CD191" s="40" t="s">
        <v>50</v>
      </c>
    </row>
    <row r="192" spans="1:83" ht="26" x14ac:dyDescent="0.35">
      <c r="A192" s="40"/>
      <c r="B192" s="145" t="s">
        <v>363</v>
      </c>
      <c r="C192" s="146" t="str">
        <f>"Provision of transportation and Depositing of Cash from Customer Service Kiosks - Overhead charges and profit in respect to item A-10007-a ("&amp; TEXT(F192,"###%") &amp; ")"</f>
        <v>Provision of transportation and Depositing of Cash from Customer Service Kiosks - Overhead charges and profit in respect to item A-10007-a (TRUE)</v>
      </c>
      <c r="D192" s="147" t="s">
        <v>213</v>
      </c>
      <c r="E192" s="275">
        <f>SUM(Mariannhill!E192)</f>
        <v>200000</v>
      </c>
      <c r="F192" s="214" t="b">
        <f>(Mariannhill!G192)=G192</f>
        <v>1</v>
      </c>
      <c r="G192" s="174">
        <f t="shared" si="83"/>
        <v>0</v>
      </c>
      <c r="H192" s="76">
        <f>SUM(Mariannhill!H192)</f>
        <v>0</v>
      </c>
      <c r="I192" s="77">
        <f>SUM(Mariannhill!I192)</f>
        <v>0</v>
      </c>
      <c r="J192" s="76">
        <f>SUM(Mariannhill!J192)</f>
        <v>0</v>
      </c>
      <c r="K192" s="78">
        <f>SUM(Mariannhill!K192)</f>
        <v>0</v>
      </c>
      <c r="L192" s="78">
        <f>SUM(Mariannhill!L192)</f>
        <v>0</v>
      </c>
      <c r="M192" s="78">
        <f>SUM(Mariannhill!M192)</f>
        <v>0</v>
      </c>
      <c r="N192" s="78">
        <f>SUM(Mariannhill!N192)</f>
        <v>0</v>
      </c>
      <c r="O192" s="78">
        <f>SUM(Mariannhill!O192)</f>
        <v>0</v>
      </c>
      <c r="P192" s="78">
        <f>SUM(Mariannhill!P192)</f>
        <v>0</v>
      </c>
      <c r="Q192" s="78">
        <f>SUM(Mariannhill!Q192)</f>
        <v>0</v>
      </c>
      <c r="R192" s="78">
        <f>SUM(Mariannhill!R192)</f>
        <v>0</v>
      </c>
      <c r="S192" s="78">
        <f>SUM(Mariannhill!S192)</f>
        <v>0</v>
      </c>
      <c r="T192" s="78">
        <f>SUM(Mariannhill!T192)</f>
        <v>0</v>
      </c>
      <c r="U192" s="77">
        <f>SUM(Mariannhill!U192)</f>
        <v>0</v>
      </c>
      <c r="V192" s="76">
        <f>SUM(Mariannhill!V192)</f>
        <v>0</v>
      </c>
      <c r="W192" s="78">
        <f>SUM(Mariannhill!W192)</f>
        <v>0</v>
      </c>
      <c r="X192" s="78">
        <f>SUM(Mariannhill!X192)</f>
        <v>0</v>
      </c>
      <c r="Y192" s="78">
        <f>SUM(Mariannhill!Y192)</f>
        <v>0</v>
      </c>
      <c r="Z192" s="78">
        <f>SUM(Mariannhill!Z192)</f>
        <v>0</v>
      </c>
      <c r="AA192" s="78">
        <f>SUM(Mariannhill!AA192)</f>
        <v>0</v>
      </c>
      <c r="AB192" s="78">
        <f>SUM(Mariannhill!AB192)</f>
        <v>0</v>
      </c>
      <c r="AC192" s="78">
        <f>SUM(Mariannhill!AC192)</f>
        <v>0</v>
      </c>
      <c r="AD192" s="78">
        <f>SUM(Mariannhill!AD192)</f>
        <v>0</v>
      </c>
      <c r="AE192" s="78">
        <f>SUM(Mariannhill!AE192)</f>
        <v>0</v>
      </c>
      <c r="AF192" s="78">
        <f>SUM(Mariannhill!AF192)</f>
        <v>0</v>
      </c>
      <c r="AG192" s="77">
        <f>SUM(Mariannhill!AG192)</f>
        <v>0</v>
      </c>
      <c r="AH192" s="79">
        <f>SUM(Mariannhill!AH192)</f>
        <v>0</v>
      </c>
      <c r="AI192" s="78">
        <f>SUM(Mariannhill!AI192)</f>
        <v>0</v>
      </c>
      <c r="AJ192" s="78">
        <f>SUM(Mariannhill!AJ192)</f>
        <v>0</v>
      </c>
      <c r="AK192" s="78">
        <f>SUM(Mariannhill!AK192)</f>
        <v>0</v>
      </c>
      <c r="AL192" s="78">
        <f>SUM(Mariannhill!AL192)</f>
        <v>0</v>
      </c>
      <c r="AM192" s="78">
        <f>SUM(Mariannhill!AM192)</f>
        <v>0</v>
      </c>
      <c r="AN192" s="78">
        <f>SUM(Mariannhill!AN192)</f>
        <v>0</v>
      </c>
      <c r="AO192" s="78">
        <f>SUM(Mariannhill!AO192)</f>
        <v>0</v>
      </c>
      <c r="AP192" s="78">
        <f>SUM(Mariannhill!AP192)</f>
        <v>0</v>
      </c>
      <c r="AQ192" s="78">
        <f>SUM(Mariannhill!AQ192)</f>
        <v>0</v>
      </c>
      <c r="AR192" s="78">
        <f>SUM(Mariannhill!AR192)</f>
        <v>0</v>
      </c>
      <c r="AS192" s="77">
        <f>SUM(Mariannhill!AS192)</f>
        <v>0</v>
      </c>
      <c r="AT192" s="79">
        <f>SUM(Mariannhill!AT192)</f>
        <v>0</v>
      </c>
      <c r="AU192" s="78">
        <f>SUM(Mariannhill!AU192)</f>
        <v>0</v>
      </c>
      <c r="AV192" s="78">
        <f>SUM(Mariannhill!AV192)</f>
        <v>0</v>
      </c>
      <c r="AW192" s="78">
        <f>SUM(Mariannhill!AW192)</f>
        <v>0</v>
      </c>
      <c r="AX192" s="78">
        <f>SUM(Mariannhill!AX192)</f>
        <v>0</v>
      </c>
      <c r="AY192" s="78">
        <f>SUM(Mariannhill!AY192)</f>
        <v>0</v>
      </c>
      <c r="AZ192" s="78">
        <f>SUM(Mariannhill!AZ192)</f>
        <v>0</v>
      </c>
      <c r="BA192" s="78">
        <f>SUM(Mariannhill!BA192)</f>
        <v>0</v>
      </c>
      <c r="BB192" s="78">
        <f>SUM(Mariannhill!BB192)</f>
        <v>0</v>
      </c>
      <c r="BC192" s="78">
        <f>SUM(Mariannhill!BC192)</f>
        <v>0</v>
      </c>
      <c r="BD192" s="78">
        <f>SUM(Mariannhill!BD192)</f>
        <v>0</v>
      </c>
      <c r="BE192" s="77">
        <f>SUM(Mariannhill!BE192)</f>
        <v>0</v>
      </c>
      <c r="BF192" s="79">
        <f>SUM(Mariannhill!BF192)</f>
        <v>0</v>
      </c>
      <c r="BG192" s="78">
        <f>SUM(Mariannhill!BG192)</f>
        <v>0</v>
      </c>
      <c r="BH192" s="78">
        <f>SUM(Mariannhill!BH192)</f>
        <v>0</v>
      </c>
      <c r="BI192" s="78">
        <f>SUM(Mariannhill!BI192)</f>
        <v>0</v>
      </c>
      <c r="BJ192" s="78">
        <f>SUM(Mariannhill!BJ192)</f>
        <v>0</v>
      </c>
      <c r="BK192" s="78">
        <f>SUM(Mariannhill!BK192)</f>
        <v>0</v>
      </c>
      <c r="BL192" s="78">
        <f>SUM(Mariannhill!BL192)</f>
        <v>0</v>
      </c>
      <c r="BM192" s="78">
        <f>SUM(Mariannhill!BM192)</f>
        <v>0</v>
      </c>
      <c r="BN192" s="78">
        <f>SUM(Mariannhill!BN192)</f>
        <v>0</v>
      </c>
      <c r="BO192" s="78">
        <f>SUM(Mariannhill!BO192)</f>
        <v>0</v>
      </c>
      <c r="BP192" s="78">
        <f>SUM(Mariannhill!BP192)</f>
        <v>0</v>
      </c>
      <c r="BQ192" s="77">
        <f>SUM(Mariannhill!BQ192)</f>
        <v>0</v>
      </c>
      <c r="BR192" s="79">
        <f>SUM(Mariannhill!BR192)</f>
        <v>0</v>
      </c>
      <c r="BS192" s="78">
        <f>SUM(Mariannhill!BS192)</f>
        <v>0</v>
      </c>
      <c r="BT192" s="78">
        <f>SUM(Mariannhill!BT192)</f>
        <v>0</v>
      </c>
      <c r="BU192" s="78">
        <f>SUM(Mariannhill!BU192)</f>
        <v>0</v>
      </c>
      <c r="BV192" s="78">
        <f>SUM(Mariannhill!BV192)</f>
        <v>0</v>
      </c>
      <c r="BW192" s="78">
        <f>SUM(Mariannhill!BW192)</f>
        <v>0</v>
      </c>
      <c r="BX192" s="78">
        <f>SUM(Mariannhill!BX192)</f>
        <v>0</v>
      </c>
      <c r="BY192" s="78">
        <f>SUM(Mariannhill!BY192)</f>
        <v>0</v>
      </c>
      <c r="BZ192" s="78">
        <f>SUM(Mariannhill!BZ192)</f>
        <v>0</v>
      </c>
      <c r="CA192" s="78">
        <f>SUM(Mariannhill!CA192)</f>
        <v>0</v>
      </c>
      <c r="CB192" s="78">
        <f>SUM(Mariannhill!CB192)</f>
        <v>0</v>
      </c>
      <c r="CC192" s="77">
        <f>SUM(Mariannhill!CC192)</f>
        <v>0</v>
      </c>
      <c r="CD192" s="40" t="s">
        <v>50</v>
      </c>
    </row>
    <row r="193" spans="1:82" x14ac:dyDescent="0.35">
      <c r="A193" s="40"/>
      <c r="B193" s="74" t="s">
        <v>364</v>
      </c>
      <c r="C193" s="143" t="str">
        <f>"Space Rental for Permanent and Temporary Customer Service Kiosks (" &amp; TEXT(F193,"### ###") &amp;")"</f>
        <v>Space Rental for Permanent and Temporary Customer Service Kiosks (TRUE)</v>
      </c>
      <c r="D193" s="144" t="s">
        <v>350</v>
      </c>
      <c r="E193" s="255">
        <f>SUM(Mariannhill!E193)</f>
        <v>1</v>
      </c>
      <c r="F193" s="214" t="b">
        <f>(Mariannhill!G193)=G193</f>
        <v>1</v>
      </c>
      <c r="G193" s="75">
        <f t="shared" si="83"/>
        <v>500000</v>
      </c>
      <c r="H193" s="76">
        <f>SUM(Mariannhill!H193)</f>
        <v>0</v>
      </c>
      <c r="I193" s="77">
        <f>SUM(Mariannhill!I193)</f>
        <v>0</v>
      </c>
      <c r="J193" s="76">
        <f>SUM(Mariannhill!J193)</f>
        <v>0</v>
      </c>
      <c r="K193" s="78">
        <f>SUM(Mariannhill!K193)</f>
        <v>0</v>
      </c>
      <c r="L193" s="78">
        <f>SUM(Mariannhill!L193)</f>
        <v>0</v>
      </c>
      <c r="M193" s="78">
        <f>SUM(Mariannhill!M193)</f>
        <v>0</v>
      </c>
      <c r="N193" s="78">
        <f>SUM(Mariannhill!N193)</f>
        <v>0</v>
      </c>
      <c r="O193" s="78">
        <f>SUM(Mariannhill!O193)</f>
        <v>0</v>
      </c>
      <c r="P193" s="78">
        <f>SUM(Mariannhill!P193)</f>
        <v>0</v>
      </c>
      <c r="Q193" s="78">
        <f>SUM(Mariannhill!Q193)</f>
        <v>0</v>
      </c>
      <c r="R193" s="78">
        <f>SUM(Mariannhill!R193)</f>
        <v>0</v>
      </c>
      <c r="S193" s="78">
        <f>SUM(Mariannhill!S193)</f>
        <v>0</v>
      </c>
      <c r="T193" s="78">
        <f>SUM(Mariannhill!T193)</f>
        <v>0</v>
      </c>
      <c r="U193" s="77">
        <f>SUM(Mariannhill!U193)</f>
        <v>83333.33</v>
      </c>
      <c r="V193" s="76">
        <f>SUM(Mariannhill!V193)</f>
        <v>0</v>
      </c>
      <c r="W193" s="78">
        <f>SUM(Mariannhill!W193)</f>
        <v>0</v>
      </c>
      <c r="X193" s="78">
        <f>SUM(Mariannhill!X193)</f>
        <v>0</v>
      </c>
      <c r="Y193" s="78">
        <f>SUM(Mariannhill!Y193)</f>
        <v>0</v>
      </c>
      <c r="Z193" s="78">
        <f>SUM(Mariannhill!Z193)</f>
        <v>0</v>
      </c>
      <c r="AA193" s="78">
        <f>SUM(Mariannhill!AA193)</f>
        <v>0</v>
      </c>
      <c r="AB193" s="78">
        <f>SUM(Mariannhill!AB193)</f>
        <v>0</v>
      </c>
      <c r="AC193" s="78">
        <f>SUM(Mariannhill!AC193)</f>
        <v>0</v>
      </c>
      <c r="AD193" s="78">
        <f>SUM(Mariannhill!AD193)</f>
        <v>0</v>
      </c>
      <c r="AE193" s="78">
        <f>SUM(Mariannhill!AE193)</f>
        <v>0</v>
      </c>
      <c r="AF193" s="78">
        <f>SUM(Mariannhill!AF193)</f>
        <v>0</v>
      </c>
      <c r="AG193" s="77">
        <f>SUM(Mariannhill!AG193)</f>
        <v>83333.33</v>
      </c>
      <c r="AH193" s="79">
        <f>SUM(Mariannhill!AH193)</f>
        <v>0</v>
      </c>
      <c r="AI193" s="78">
        <f>SUM(Mariannhill!AI193)</f>
        <v>0</v>
      </c>
      <c r="AJ193" s="78">
        <f>SUM(Mariannhill!AJ193)</f>
        <v>0</v>
      </c>
      <c r="AK193" s="78">
        <f>SUM(Mariannhill!AK193)</f>
        <v>0</v>
      </c>
      <c r="AL193" s="78">
        <f>SUM(Mariannhill!AL193)</f>
        <v>0</v>
      </c>
      <c r="AM193" s="78">
        <f>SUM(Mariannhill!AM193)</f>
        <v>0</v>
      </c>
      <c r="AN193" s="78">
        <f>SUM(Mariannhill!AN193)</f>
        <v>0</v>
      </c>
      <c r="AO193" s="78">
        <f>SUM(Mariannhill!AO193)</f>
        <v>0</v>
      </c>
      <c r="AP193" s="78">
        <f>SUM(Mariannhill!AP193)</f>
        <v>0</v>
      </c>
      <c r="AQ193" s="78">
        <f>SUM(Mariannhill!AQ193)</f>
        <v>0</v>
      </c>
      <c r="AR193" s="78">
        <f>SUM(Mariannhill!AR193)</f>
        <v>0</v>
      </c>
      <c r="AS193" s="77">
        <f>SUM(Mariannhill!AS193)</f>
        <v>83333.33</v>
      </c>
      <c r="AT193" s="79">
        <f>SUM(Mariannhill!AT193)</f>
        <v>0</v>
      </c>
      <c r="AU193" s="78">
        <f>SUM(Mariannhill!AU193)</f>
        <v>0</v>
      </c>
      <c r="AV193" s="78">
        <f>SUM(Mariannhill!AV193)</f>
        <v>0</v>
      </c>
      <c r="AW193" s="78">
        <f>SUM(Mariannhill!AW193)</f>
        <v>0</v>
      </c>
      <c r="AX193" s="78">
        <f>SUM(Mariannhill!AX193)</f>
        <v>0</v>
      </c>
      <c r="AY193" s="78">
        <f>SUM(Mariannhill!AY193)</f>
        <v>0</v>
      </c>
      <c r="AZ193" s="78">
        <f>SUM(Mariannhill!AZ193)</f>
        <v>0</v>
      </c>
      <c r="BA193" s="78">
        <f>SUM(Mariannhill!BA193)</f>
        <v>0</v>
      </c>
      <c r="BB193" s="78">
        <f>SUM(Mariannhill!BB193)</f>
        <v>0</v>
      </c>
      <c r="BC193" s="78">
        <f>SUM(Mariannhill!BC193)</f>
        <v>0</v>
      </c>
      <c r="BD193" s="78">
        <f>SUM(Mariannhill!BD193)</f>
        <v>0</v>
      </c>
      <c r="BE193" s="77">
        <f>SUM(Mariannhill!BE193)</f>
        <v>83333.33</v>
      </c>
      <c r="BF193" s="79">
        <f>SUM(Mariannhill!BF193)</f>
        <v>0</v>
      </c>
      <c r="BG193" s="78">
        <f>SUM(Mariannhill!BG193)</f>
        <v>0</v>
      </c>
      <c r="BH193" s="78">
        <f>SUM(Mariannhill!BH193)</f>
        <v>0</v>
      </c>
      <c r="BI193" s="78">
        <f>SUM(Mariannhill!BI193)</f>
        <v>0</v>
      </c>
      <c r="BJ193" s="78">
        <f>SUM(Mariannhill!BJ193)</f>
        <v>0</v>
      </c>
      <c r="BK193" s="78">
        <f>SUM(Mariannhill!BK193)</f>
        <v>0</v>
      </c>
      <c r="BL193" s="78">
        <f>SUM(Mariannhill!BL193)</f>
        <v>0</v>
      </c>
      <c r="BM193" s="78">
        <f>SUM(Mariannhill!BM193)</f>
        <v>0</v>
      </c>
      <c r="BN193" s="78">
        <f>SUM(Mariannhill!BN193)</f>
        <v>0</v>
      </c>
      <c r="BO193" s="78">
        <f>SUM(Mariannhill!BO193)</f>
        <v>0</v>
      </c>
      <c r="BP193" s="78">
        <f>SUM(Mariannhill!BP193)</f>
        <v>0</v>
      </c>
      <c r="BQ193" s="77">
        <f>SUM(Mariannhill!BQ193)</f>
        <v>83333.33</v>
      </c>
      <c r="BR193" s="79">
        <f>SUM(Mariannhill!BR193)</f>
        <v>0</v>
      </c>
      <c r="BS193" s="78">
        <f>SUM(Mariannhill!BS193)</f>
        <v>0</v>
      </c>
      <c r="BT193" s="78">
        <f>SUM(Mariannhill!BT193)</f>
        <v>0</v>
      </c>
      <c r="BU193" s="78">
        <f>SUM(Mariannhill!BU193)</f>
        <v>0</v>
      </c>
      <c r="BV193" s="78">
        <f>SUM(Mariannhill!BV193)</f>
        <v>0</v>
      </c>
      <c r="BW193" s="78">
        <f>SUM(Mariannhill!BW193)</f>
        <v>0</v>
      </c>
      <c r="BX193" s="78">
        <f>SUM(Mariannhill!BX193)</f>
        <v>0</v>
      </c>
      <c r="BY193" s="78">
        <f>SUM(Mariannhill!BY193)</f>
        <v>0</v>
      </c>
      <c r="BZ193" s="78">
        <f>SUM(Mariannhill!BZ193)</f>
        <v>0</v>
      </c>
      <c r="CA193" s="78">
        <f>SUM(Mariannhill!CA193)</f>
        <v>0</v>
      </c>
      <c r="CB193" s="78">
        <f>SUM(Mariannhill!CB193)</f>
        <v>0</v>
      </c>
      <c r="CC193" s="77">
        <f>SUM(Mariannhill!CC193)</f>
        <v>83333.350000000006</v>
      </c>
      <c r="CD193" s="40" t="s">
        <v>50</v>
      </c>
    </row>
    <row r="194" spans="1:82" ht="26" x14ac:dyDescent="0.35">
      <c r="A194" s="40"/>
      <c r="B194" s="26" t="s">
        <v>365</v>
      </c>
      <c r="C194" s="27" t="str">
        <f>"Space Rental for Permanent and Temporary Customer Service Kiosks - Overhead charge and profit in respect to A-10008-a ("&amp; TEXT(F194,"###%") &amp; ")"</f>
        <v>Space Rental for Permanent and Temporary Customer Service Kiosks - Overhead charge and profit in respect to A-10008-a (TRUE)</v>
      </c>
      <c r="D194" s="147" t="s">
        <v>213</v>
      </c>
      <c r="E194" s="275">
        <f>SUM(Mariannhill!E194)</f>
        <v>500000</v>
      </c>
      <c r="F194" s="214" t="b">
        <f>(Mariannhill!G194)=G194</f>
        <v>1</v>
      </c>
      <c r="G194" s="174">
        <f t="shared" si="83"/>
        <v>0</v>
      </c>
      <c r="H194" s="76">
        <f>SUM(Mariannhill!H194)</f>
        <v>0</v>
      </c>
      <c r="I194" s="77">
        <f>SUM(Mariannhill!I194)</f>
        <v>0</v>
      </c>
      <c r="J194" s="76">
        <f>SUM(Mariannhill!J194)</f>
        <v>0</v>
      </c>
      <c r="K194" s="78">
        <f>SUM(Mariannhill!K194)</f>
        <v>0</v>
      </c>
      <c r="L194" s="78">
        <f>SUM(Mariannhill!L194)</f>
        <v>0</v>
      </c>
      <c r="M194" s="78">
        <f>SUM(Mariannhill!M194)</f>
        <v>0</v>
      </c>
      <c r="N194" s="78">
        <f>SUM(Mariannhill!N194)</f>
        <v>0</v>
      </c>
      <c r="O194" s="78">
        <f>SUM(Mariannhill!O194)</f>
        <v>0</v>
      </c>
      <c r="P194" s="78">
        <f>SUM(Mariannhill!P194)</f>
        <v>0</v>
      </c>
      <c r="Q194" s="78">
        <f>SUM(Mariannhill!Q194)</f>
        <v>0</v>
      </c>
      <c r="R194" s="78">
        <f>SUM(Mariannhill!R194)</f>
        <v>0</v>
      </c>
      <c r="S194" s="78">
        <f>SUM(Mariannhill!S194)</f>
        <v>0</v>
      </c>
      <c r="T194" s="78">
        <f>SUM(Mariannhill!T194)</f>
        <v>0</v>
      </c>
      <c r="U194" s="77">
        <f>SUM(Mariannhill!U194)</f>
        <v>0</v>
      </c>
      <c r="V194" s="76">
        <f>SUM(Mariannhill!V194)</f>
        <v>0</v>
      </c>
      <c r="W194" s="78">
        <f>SUM(Mariannhill!W194)</f>
        <v>0</v>
      </c>
      <c r="X194" s="78">
        <f>SUM(Mariannhill!X194)</f>
        <v>0</v>
      </c>
      <c r="Y194" s="78">
        <f>SUM(Mariannhill!Y194)</f>
        <v>0</v>
      </c>
      <c r="Z194" s="78">
        <f>SUM(Mariannhill!Z194)</f>
        <v>0</v>
      </c>
      <c r="AA194" s="78">
        <f>SUM(Mariannhill!AA194)</f>
        <v>0</v>
      </c>
      <c r="AB194" s="78">
        <f>SUM(Mariannhill!AB194)</f>
        <v>0</v>
      </c>
      <c r="AC194" s="78">
        <f>SUM(Mariannhill!AC194)</f>
        <v>0</v>
      </c>
      <c r="AD194" s="78">
        <f>SUM(Mariannhill!AD194)</f>
        <v>0</v>
      </c>
      <c r="AE194" s="78">
        <f>SUM(Mariannhill!AE194)</f>
        <v>0</v>
      </c>
      <c r="AF194" s="78">
        <f>SUM(Mariannhill!AF194)</f>
        <v>0</v>
      </c>
      <c r="AG194" s="77">
        <f>SUM(Mariannhill!AG194)</f>
        <v>0</v>
      </c>
      <c r="AH194" s="79">
        <f>SUM(Mariannhill!AH194)</f>
        <v>0</v>
      </c>
      <c r="AI194" s="78">
        <f>SUM(Mariannhill!AI194)</f>
        <v>0</v>
      </c>
      <c r="AJ194" s="78">
        <f>SUM(Mariannhill!AJ194)</f>
        <v>0</v>
      </c>
      <c r="AK194" s="78">
        <f>SUM(Mariannhill!AK194)</f>
        <v>0</v>
      </c>
      <c r="AL194" s="78">
        <f>SUM(Mariannhill!AL194)</f>
        <v>0</v>
      </c>
      <c r="AM194" s="78">
        <f>SUM(Mariannhill!AM194)</f>
        <v>0</v>
      </c>
      <c r="AN194" s="78">
        <f>SUM(Mariannhill!AN194)</f>
        <v>0</v>
      </c>
      <c r="AO194" s="78">
        <f>SUM(Mariannhill!AO194)</f>
        <v>0</v>
      </c>
      <c r="AP194" s="78">
        <f>SUM(Mariannhill!AP194)</f>
        <v>0</v>
      </c>
      <c r="AQ194" s="78">
        <f>SUM(Mariannhill!AQ194)</f>
        <v>0</v>
      </c>
      <c r="AR194" s="78">
        <f>SUM(Mariannhill!AR194)</f>
        <v>0</v>
      </c>
      <c r="AS194" s="77">
        <f>SUM(Mariannhill!AS194)</f>
        <v>0</v>
      </c>
      <c r="AT194" s="79">
        <f>SUM(Mariannhill!AT194)</f>
        <v>0</v>
      </c>
      <c r="AU194" s="78">
        <f>SUM(Mariannhill!AU194)</f>
        <v>0</v>
      </c>
      <c r="AV194" s="78">
        <f>SUM(Mariannhill!AV194)</f>
        <v>0</v>
      </c>
      <c r="AW194" s="78">
        <f>SUM(Mariannhill!AW194)</f>
        <v>0</v>
      </c>
      <c r="AX194" s="78">
        <f>SUM(Mariannhill!AX194)</f>
        <v>0</v>
      </c>
      <c r="AY194" s="78">
        <f>SUM(Mariannhill!AY194)</f>
        <v>0</v>
      </c>
      <c r="AZ194" s="78">
        <f>SUM(Mariannhill!AZ194)</f>
        <v>0</v>
      </c>
      <c r="BA194" s="78">
        <f>SUM(Mariannhill!BA194)</f>
        <v>0</v>
      </c>
      <c r="BB194" s="78">
        <f>SUM(Mariannhill!BB194)</f>
        <v>0</v>
      </c>
      <c r="BC194" s="78">
        <f>SUM(Mariannhill!BC194)</f>
        <v>0</v>
      </c>
      <c r="BD194" s="78">
        <f>SUM(Mariannhill!BD194)</f>
        <v>0</v>
      </c>
      <c r="BE194" s="77">
        <f>SUM(Mariannhill!BE194)</f>
        <v>0</v>
      </c>
      <c r="BF194" s="79">
        <f>SUM(Mariannhill!BF194)</f>
        <v>0</v>
      </c>
      <c r="BG194" s="78">
        <f>SUM(Mariannhill!BG194)</f>
        <v>0</v>
      </c>
      <c r="BH194" s="78">
        <f>SUM(Mariannhill!BH194)</f>
        <v>0</v>
      </c>
      <c r="BI194" s="78">
        <f>SUM(Mariannhill!BI194)</f>
        <v>0</v>
      </c>
      <c r="BJ194" s="78">
        <f>SUM(Mariannhill!BJ194)</f>
        <v>0</v>
      </c>
      <c r="BK194" s="78">
        <f>SUM(Mariannhill!BK194)</f>
        <v>0</v>
      </c>
      <c r="BL194" s="78">
        <f>SUM(Mariannhill!BL194)</f>
        <v>0</v>
      </c>
      <c r="BM194" s="78">
        <f>SUM(Mariannhill!BM194)</f>
        <v>0</v>
      </c>
      <c r="BN194" s="78">
        <f>SUM(Mariannhill!BN194)</f>
        <v>0</v>
      </c>
      <c r="BO194" s="78">
        <f>SUM(Mariannhill!BO194)</f>
        <v>0</v>
      </c>
      <c r="BP194" s="78">
        <f>SUM(Mariannhill!BP194)</f>
        <v>0</v>
      </c>
      <c r="BQ194" s="77">
        <f>SUM(Mariannhill!BQ194)</f>
        <v>0</v>
      </c>
      <c r="BR194" s="79">
        <f>SUM(Mariannhill!BR194)</f>
        <v>0</v>
      </c>
      <c r="BS194" s="78">
        <f>SUM(Mariannhill!BS194)</f>
        <v>0</v>
      </c>
      <c r="BT194" s="78">
        <f>SUM(Mariannhill!BT194)</f>
        <v>0</v>
      </c>
      <c r="BU194" s="78">
        <f>SUM(Mariannhill!BU194)</f>
        <v>0</v>
      </c>
      <c r="BV194" s="78">
        <f>SUM(Mariannhill!BV194)</f>
        <v>0</v>
      </c>
      <c r="BW194" s="78">
        <f>SUM(Mariannhill!BW194)</f>
        <v>0</v>
      </c>
      <c r="BX194" s="78">
        <f>SUM(Mariannhill!BX194)</f>
        <v>0</v>
      </c>
      <c r="BY194" s="78">
        <f>SUM(Mariannhill!BY194)</f>
        <v>0</v>
      </c>
      <c r="BZ194" s="78">
        <f>SUM(Mariannhill!BZ194)</f>
        <v>0</v>
      </c>
      <c r="CA194" s="78">
        <f>SUM(Mariannhill!CA194)</f>
        <v>0</v>
      </c>
      <c r="CB194" s="78">
        <f>SUM(Mariannhill!CB194)</f>
        <v>0</v>
      </c>
      <c r="CC194" s="77">
        <f>SUM(Mariannhill!CC194)</f>
        <v>0</v>
      </c>
      <c r="CD194" s="40" t="s">
        <v>50</v>
      </c>
    </row>
    <row r="195" spans="1:82" ht="39" x14ac:dyDescent="0.35">
      <c r="A195" s="40"/>
      <c r="B195" s="145" t="s">
        <v>366</v>
      </c>
      <c r="C195" s="146" t="str">
        <f>"Manual Lanes Credit Card transactions: Fees/ commissions related to Bank for Credit Card transactions during the Operations Service Period - Fees and Commissions (" &amp; TEXT(F195,"## ### ###") &amp;")"</f>
        <v>Manual Lanes Credit Card transactions: Fees/ commissions related to Bank for Credit Card transactions during the Operations Service Period - Fees and Commissions (TRUE)</v>
      </c>
      <c r="D195" s="144" t="s">
        <v>350</v>
      </c>
      <c r="E195" s="255">
        <f>SUM(Mariannhill!E195)</f>
        <v>1</v>
      </c>
      <c r="F195" s="214" t="b">
        <f>(Mariannhill!G195)=G195</f>
        <v>1</v>
      </c>
      <c r="G195" s="75">
        <f t="shared" si="83"/>
        <v>26136000</v>
      </c>
      <c r="H195" s="76">
        <f>SUM(Mariannhill!H195)</f>
        <v>0</v>
      </c>
      <c r="I195" s="77">
        <f>SUM(Mariannhill!I195)</f>
        <v>0</v>
      </c>
      <c r="J195" s="76">
        <f>SUM(Mariannhill!J195)</f>
        <v>0</v>
      </c>
      <c r="K195" s="78">
        <f>SUM(Mariannhill!K195)</f>
        <v>0</v>
      </c>
      <c r="L195" s="78">
        <f>SUM(Mariannhill!L195)</f>
        <v>0</v>
      </c>
      <c r="M195" s="78">
        <f>SUM(Mariannhill!M195)</f>
        <v>0</v>
      </c>
      <c r="N195" s="78">
        <f>SUM(Mariannhill!N195)</f>
        <v>0</v>
      </c>
      <c r="O195" s="78">
        <f>SUM(Mariannhill!O195)</f>
        <v>0</v>
      </c>
      <c r="P195" s="78">
        <f>SUM(Mariannhill!P195)</f>
        <v>0</v>
      </c>
      <c r="Q195" s="78">
        <f>SUM(Mariannhill!Q195)</f>
        <v>0</v>
      </c>
      <c r="R195" s="78">
        <f>SUM(Mariannhill!R195)</f>
        <v>0</v>
      </c>
      <c r="S195" s="78">
        <f>SUM(Mariannhill!S195)</f>
        <v>0</v>
      </c>
      <c r="T195" s="78">
        <f>SUM(Mariannhill!T195)</f>
        <v>0</v>
      </c>
      <c r="U195" s="77">
        <f>SUM(Mariannhill!U195)</f>
        <v>4356000</v>
      </c>
      <c r="V195" s="76">
        <f>SUM(Mariannhill!V195)</f>
        <v>0</v>
      </c>
      <c r="W195" s="78">
        <f>SUM(Mariannhill!W195)</f>
        <v>0</v>
      </c>
      <c r="X195" s="78">
        <f>SUM(Mariannhill!X195)</f>
        <v>0</v>
      </c>
      <c r="Y195" s="78">
        <f>SUM(Mariannhill!Y195)</f>
        <v>0</v>
      </c>
      <c r="Z195" s="78">
        <f>SUM(Mariannhill!Z195)</f>
        <v>0</v>
      </c>
      <c r="AA195" s="78">
        <f>SUM(Mariannhill!AA195)</f>
        <v>0</v>
      </c>
      <c r="AB195" s="78">
        <f>SUM(Mariannhill!AB195)</f>
        <v>0</v>
      </c>
      <c r="AC195" s="78">
        <f>SUM(Mariannhill!AC195)</f>
        <v>0</v>
      </c>
      <c r="AD195" s="78">
        <f>SUM(Mariannhill!AD195)</f>
        <v>0</v>
      </c>
      <c r="AE195" s="78">
        <f>SUM(Mariannhill!AE195)</f>
        <v>0</v>
      </c>
      <c r="AF195" s="78">
        <f>SUM(Mariannhill!AF195)</f>
        <v>0</v>
      </c>
      <c r="AG195" s="77">
        <f>SUM(Mariannhill!AG195)</f>
        <v>4356000</v>
      </c>
      <c r="AH195" s="79">
        <f>SUM(Mariannhill!AH195)</f>
        <v>0</v>
      </c>
      <c r="AI195" s="78">
        <f>SUM(Mariannhill!AI195)</f>
        <v>0</v>
      </c>
      <c r="AJ195" s="78">
        <f>SUM(Mariannhill!AJ195)</f>
        <v>0</v>
      </c>
      <c r="AK195" s="78">
        <f>SUM(Mariannhill!AK195)</f>
        <v>0</v>
      </c>
      <c r="AL195" s="78">
        <f>SUM(Mariannhill!AL195)</f>
        <v>0</v>
      </c>
      <c r="AM195" s="78">
        <f>SUM(Mariannhill!AM195)</f>
        <v>0</v>
      </c>
      <c r="AN195" s="78">
        <f>SUM(Mariannhill!AN195)</f>
        <v>0</v>
      </c>
      <c r="AO195" s="78">
        <f>SUM(Mariannhill!AO195)</f>
        <v>0</v>
      </c>
      <c r="AP195" s="78">
        <f>SUM(Mariannhill!AP195)</f>
        <v>0</v>
      </c>
      <c r="AQ195" s="78">
        <f>SUM(Mariannhill!AQ195)</f>
        <v>0</v>
      </c>
      <c r="AR195" s="78">
        <f>SUM(Mariannhill!AR195)</f>
        <v>0</v>
      </c>
      <c r="AS195" s="77">
        <f>SUM(Mariannhill!AS195)</f>
        <v>4356000</v>
      </c>
      <c r="AT195" s="79">
        <f>SUM(Mariannhill!AT195)</f>
        <v>0</v>
      </c>
      <c r="AU195" s="78">
        <f>SUM(Mariannhill!AU195)</f>
        <v>0</v>
      </c>
      <c r="AV195" s="78">
        <f>SUM(Mariannhill!AV195)</f>
        <v>0</v>
      </c>
      <c r="AW195" s="78">
        <f>SUM(Mariannhill!AW195)</f>
        <v>0</v>
      </c>
      <c r="AX195" s="78">
        <f>SUM(Mariannhill!AX195)</f>
        <v>0</v>
      </c>
      <c r="AY195" s="78">
        <f>SUM(Mariannhill!AY195)</f>
        <v>0</v>
      </c>
      <c r="AZ195" s="78">
        <f>SUM(Mariannhill!AZ195)</f>
        <v>0</v>
      </c>
      <c r="BA195" s="78">
        <f>SUM(Mariannhill!BA195)</f>
        <v>0</v>
      </c>
      <c r="BB195" s="78">
        <f>SUM(Mariannhill!BB195)</f>
        <v>0</v>
      </c>
      <c r="BC195" s="78">
        <f>SUM(Mariannhill!BC195)</f>
        <v>0</v>
      </c>
      <c r="BD195" s="78">
        <f>SUM(Mariannhill!BD195)</f>
        <v>0</v>
      </c>
      <c r="BE195" s="77">
        <f>SUM(Mariannhill!BE195)</f>
        <v>4356000</v>
      </c>
      <c r="BF195" s="79">
        <f>SUM(Mariannhill!BF195)</f>
        <v>0</v>
      </c>
      <c r="BG195" s="78">
        <f>SUM(Mariannhill!BG195)</f>
        <v>0</v>
      </c>
      <c r="BH195" s="78">
        <f>SUM(Mariannhill!BH195)</f>
        <v>0</v>
      </c>
      <c r="BI195" s="78">
        <f>SUM(Mariannhill!BI195)</f>
        <v>0</v>
      </c>
      <c r="BJ195" s="78">
        <f>SUM(Mariannhill!BJ195)</f>
        <v>0</v>
      </c>
      <c r="BK195" s="78">
        <f>SUM(Mariannhill!BK195)</f>
        <v>0</v>
      </c>
      <c r="BL195" s="78">
        <f>SUM(Mariannhill!BL195)</f>
        <v>0</v>
      </c>
      <c r="BM195" s="78">
        <f>SUM(Mariannhill!BM195)</f>
        <v>0</v>
      </c>
      <c r="BN195" s="78">
        <f>SUM(Mariannhill!BN195)</f>
        <v>0</v>
      </c>
      <c r="BO195" s="78">
        <f>SUM(Mariannhill!BO195)</f>
        <v>0</v>
      </c>
      <c r="BP195" s="78">
        <f>SUM(Mariannhill!BP195)</f>
        <v>0</v>
      </c>
      <c r="BQ195" s="77">
        <f>SUM(Mariannhill!BQ195)</f>
        <v>4356000</v>
      </c>
      <c r="BR195" s="79">
        <f>SUM(Mariannhill!BR195)</f>
        <v>0</v>
      </c>
      <c r="BS195" s="78">
        <f>SUM(Mariannhill!BS195)</f>
        <v>0</v>
      </c>
      <c r="BT195" s="78">
        <f>SUM(Mariannhill!BT195)</f>
        <v>0</v>
      </c>
      <c r="BU195" s="78">
        <f>SUM(Mariannhill!BU195)</f>
        <v>0</v>
      </c>
      <c r="BV195" s="78">
        <f>SUM(Mariannhill!BV195)</f>
        <v>0</v>
      </c>
      <c r="BW195" s="78">
        <f>SUM(Mariannhill!BW195)</f>
        <v>0</v>
      </c>
      <c r="BX195" s="78">
        <f>SUM(Mariannhill!BX195)</f>
        <v>0</v>
      </c>
      <c r="BY195" s="78">
        <f>SUM(Mariannhill!BY195)</f>
        <v>0</v>
      </c>
      <c r="BZ195" s="78">
        <f>SUM(Mariannhill!BZ195)</f>
        <v>0</v>
      </c>
      <c r="CA195" s="78">
        <f>SUM(Mariannhill!CA195)</f>
        <v>0</v>
      </c>
      <c r="CB195" s="78">
        <f>SUM(Mariannhill!CB195)</f>
        <v>0</v>
      </c>
      <c r="CC195" s="77">
        <f>SUM(Mariannhill!CC195)</f>
        <v>4356000</v>
      </c>
      <c r="CD195" s="40" t="s">
        <v>50</v>
      </c>
    </row>
    <row r="196" spans="1:82" ht="39" x14ac:dyDescent="0.35">
      <c r="A196" s="40"/>
      <c r="B196" s="145" t="s">
        <v>367</v>
      </c>
      <c r="C196" s="146" t="str">
        <f>"Manual Lanes Credit Card transactions: Fees/ commissions related to Bank for Credit Card transactions during the Operations Service Period - Overhead charge and profit in respect to A-10009-a ("&amp; TEXT(F196,"###%") &amp; ")"</f>
        <v>Manual Lanes Credit Card transactions: Fees/ commissions related to Bank for Credit Card transactions during the Operations Service Period - Overhead charge and profit in respect to A-10009-a (TRUE)</v>
      </c>
      <c r="D196" s="147" t="s">
        <v>213</v>
      </c>
      <c r="E196" s="275">
        <f>SUM(Mariannhill!E196)</f>
        <v>26136000</v>
      </c>
      <c r="F196" s="214" t="b">
        <f>(Mariannhill!G196)=G196</f>
        <v>1</v>
      </c>
      <c r="G196" s="75">
        <f t="shared" si="83"/>
        <v>0</v>
      </c>
      <c r="H196" s="76">
        <f>SUM(Mariannhill!H196)</f>
        <v>0</v>
      </c>
      <c r="I196" s="77">
        <f>SUM(Mariannhill!I196)</f>
        <v>0</v>
      </c>
      <c r="J196" s="76">
        <f>SUM(Mariannhill!J196)</f>
        <v>0</v>
      </c>
      <c r="K196" s="78">
        <f>SUM(Mariannhill!K196)</f>
        <v>0</v>
      </c>
      <c r="L196" s="78">
        <f>SUM(Mariannhill!L196)</f>
        <v>0</v>
      </c>
      <c r="M196" s="78">
        <f>SUM(Mariannhill!M196)</f>
        <v>0</v>
      </c>
      <c r="N196" s="78">
        <f>SUM(Mariannhill!N196)</f>
        <v>0</v>
      </c>
      <c r="O196" s="78">
        <f>SUM(Mariannhill!O196)</f>
        <v>0</v>
      </c>
      <c r="P196" s="78">
        <f>SUM(Mariannhill!P196)</f>
        <v>0</v>
      </c>
      <c r="Q196" s="78">
        <f>SUM(Mariannhill!Q196)</f>
        <v>0</v>
      </c>
      <c r="R196" s="78">
        <f>SUM(Mariannhill!R196)</f>
        <v>0</v>
      </c>
      <c r="S196" s="78">
        <f>SUM(Mariannhill!S196)</f>
        <v>0</v>
      </c>
      <c r="T196" s="78">
        <f>SUM(Mariannhill!T196)</f>
        <v>0</v>
      </c>
      <c r="U196" s="77">
        <f>SUM(Mariannhill!U196)</f>
        <v>0</v>
      </c>
      <c r="V196" s="76">
        <f>SUM(Mariannhill!V196)</f>
        <v>0</v>
      </c>
      <c r="W196" s="78">
        <f>SUM(Mariannhill!W196)</f>
        <v>0</v>
      </c>
      <c r="X196" s="78">
        <f>SUM(Mariannhill!X196)</f>
        <v>0</v>
      </c>
      <c r="Y196" s="78">
        <f>SUM(Mariannhill!Y196)</f>
        <v>0</v>
      </c>
      <c r="Z196" s="78">
        <f>SUM(Mariannhill!Z196)</f>
        <v>0</v>
      </c>
      <c r="AA196" s="78">
        <f>SUM(Mariannhill!AA196)</f>
        <v>0</v>
      </c>
      <c r="AB196" s="78">
        <f>SUM(Mariannhill!AB196)</f>
        <v>0</v>
      </c>
      <c r="AC196" s="78">
        <f>SUM(Mariannhill!AC196)</f>
        <v>0</v>
      </c>
      <c r="AD196" s="78">
        <f>SUM(Mariannhill!AD196)</f>
        <v>0</v>
      </c>
      <c r="AE196" s="78">
        <f>SUM(Mariannhill!AE196)</f>
        <v>0</v>
      </c>
      <c r="AF196" s="78">
        <f>SUM(Mariannhill!AF196)</f>
        <v>0</v>
      </c>
      <c r="AG196" s="77">
        <f>SUM(Mariannhill!AG196)</f>
        <v>0</v>
      </c>
      <c r="AH196" s="79">
        <f>SUM(Mariannhill!AH196)</f>
        <v>0</v>
      </c>
      <c r="AI196" s="78">
        <f>SUM(Mariannhill!AI196)</f>
        <v>0</v>
      </c>
      <c r="AJ196" s="78">
        <f>SUM(Mariannhill!AJ196)</f>
        <v>0</v>
      </c>
      <c r="AK196" s="78">
        <f>SUM(Mariannhill!AK196)</f>
        <v>0</v>
      </c>
      <c r="AL196" s="78">
        <f>SUM(Mariannhill!AL196)</f>
        <v>0</v>
      </c>
      <c r="AM196" s="78">
        <f>SUM(Mariannhill!AM196)</f>
        <v>0</v>
      </c>
      <c r="AN196" s="78">
        <f>SUM(Mariannhill!AN196)</f>
        <v>0</v>
      </c>
      <c r="AO196" s="78">
        <f>SUM(Mariannhill!AO196)</f>
        <v>0</v>
      </c>
      <c r="AP196" s="78">
        <f>SUM(Mariannhill!AP196)</f>
        <v>0</v>
      </c>
      <c r="AQ196" s="78">
        <f>SUM(Mariannhill!AQ196)</f>
        <v>0</v>
      </c>
      <c r="AR196" s="78">
        <f>SUM(Mariannhill!AR196)</f>
        <v>0</v>
      </c>
      <c r="AS196" s="77">
        <f>SUM(Mariannhill!AS196)</f>
        <v>0</v>
      </c>
      <c r="AT196" s="79">
        <f>SUM(Mariannhill!AT196)</f>
        <v>0</v>
      </c>
      <c r="AU196" s="78">
        <f>SUM(Mariannhill!AU196)</f>
        <v>0</v>
      </c>
      <c r="AV196" s="78">
        <f>SUM(Mariannhill!AV196)</f>
        <v>0</v>
      </c>
      <c r="AW196" s="78">
        <f>SUM(Mariannhill!AW196)</f>
        <v>0</v>
      </c>
      <c r="AX196" s="78">
        <f>SUM(Mariannhill!AX196)</f>
        <v>0</v>
      </c>
      <c r="AY196" s="78">
        <f>SUM(Mariannhill!AY196)</f>
        <v>0</v>
      </c>
      <c r="AZ196" s="78">
        <f>SUM(Mariannhill!AZ196)</f>
        <v>0</v>
      </c>
      <c r="BA196" s="78">
        <f>SUM(Mariannhill!BA196)</f>
        <v>0</v>
      </c>
      <c r="BB196" s="78">
        <f>SUM(Mariannhill!BB196)</f>
        <v>0</v>
      </c>
      <c r="BC196" s="78">
        <f>SUM(Mariannhill!BC196)</f>
        <v>0</v>
      </c>
      <c r="BD196" s="78">
        <f>SUM(Mariannhill!BD196)</f>
        <v>0</v>
      </c>
      <c r="BE196" s="77">
        <f>SUM(Mariannhill!BE196)</f>
        <v>0</v>
      </c>
      <c r="BF196" s="79">
        <f>SUM(Mariannhill!BF196)</f>
        <v>0</v>
      </c>
      <c r="BG196" s="78">
        <f>SUM(Mariannhill!BG196)</f>
        <v>0</v>
      </c>
      <c r="BH196" s="78">
        <f>SUM(Mariannhill!BH196)</f>
        <v>0</v>
      </c>
      <c r="BI196" s="78">
        <f>SUM(Mariannhill!BI196)</f>
        <v>0</v>
      </c>
      <c r="BJ196" s="78">
        <f>SUM(Mariannhill!BJ196)</f>
        <v>0</v>
      </c>
      <c r="BK196" s="78">
        <f>SUM(Mariannhill!BK196)</f>
        <v>0</v>
      </c>
      <c r="BL196" s="78">
        <f>SUM(Mariannhill!BL196)</f>
        <v>0</v>
      </c>
      <c r="BM196" s="78">
        <f>SUM(Mariannhill!BM196)</f>
        <v>0</v>
      </c>
      <c r="BN196" s="78">
        <f>SUM(Mariannhill!BN196)</f>
        <v>0</v>
      </c>
      <c r="BO196" s="78">
        <f>SUM(Mariannhill!BO196)</f>
        <v>0</v>
      </c>
      <c r="BP196" s="78">
        <f>SUM(Mariannhill!BP196)</f>
        <v>0</v>
      </c>
      <c r="BQ196" s="77">
        <f>SUM(Mariannhill!BQ196)</f>
        <v>0</v>
      </c>
      <c r="BR196" s="79">
        <f>SUM(Mariannhill!BR196)</f>
        <v>0</v>
      </c>
      <c r="BS196" s="78">
        <f>SUM(Mariannhill!BS196)</f>
        <v>0</v>
      </c>
      <c r="BT196" s="78">
        <f>SUM(Mariannhill!BT196)</f>
        <v>0</v>
      </c>
      <c r="BU196" s="78">
        <f>SUM(Mariannhill!BU196)</f>
        <v>0</v>
      </c>
      <c r="BV196" s="78">
        <f>SUM(Mariannhill!BV196)</f>
        <v>0</v>
      </c>
      <c r="BW196" s="78">
        <f>SUM(Mariannhill!BW196)</f>
        <v>0</v>
      </c>
      <c r="BX196" s="78">
        <f>SUM(Mariannhill!BX196)</f>
        <v>0</v>
      </c>
      <c r="BY196" s="78">
        <f>SUM(Mariannhill!BY196)</f>
        <v>0</v>
      </c>
      <c r="BZ196" s="78">
        <f>SUM(Mariannhill!BZ196)</f>
        <v>0</v>
      </c>
      <c r="CA196" s="78">
        <f>SUM(Mariannhill!CA196)</f>
        <v>0</v>
      </c>
      <c r="CB196" s="78">
        <f>SUM(Mariannhill!CB196)</f>
        <v>0</v>
      </c>
      <c r="CC196" s="77">
        <f>SUM(Mariannhill!CC196)</f>
        <v>0</v>
      </c>
      <c r="CD196" s="40" t="s">
        <v>50</v>
      </c>
    </row>
    <row r="197" spans="1:82" s="40" customFormat="1" ht="39" x14ac:dyDescent="0.35">
      <c r="A197" s="44"/>
      <c r="B197" s="25" t="s">
        <v>368</v>
      </c>
      <c r="C197" s="28" t="str">
        <f>"ETC Account Payments: Fees/ commissions related to banks and other providers of Payment means during Operation Service Period- Fees and Commissions (" &amp; TEXT(F197,"## ### ###") &amp;")"</f>
        <v>ETC Account Payments: Fees/ commissions related to banks and other providers of Payment means during Operation Service Period- Fees and Commissions (TRUE)</v>
      </c>
      <c r="D197" s="144" t="s">
        <v>350</v>
      </c>
      <c r="E197" s="255">
        <f>SUM(Mariannhill!E197)</f>
        <v>1</v>
      </c>
      <c r="F197" s="214" t="b">
        <f>(Mariannhill!G197)=G197</f>
        <v>1</v>
      </c>
      <c r="G197" s="75">
        <f t="shared" si="83"/>
        <v>11376000</v>
      </c>
      <c r="H197" s="76">
        <f>SUM(Mariannhill!H197)</f>
        <v>0</v>
      </c>
      <c r="I197" s="77">
        <f>SUM(Mariannhill!I197)</f>
        <v>0</v>
      </c>
      <c r="J197" s="76">
        <f>SUM(Mariannhill!J197)</f>
        <v>0</v>
      </c>
      <c r="K197" s="78">
        <f>SUM(Mariannhill!K197)</f>
        <v>0</v>
      </c>
      <c r="L197" s="78">
        <f>SUM(Mariannhill!L197)</f>
        <v>0</v>
      </c>
      <c r="M197" s="78">
        <f>SUM(Mariannhill!M197)</f>
        <v>0</v>
      </c>
      <c r="N197" s="78">
        <f>SUM(Mariannhill!N197)</f>
        <v>0</v>
      </c>
      <c r="O197" s="78">
        <f>SUM(Mariannhill!O197)</f>
        <v>0</v>
      </c>
      <c r="P197" s="78">
        <f>SUM(Mariannhill!P197)</f>
        <v>0</v>
      </c>
      <c r="Q197" s="78">
        <f>SUM(Mariannhill!Q197)</f>
        <v>0</v>
      </c>
      <c r="R197" s="78">
        <f>SUM(Mariannhill!R197)</f>
        <v>0</v>
      </c>
      <c r="S197" s="78">
        <f>SUM(Mariannhill!S197)</f>
        <v>0</v>
      </c>
      <c r="T197" s="78">
        <f>SUM(Mariannhill!T197)</f>
        <v>0</v>
      </c>
      <c r="U197" s="77">
        <f>SUM(Mariannhill!U197)</f>
        <v>1896000</v>
      </c>
      <c r="V197" s="76">
        <f>SUM(Mariannhill!V197)</f>
        <v>0</v>
      </c>
      <c r="W197" s="78">
        <f>SUM(Mariannhill!W197)</f>
        <v>0</v>
      </c>
      <c r="X197" s="78">
        <f>SUM(Mariannhill!X197)</f>
        <v>0</v>
      </c>
      <c r="Y197" s="78">
        <f>SUM(Mariannhill!Y197)</f>
        <v>0</v>
      </c>
      <c r="Z197" s="78">
        <f>SUM(Mariannhill!Z197)</f>
        <v>0</v>
      </c>
      <c r="AA197" s="78">
        <f>SUM(Mariannhill!AA197)</f>
        <v>0</v>
      </c>
      <c r="AB197" s="78">
        <f>SUM(Mariannhill!AB197)</f>
        <v>0</v>
      </c>
      <c r="AC197" s="78">
        <f>SUM(Mariannhill!AC197)</f>
        <v>0</v>
      </c>
      <c r="AD197" s="78">
        <f>SUM(Mariannhill!AD197)</f>
        <v>0</v>
      </c>
      <c r="AE197" s="78">
        <f>SUM(Mariannhill!AE197)</f>
        <v>0</v>
      </c>
      <c r="AF197" s="78">
        <f>SUM(Mariannhill!AF197)</f>
        <v>0</v>
      </c>
      <c r="AG197" s="77">
        <f>SUM(Mariannhill!AG197)</f>
        <v>1896000</v>
      </c>
      <c r="AH197" s="79">
        <f>SUM(Mariannhill!AH197)</f>
        <v>0</v>
      </c>
      <c r="AI197" s="78">
        <f>SUM(Mariannhill!AI197)</f>
        <v>0</v>
      </c>
      <c r="AJ197" s="78">
        <f>SUM(Mariannhill!AJ197)</f>
        <v>0</v>
      </c>
      <c r="AK197" s="78">
        <f>SUM(Mariannhill!AK197)</f>
        <v>0</v>
      </c>
      <c r="AL197" s="78">
        <f>SUM(Mariannhill!AL197)</f>
        <v>0</v>
      </c>
      <c r="AM197" s="78">
        <f>SUM(Mariannhill!AM197)</f>
        <v>0</v>
      </c>
      <c r="AN197" s="78">
        <f>SUM(Mariannhill!AN197)</f>
        <v>0</v>
      </c>
      <c r="AO197" s="78">
        <f>SUM(Mariannhill!AO197)</f>
        <v>0</v>
      </c>
      <c r="AP197" s="78">
        <f>SUM(Mariannhill!AP197)</f>
        <v>0</v>
      </c>
      <c r="AQ197" s="78">
        <f>SUM(Mariannhill!AQ197)</f>
        <v>0</v>
      </c>
      <c r="AR197" s="78">
        <f>SUM(Mariannhill!AR197)</f>
        <v>0</v>
      </c>
      <c r="AS197" s="77">
        <f>SUM(Mariannhill!AS197)</f>
        <v>1896000</v>
      </c>
      <c r="AT197" s="79">
        <f>SUM(Mariannhill!AT197)</f>
        <v>0</v>
      </c>
      <c r="AU197" s="78">
        <f>SUM(Mariannhill!AU197)</f>
        <v>0</v>
      </c>
      <c r="AV197" s="78">
        <f>SUM(Mariannhill!AV197)</f>
        <v>0</v>
      </c>
      <c r="AW197" s="78">
        <f>SUM(Mariannhill!AW197)</f>
        <v>0</v>
      </c>
      <c r="AX197" s="78">
        <f>SUM(Mariannhill!AX197)</f>
        <v>0</v>
      </c>
      <c r="AY197" s="78">
        <f>SUM(Mariannhill!AY197)</f>
        <v>0</v>
      </c>
      <c r="AZ197" s="78">
        <f>SUM(Mariannhill!AZ197)</f>
        <v>0</v>
      </c>
      <c r="BA197" s="78">
        <f>SUM(Mariannhill!BA197)</f>
        <v>0</v>
      </c>
      <c r="BB197" s="78">
        <f>SUM(Mariannhill!BB197)</f>
        <v>0</v>
      </c>
      <c r="BC197" s="78">
        <f>SUM(Mariannhill!BC197)</f>
        <v>0</v>
      </c>
      <c r="BD197" s="78">
        <f>SUM(Mariannhill!BD197)</f>
        <v>0</v>
      </c>
      <c r="BE197" s="77">
        <f>SUM(Mariannhill!BE197)</f>
        <v>1896000</v>
      </c>
      <c r="BF197" s="79">
        <f>SUM(Mariannhill!BF197)</f>
        <v>0</v>
      </c>
      <c r="BG197" s="78">
        <f>SUM(Mariannhill!BG197)</f>
        <v>0</v>
      </c>
      <c r="BH197" s="78">
        <f>SUM(Mariannhill!BH197)</f>
        <v>0</v>
      </c>
      <c r="BI197" s="78">
        <f>SUM(Mariannhill!BI197)</f>
        <v>0</v>
      </c>
      <c r="BJ197" s="78">
        <f>SUM(Mariannhill!BJ197)</f>
        <v>0</v>
      </c>
      <c r="BK197" s="78">
        <f>SUM(Mariannhill!BK197)</f>
        <v>0</v>
      </c>
      <c r="BL197" s="78">
        <f>SUM(Mariannhill!BL197)</f>
        <v>0</v>
      </c>
      <c r="BM197" s="78">
        <f>SUM(Mariannhill!BM197)</f>
        <v>0</v>
      </c>
      <c r="BN197" s="78">
        <f>SUM(Mariannhill!BN197)</f>
        <v>0</v>
      </c>
      <c r="BO197" s="78">
        <f>SUM(Mariannhill!BO197)</f>
        <v>0</v>
      </c>
      <c r="BP197" s="78">
        <f>SUM(Mariannhill!BP197)</f>
        <v>0</v>
      </c>
      <c r="BQ197" s="77">
        <f>SUM(Mariannhill!BQ197)</f>
        <v>1896000</v>
      </c>
      <c r="BR197" s="79">
        <f>SUM(Mariannhill!BR197)</f>
        <v>0</v>
      </c>
      <c r="BS197" s="78">
        <f>SUM(Mariannhill!BS197)</f>
        <v>0</v>
      </c>
      <c r="BT197" s="78">
        <f>SUM(Mariannhill!BT197)</f>
        <v>0</v>
      </c>
      <c r="BU197" s="78">
        <f>SUM(Mariannhill!BU197)</f>
        <v>0</v>
      </c>
      <c r="BV197" s="78">
        <f>SUM(Mariannhill!BV197)</f>
        <v>0</v>
      </c>
      <c r="BW197" s="78">
        <f>SUM(Mariannhill!BW197)</f>
        <v>0</v>
      </c>
      <c r="BX197" s="78">
        <f>SUM(Mariannhill!BX197)</f>
        <v>0</v>
      </c>
      <c r="BY197" s="78">
        <f>SUM(Mariannhill!BY197)</f>
        <v>0</v>
      </c>
      <c r="BZ197" s="78">
        <f>SUM(Mariannhill!BZ197)</f>
        <v>0</v>
      </c>
      <c r="CA197" s="78">
        <f>SUM(Mariannhill!CA197)</f>
        <v>0</v>
      </c>
      <c r="CB197" s="78">
        <f>SUM(Mariannhill!CB197)</f>
        <v>0</v>
      </c>
      <c r="CC197" s="77">
        <f>SUM(Mariannhill!CC197)</f>
        <v>1896000</v>
      </c>
      <c r="CD197" s="40" t="s">
        <v>50</v>
      </c>
    </row>
    <row r="198" spans="1:82" ht="39" x14ac:dyDescent="0.35">
      <c r="A198" s="40"/>
      <c r="B198" s="145" t="s">
        <v>369</v>
      </c>
      <c r="C198" s="146" t="str">
        <f>"ETC Account Payments: Fees/ commissions related to banks and other providers of Payment means during Operation Service Period - Overhead charge and profit in respect to A-10010-a ("&amp; TEXT(F198,"###%") &amp; ")"</f>
        <v>ETC Account Payments: Fees/ commissions related to banks and other providers of Payment means during Operation Service Period - Overhead charge and profit in respect to A-10010-a (TRUE)</v>
      </c>
      <c r="D198" s="147" t="s">
        <v>213</v>
      </c>
      <c r="E198" s="275">
        <f>SUM(Mariannhill!E198)</f>
        <v>11376000</v>
      </c>
      <c r="F198" s="214" t="b">
        <f>(Mariannhill!G198)=G198</f>
        <v>1</v>
      </c>
      <c r="G198" s="75">
        <f t="shared" si="83"/>
        <v>0</v>
      </c>
      <c r="H198" s="76">
        <f>SUM(Mariannhill!H198)</f>
        <v>0</v>
      </c>
      <c r="I198" s="77">
        <f>SUM(Mariannhill!I198)</f>
        <v>0</v>
      </c>
      <c r="J198" s="76">
        <f>SUM(Mariannhill!J198)</f>
        <v>0</v>
      </c>
      <c r="K198" s="78">
        <f>SUM(Mariannhill!K198)</f>
        <v>0</v>
      </c>
      <c r="L198" s="78">
        <f>SUM(Mariannhill!L198)</f>
        <v>0</v>
      </c>
      <c r="M198" s="78">
        <f>SUM(Mariannhill!M198)</f>
        <v>0</v>
      </c>
      <c r="N198" s="78">
        <f>SUM(Mariannhill!N198)</f>
        <v>0</v>
      </c>
      <c r="O198" s="78">
        <f>SUM(Mariannhill!O198)</f>
        <v>0</v>
      </c>
      <c r="P198" s="78">
        <f>SUM(Mariannhill!P198)</f>
        <v>0</v>
      </c>
      <c r="Q198" s="78">
        <f>SUM(Mariannhill!Q198)</f>
        <v>0</v>
      </c>
      <c r="R198" s="78">
        <f>SUM(Mariannhill!R198)</f>
        <v>0</v>
      </c>
      <c r="S198" s="78">
        <f>SUM(Mariannhill!S198)</f>
        <v>0</v>
      </c>
      <c r="T198" s="78">
        <f>SUM(Mariannhill!T198)</f>
        <v>0</v>
      </c>
      <c r="U198" s="77">
        <f>SUM(Mariannhill!U198)</f>
        <v>0</v>
      </c>
      <c r="V198" s="76">
        <f>SUM(Mariannhill!V198)</f>
        <v>0</v>
      </c>
      <c r="W198" s="78">
        <f>SUM(Mariannhill!W198)</f>
        <v>0</v>
      </c>
      <c r="X198" s="78">
        <f>SUM(Mariannhill!X198)</f>
        <v>0</v>
      </c>
      <c r="Y198" s="78">
        <f>SUM(Mariannhill!Y198)</f>
        <v>0</v>
      </c>
      <c r="Z198" s="78">
        <f>SUM(Mariannhill!Z198)</f>
        <v>0</v>
      </c>
      <c r="AA198" s="78">
        <f>SUM(Mariannhill!AA198)</f>
        <v>0</v>
      </c>
      <c r="AB198" s="78">
        <f>SUM(Mariannhill!AB198)</f>
        <v>0</v>
      </c>
      <c r="AC198" s="78">
        <f>SUM(Mariannhill!AC198)</f>
        <v>0</v>
      </c>
      <c r="AD198" s="78">
        <f>SUM(Mariannhill!AD198)</f>
        <v>0</v>
      </c>
      <c r="AE198" s="78">
        <f>SUM(Mariannhill!AE198)</f>
        <v>0</v>
      </c>
      <c r="AF198" s="78">
        <f>SUM(Mariannhill!AF198)</f>
        <v>0</v>
      </c>
      <c r="AG198" s="77">
        <f>SUM(Mariannhill!AG198)</f>
        <v>0</v>
      </c>
      <c r="AH198" s="79">
        <f>SUM(Mariannhill!AH198)</f>
        <v>0</v>
      </c>
      <c r="AI198" s="78">
        <f>SUM(Mariannhill!AI198)</f>
        <v>0</v>
      </c>
      <c r="AJ198" s="78">
        <f>SUM(Mariannhill!AJ198)</f>
        <v>0</v>
      </c>
      <c r="AK198" s="78">
        <f>SUM(Mariannhill!AK198)</f>
        <v>0</v>
      </c>
      <c r="AL198" s="78">
        <f>SUM(Mariannhill!AL198)</f>
        <v>0</v>
      </c>
      <c r="AM198" s="78">
        <f>SUM(Mariannhill!AM198)</f>
        <v>0</v>
      </c>
      <c r="AN198" s="78">
        <f>SUM(Mariannhill!AN198)</f>
        <v>0</v>
      </c>
      <c r="AO198" s="78">
        <f>SUM(Mariannhill!AO198)</f>
        <v>0</v>
      </c>
      <c r="AP198" s="78">
        <f>SUM(Mariannhill!AP198)</f>
        <v>0</v>
      </c>
      <c r="AQ198" s="78">
        <f>SUM(Mariannhill!AQ198)</f>
        <v>0</v>
      </c>
      <c r="AR198" s="78">
        <f>SUM(Mariannhill!AR198)</f>
        <v>0</v>
      </c>
      <c r="AS198" s="77">
        <f>SUM(Mariannhill!AS198)</f>
        <v>0</v>
      </c>
      <c r="AT198" s="79">
        <f>SUM(Mariannhill!AT198)</f>
        <v>0</v>
      </c>
      <c r="AU198" s="78">
        <f>SUM(Mariannhill!AU198)</f>
        <v>0</v>
      </c>
      <c r="AV198" s="78">
        <f>SUM(Mariannhill!AV198)</f>
        <v>0</v>
      </c>
      <c r="AW198" s="78">
        <f>SUM(Mariannhill!AW198)</f>
        <v>0</v>
      </c>
      <c r="AX198" s="78">
        <f>SUM(Mariannhill!AX198)</f>
        <v>0</v>
      </c>
      <c r="AY198" s="78">
        <f>SUM(Mariannhill!AY198)</f>
        <v>0</v>
      </c>
      <c r="AZ198" s="78">
        <f>SUM(Mariannhill!AZ198)</f>
        <v>0</v>
      </c>
      <c r="BA198" s="78">
        <f>SUM(Mariannhill!BA198)</f>
        <v>0</v>
      </c>
      <c r="BB198" s="78">
        <f>SUM(Mariannhill!BB198)</f>
        <v>0</v>
      </c>
      <c r="BC198" s="78">
        <f>SUM(Mariannhill!BC198)</f>
        <v>0</v>
      </c>
      <c r="BD198" s="78">
        <f>SUM(Mariannhill!BD198)</f>
        <v>0</v>
      </c>
      <c r="BE198" s="77">
        <f>SUM(Mariannhill!BE198)</f>
        <v>0</v>
      </c>
      <c r="BF198" s="79">
        <f>SUM(Mariannhill!BF198)</f>
        <v>0</v>
      </c>
      <c r="BG198" s="78">
        <f>SUM(Mariannhill!BG198)</f>
        <v>0</v>
      </c>
      <c r="BH198" s="78">
        <f>SUM(Mariannhill!BH198)</f>
        <v>0</v>
      </c>
      <c r="BI198" s="78">
        <f>SUM(Mariannhill!BI198)</f>
        <v>0</v>
      </c>
      <c r="BJ198" s="78">
        <f>SUM(Mariannhill!BJ198)</f>
        <v>0</v>
      </c>
      <c r="BK198" s="78">
        <f>SUM(Mariannhill!BK198)</f>
        <v>0</v>
      </c>
      <c r="BL198" s="78">
        <f>SUM(Mariannhill!BL198)</f>
        <v>0</v>
      </c>
      <c r="BM198" s="78">
        <f>SUM(Mariannhill!BM198)</f>
        <v>0</v>
      </c>
      <c r="BN198" s="78">
        <f>SUM(Mariannhill!BN198)</f>
        <v>0</v>
      </c>
      <c r="BO198" s="78">
        <f>SUM(Mariannhill!BO198)</f>
        <v>0</v>
      </c>
      <c r="BP198" s="78">
        <f>SUM(Mariannhill!BP198)</f>
        <v>0</v>
      </c>
      <c r="BQ198" s="77">
        <f>SUM(Mariannhill!BQ198)</f>
        <v>0</v>
      </c>
      <c r="BR198" s="79">
        <f>SUM(Mariannhill!BR198)</f>
        <v>0</v>
      </c>
      <c r="BS198" s="78">
        <f>SUM(Mariannhill!BS198)</f>
        <v>0</v>
      </c>
      <c r="BT198" s="78">
        <f>SUM(Mariannhill!BT198)</f>
        <v>0</v>
      </c>
      <c r="BU198" s="78">
        <f>SUM(Mariannhill!BU198)</f>
        <v>0</v>
      </c>
      <c r="BV198" s="78">
        <f>SUM(Mariannhill!BV198)</f>
        <v>0</v>
      </c>
      <c r="BW198" s="78">
        <f>SUM(Mariannhill!BW198)</f>
        <v>0</v>
      </c>
      <c r="BX198" s="78">
        <f>SUM(Mariannhill!BX198)</f>
        <v>0</v>
      </c>
      <c r="BY198" s="78">
        <f>SUM(Mariannhill!BY198)</f>
        <v>0</v>
      </c>
      <c r="BZ198" s="78">
        <f>SUM(Mariannhill!BZ198)</f>
        <v>0</v>
      </c>
      <c r="CA198" s="78">
        <f>SUM(Mariannhill!CA198)</f>
        <v>0</v>
      </c>
      <c r="CB198" s="78">
        <f>SUM(Mariannhill!CB198)</f>
        <v>0</v>
      </c>
      <c r="CC198" s="77">
        <f>SUM(Mariannhill!CC198)</f>
        <v>0</v>
      </c>
      <c r="CD198" s="40" t="s">
        <v>50</v>
      </c>
    </row>
    <row r="199" spans="1:82" x14ac:dyDescent="0.35">
      <c r="A199" s="40"/>
      <c r="B199" s="145" t="s">
        <v>370</v>
      </c>
      <c r="C199" s="146" t="str">
        <f>"Fees related to TCH Service - Fees (" &amp; TEXT(F199,"### ###") &amp;")"</f>
        <v>Fees related to TCH Service - Fees (TRUE)</v>
      </c>
      <c r="D199" s="144" t="s">
        <v>350</v>
      </c>
      <c r="E199" s="255">
        <f>SUM(Mariannhill!E199)</f>
        <v>1</v>
      </c>
      <c r="F199" s="214" t="b">
        <f>(Mariannhill!G199)=G199</f>
        <v>1</v>
      </c>
      <c r="G199" s="75">
        <f t="shared" si="83"/>
        <v>600000</v>
      </c>
      <c r="H199" s="76">
        <f>SUM(Mariannhill!H199)</f>
        <v>0</v>
      </c>
      <c r="I199" s="77">
        <f>SUM(Mariannhill!I199)</f>
        <v>0</v>
      </c>
      <c r="J199" s="76">
        <f>SUM(Mariannhill!J199)</f>
        <v>0</v>
      </c>
      <c r="K199" s="78">
        <f>SUM(Mariannhill!K199)</f>
        <v>0</v>
      </c>
      <c r="L199" s="78">
        <f>SUM(Mariannhill!L199)</f>
        <v>0</v>
      </c>
      <c r="M199" s="78">
        <f>SUM(Mariannhill!M199)</f>
        <v>0</v>
      </c>
      <c r="N199" s="78">
        <f>SUM(Mariannhill!N199)</f>
        <v>0</v>
      </c>
      <c r="O199" s="78">
        <f>SUM(Mariannhill!O199)</f>
        <v>0</v>
      </c>
      <c r="P199" s="78">
        <f>SUM(Mariannhill!P199)</f>
        <v>0</v>
      </c>
      <c r="Q199" s="78">
        <f>SUM(Mariannhill!Q199)</f>
        <v>0</v>
      </c>
      <c r="R199" s="78">
        <f>SUM(Mariannhill!R199)</f>
        <v>0</v>
      </c>
      <c r="S199" s="78">
        <f>SUM(Mariannhill!S199)</f>
        <v>0</v>
      </c>
      <c r="T199" s="78">
        <f>SUM(Mariannhill!T199)</f>
        <v>0</v>
      </c>
      <c r="U199" s="77">
        <f>SUM(Mariannhill!U199)</f>
        <v>100000</v>
      </c>
      <c r="V199" s="76">
        <f>SUM(Mariannhill!V199)</f>
        <v>0</v>
      </c>
      <c r="W199" s="78">
        <f>SUM(Mariannhill!W199)</f>
        <v>0</v>
      </c>
      <c r="X199" s="78">
        <f>SUM(Mariannhill!X199)</f>
        <v>0</v>
      </c>
      <c r="Y199" s="78">
        <f>SUM(Mariannhill!Y199)</f>
        <v>0</v>
      </c>
      <c r="Z199" s="78">
        <f>SUM(Mariannhill!Z199)</f>
        <v>0</v>
      </c>
      <c r="AA199" s="78">
        <f>SUM(Mariannhill!AA199)</f>
        <v>0</v>
      </c>
      <c r="AB199" s="78">
        <f>SUM(Mariannhill!AB199)</f>
        <v>0</v>
      </c>
      <c r="AC199" s="78">
        <f>SUM(Mariannhill!AC199)</f>
        <v>0</v>
      </c>
      <c r="AD199" s="78">
        <f>SUM(Mariannhill!AD199)</f>
        <v>0</v>
      </c>
      <c r="AE199" s="78">
        <f>SUM(Mariannhill!AE199)</f>
        <v>0</v>
      </c>
      <c r="AF199" s="78">
        <f>SUM(Mariannhill!AF199)</f>
        <v>0</v>
      </c>
      <c r="AG199" s="77">
        <f>SUM(Mariannhill!AG199)</f>
        <v>100000</v>
      </c>
      <c r="AH199" s="79">
        <f>SUM(Mariannhill!AH199)</f>
        <v>0</v>
      </c>
      <c r="AI199" s="78">
        <f>SUM(Mariannhill!AI199)</f>
        <v>0</v>
      </c>
      <c r="AJ199" s="78">
        <f>SUM(Mariannhill!AJ199)</f>
        <v>0</v>
      </c>
      <c r="AK199" s="78">
        <f>SUM(Mariannhill!AK199)</f>
        <v>0</v>
      </c>
      <c r="AL199" s="78">
        <f>SUM(Mariannhill!AL199)</f>
        <v>0</v>
      </c>
      <c r="AM199" s="78">
        <f>SUM(Mariannhill!AM199)</f>
        <v>0</v>
      </c>
      <c r="AN199" s="78">
        <f>SUM(Mariannhill!AN199)</f>
        <v>0</v>
      </c>
      <c r="AO199" s="78">
        <f>SUM(Mariannhill!AO199)</f>
        <v>0</v>
      </c>
      <c r="AP199" s="78">
        <f>SUM(Mariannhill!AP199)</f>
        <v>0</v>
      </c>
      <c r="AQ199" s="78">
        <f>SUM(Mariannhill!AQ199)</f>
        <v>0</v>
      </c>
      <c r="AR199" s="78">
        <f>SUM(Mariannhill!AR199)</f>
        <v>0</v>
      </c>
      <c r="AS199" s="77">
        <f>SUM(Mariannhill!AS199)</f>
        <v>100000</v>
      </c>
      <c r="AT199" s="79">
        <f>SUM(Mariannhill!AT199)</f>
        <v>0</v>
      </c>
      <c r="AU199" s="78">
        <f>SUM(Mariannhill!AU199)</f>
        <v>0</v>
      </c>
      <c r="AV199" s="78">
        <f>SUM(Mariannhill!AV199)</f>
        <v>0</v>
      </c>
      <c r="AW199" s="78">
        <f>SUM(Mariannhill!AW199)</f>
        <v>0</v>
      </c>
      <c r="AX199" s="78">
        <f>SUM(Mariannhill!AX199)</f>
        <v>0</v>
      </c>
      <c r="AY199" s="78">
        <f>SUM(Mariannhill!AY199)</f>
        <v>0</v>
      </c>
      <c r="AZ199" s="78">
        <f>SUM(Mariannhill!AZ199)</f>
        <v>0</v>
      </c>
      <c r="BA199" s="78">
        <f>SUM(Mariannhill!BA199)</f>
        <v>0</v>
      </c>
      <c r="BB199" s="78">
        <f>SUM(Mariannhill!BB199)</f>
        <v>0</v>
      </c>
      <c r="BC199" s="78">
        <f>SUM(Mariannhill!BC199)</f>
        <v>0</v>
      </c>
      <c r="BD199" s="78">
        <f>SUM(Mariannhill!BD199)</f>
        <v>0</v>
      </c>
      <c r="BE199" s="77">
        <f>SUM(Mariannhill!BE199)</f>
        <v>100000</v>
      </c>
      <c r="BF199" s="79">
        <f>SUM(Mariannhill!BF199)</f>
        <v>0</v>
      </c>
      <c r="BG199" s="78">
        <f>SUM(Mariannhill!BG199)</f>
        <v>0</v>
      </c>
      <c r="BH199" s="78">
        <f>SUM(Mariannhill!BH199)</f>
        <v>0</v>
      </c>
      <c r="BI199" s="78">
        <f>SUM(Mariannhill!BI199)</f>
        <v>0</v>
      </c>
      <c r="BJ199" s="78">
        <f>SUM(Mariannhill!BJ199)</f>
        <v>0</v>
      </c>
      <c r="BK199" s="78">
        <f>SUM(Mariannhill!BK199)</f>
        <v>0</v>
      </c>
      <c r="BL199" s="78">
        <f>SUM(Mariannhill!BL199)</f>
        <v>0</v>
      </c>
      <c r="BM199" s="78">
        <f>SUM(Mariannhill!BM199)</f>
        <v>0</v>
      </c>
      <c r="BN199" s="78">
        <f>SUM(Mariannhill!BN199)</f>
        <v>0</v>
      </c>
      <c r="BO199" s="78">
        <f>SUM(Mariannhill!BO199)</f>
        <v>0</v>
      </c>
      <c r="BP199" s="78">
        <f>SUM(Mariannhill!BP199)</f>
        <v>0</v>
      </c>
      <c r="BQ199" s="77">
        <f>SUM(Mariannhill!BQ199)</f>
        <v>100000</v>
      </c>
      <c r="BR199" s="79">
        <f>SUM(Mariannhill!BR199)</f>
        <v>0</v>
      </c>
      <c r="BS199" s="78">
        <f>SUM(Mariannhill!BS199)</f>
        <v>0</v>
      </c>
      <c r="BT199" s="78">
        <f>SUM(Mariannhill!BT199)</f>
        <v>0</v>
      </c>
      <c r="BU199" s="78">
        <f>SUM(Mariannhill!BU199)</f>
        <v>0</v>
      </c>
      <c r="BV199" s="78">
        <f>SUM(Mariannhill!BV199)</f>
        <v>0</v>
      </c>
      <c r="BW199" s="78">
        <f>SUM(Mariannhill!BW199)</f>
        <v>0</v>
      </c>
      <c r="BX199" s="78">
        <f>SUM(Mariannhill!BX199)</f>
        <v>0</v>
      </c>
      <c r="BY199" s="78">
        <f>SUM(Mariannhill!BY199)</f>
        <v>0</v>
      </c>
      <c r="BZ199" s="78">
        <f>SUM(Mariannhill!BZ199)</f>
        <v>0</v>
      </c>
      <c r="CA199" s="78">
        <f>SUM(Mariannhill!CA199)</f>
        <v>0</v>
      </c>
      <c r="CB199" s="78">
        <f>SUM(Mariannhill!CB199)</f>
        <v>0</v>
      </c>
      <c r="CC199" s="77">
        <f>SUM(Mariannhill!CC199)</f>
        <v>100000</v>
      </c>
      <c r="CD199" s="40" t="s">
        <v>50</v>
      </c>
    </row>
    <row r="200" spans="1:82" ht="26" x14ac:dyDescent="0.35">
      <c r="A200" s="40"/>
      <c r="B200" s="145" t="s">
        <v>371</v>
      </c>
      <c r="C200" s="146" t="str">
        <f>"Fees related to TCH Service - Overhead charge and profit in respect to A-10011-a ("&amp; TEXT(F200,"###%") &amp; ")"</f>
        <v>Fees related to TCH Service - Overhead charge and profit in respect to A-10011-a (TRUE)</v>
      </c>
      <c r="D200" s="147" t="s">
        <v>213</v>
      </c>
      <c r="E200" s="275">
        <f>SUM(Mariannhill!E200)</f>
        <v>600000</v>
      </c>
      <c r="F200" s="214" t="b">
        <f>(Mariannhill!G200)=G200</f>
        <v>1</v>
      </c>
      <c r="G200" s="75">
        <f t="shared" si="83"/>
        <v>0</v>
      </c>
      <c r="H200" s="76">
        <f>SUM(Mariannhill!H200)</f>
        <v>0</v>
      </c>
      <c r="I200" s="77">
        <f>SUM(Mariannhill!I200)</f>
        <v>0</v>
      </c>
      <c r="J200" s="76">
        <f>SUM(Mariannhill!J200)</f>
        <v>0</v>
      </c>
      <c r="K200" s="78">
        <f>SUM(Mariannhill!K200)</f>
        <v>0</v>
      </c>
      <c r="L200" s="78">
        <f>SUM(Mariannhill!L200)</f>
        <v>0</v>
      </c>
      <c r="M200" s="78">
        <f>SUM(Mariannhill!M200)</f>
        <v>0</v>
      </c>
      <c r="N200" s="78">
        <f>SUM(Mariannhill!N200)</f>
        <v>0</v>
      </c>
      <c r="O200" s="78">
        <f>SUM(Mariannhill!O200)</f>
        <v>0</v>
      </c>
      <c r="P200" s="78">
        <f>SUM(Mariannhill!P200)</f>
        <v>0</v>
      </c>
      <c r="Q200" s="78">
        <f>SUM(Mariannhill!Q200)</f>
        <v>0</v>
      </c>
      <c r="R200" s="78">
        <f>SUM(Mariannhill!R200)</f>
        <v>0</v>
      </c>
      <c r="S200" s="78">
        <f>SUM(Mariannhill!S200)</f>
        <v>0</v>
      </c>
      <c r="T200" s="78">
        <f>SUM(Mariannhill!T200)</f>
        <v>0</v>
      </c>
      <c r="U200" s="77">
        <f>SUM(Mariannhill!U200)</f>
        <v>0</v>
      </c>
      <c r="V200" s="76">
        <f>SUM(Mariannhill!V200)</f>
        <v>0</v>
      </c>
      <c r="W200" s="78">
        <f>SUM(Mariannhill!W200)</f>
        <v>0</v>
      </c>
      <c r="X200" s="78">
        <f>SUM(Mariannhill!X200)</f>
        <v>0</v>
      </c>
      <c r="Y200" s="78">
        <f>SUM(Mariannhill!Y200)</f>
        <v>0</v>
      </c>
      <c r="Z200" s="78">
        <f>SUM(Mariannhill!Z200)</f>
        <v>0</v>
      </c>
      <c r="AA200" s="78">
        <f>SUM(Mariannhill!AA200)</f>
        <v>0</v>
      </c>
      <c r="AB200" s="78">
        <f>SUM(Mariannhill!AB200)</f>
        <v>0</v>
      </c>
      <c r="AC200" s="78">
        <f>SUM(Mariannhill!AC200)</f>
        <v>0</v>
      </c>
      <c r="AD200" s="78">
        <f>SUM(Mariannhill!AD200)</f>
        <v>0</v>
      </c>
      <c r="AE200" s="78">
        <f>SUM(Mariannhill!AE200)</f>
        <v>0</v>
      </c>
      <c r="AF200" s="78">
        <f>SUM(Mariannhill!AF200)</f>
        <v>0</v>
      </c>
      <c r="AG200" s="77">
        <f>SUM(Mariannhill!AG200)</f>
        <v>0</v>
      </c>
      <c r="AH200" s="79">
        <f>SUM(Mariannhill!AH200)</f>
        <v>0</v>
      </c>
      <c r="AI200" s="78">
        <f>SUM(Mariannhill!AI200)</f>
        <v>0</v>
      </c>
      <c r="AJ200" s="78">
        <f>SUM(Mariannhill!AJ200)</f>
        <v>0</v>
      </c>
      <c r="AK200" s="78">
        <f>SUM(Mariannhill!AK200)</f>
        <v>0</v>
      </c>
      <c r="AL200" s="78">
        <f>SUM(Mariannhill!AL200)</f>
        <v>0</v>
      </c>
      <c r="AM200" s="78">
        <f>SUM(Mariannhill!AM200)</f>
        <v>0</v>
      </c>
      <c r="AN200" s="78">
        <f>SUM(Mariannhill!AN200)</f>
        <v>0</v>
      </c>
      <c r="AO200" s="78">
        <f>SUM(Mariannhill!AO200)</f>
        <v>0</v>
      </c>
      <c r="AP200" s="78">
        <f>SUM(Mariannhill!AP200)</f>
        <v>0</v>
      </c>
      <c r="AQ200" s="78">
        <f>SUM(Mariannhill!AQ200)</f>
        <v>0</v>
      </c>
      <c r="AR200" s="78">
        <f>SUM(Mariannhill!AR200)</f>
        <v>0</v>
      </c>
      <c r="AS200" s="77">
        <f>SUM(Mariannhill!AS200)</f>
        <v>0</v>
      </c>
      <c r="AT200" s="79">
        <f>SUM(Mariannhill!AT200)</f>
        <v>0</v>
      </c>
      <c r="AU200" s="78">
        <f>SUM(Mariannhill!AU200)</f>
        <v>0</v>
      </c>
      <c r="AV200" s="78">
        <f>SUM(Mariannhill!AV200)</f>
        <v>0</v>
      </c>
      <c r="AW200" s="78">
        <f>SUM(Mariannhill!AW200)</f>
        <v>0</v>
      </c>
      <c r="AX200" s="78">
        <f>SUM(Mariannhill!AX200)</f>
        <v>0</v>
      </c>
      <c r="AY200" s="78">
        <f>SUM(Mariannhill!AY200)</f>
        <v>0</v>
      </c>
      <c r="AZ200" s="78">
        <f>SUM(Mariannhill!AZ200)</f>
        <v>0</v>
      </c>
      <c r="BA200" s="78">
        <f>SUM(Mariannhill!BA200)</f>
        <v>0</v>
      </c>
      <c r="BB200" s="78">
        <f>SUM(Mariannhill!BB200)</f>
        <v>0</v>
      </c>
      <c r="BC200" s="78">
        <f>SUM(Mariannhill!BC200)</f>
        <v>0</v>
      </c>
      <c r="BD200" s="78">
        <f>SUM(Mariannhill!BD200)</f>
        <v>0</v>
      </c>
      <c r="BE200" s="77">
        <f>SUM(Mariannhill!BE200)</f>
        <v>0</v>
      </c>
      <c r="BF200" s="79">
        <f>SUM(Mariannhill!BF200)</f>
        <v>0</v>
      </c>
      <c r="BG200" s="78">
        <f>SUM(Mariannhill!BG200)</f>
        <v>0</v>
      </c>
      <c r="BH200" s="78">
        <f>SUM(Mariannhill!BH200)</f>
        <v>0</v>
      </c>
      <c r="BI200" s="78">
        <f>SUM(Mariannhill!BI200)</f>
        <v>0</v>
      </c>
      <c r="BJ200" s="78">
        <f>SUM(Mariannhill!BJ200)</f>
        <v>0</v>
      </c>
      <c r="BK200" s="78">
        <f>SUM(Mariannhill!BK200)</f>
        <v>0</v>
      </c>
      <c r="BL200" s="78">
        <f>SUM(Mariannhill!BL200)</f>
        <v>0</v>
      </c>
      <c r="BM200" s="78">
        <f>SUM(Mariannhill!BM200)</f>
        <v>0</v>
      </c>
      <c r="BN200" s="78">
        <f>SUM(Mariannhill!BN200)</f>
        <v>0</v>
      </c>
      <c r="BO200" s="78">
        <f>SUM(Mariannhill!BO200)</f>
        <v>0</v>
      </c>
      <c r="BP200" s="78">
        <f>SUM(Mariannhill!BP200)</f>
        <v>0</v>
      </c>
      <c r="BQ200" s="77">
        <f>SUM(Mariannhill!BQ200)</f>
        <v>0</v>
      </c>
      <c r="BR200" s="79">
        <f>SUM(Mariannhill!BR200)</f>
        <v>0</v>
      </c>
      <c r="BS200" s="78">
        <f>SUM(Mariannhill!BS200)</f>
        <v>0</v>
      </c>
      <c r="BT200" s="78">
        <f>SUM(Mariannhill!BT200)</f>
        <v>0</v>
      </c>
      <c r="BU200" s="78">
        <f>SUM(Mariannhill!BU200)</f>
        <v>0</v>
      </c>
      <c r="BV200" s="78">
        <f>SUM(Mariannhill!BV200)</f>
        <v>0</v>
      </c>
      <c r="BW200" s="78">
        <f>SUM(Mariannhill!BW200)</f>
        <v>0</v>
      </c>
      <c r="BX200" s="78">
        <f>SUM(Mariannhill!BX200)</f>
        <v>0</v>
      </c>
      <c r="BY200" s="78">
        <f>SUM(Mariannhill!BY200)</f>
        <v>0</v>
      </c>
      <c r="BZ200" s="78">
        <f>SUM(Mariannhill!BZ200)</f>
        <v>0</v>
      </c>
      <c r="CA200" s="78">
        <f>SUM(Mariannhill!CA200)</f>
        <v>0</v>
      </c>
      <c r="CB200" s="78">
        <f>SUM(Mariannhill!CB200)</f>
        <v>0</v>
      </c>
      <c r="CC200" s="77">
        <f>SUM(Mariannhill!CC200)</f>
        <v>0</v>
      </c>
      <c r="CD200" s="40" t="s">
        <v>50</v>
      </c>
    </row>
    <row r="201" spans="1:82" s="187" customFormat="1" ht="26" x14ac:dyDescent="0.35">
      <c r="B201" s="74" t="s">
        <v>372</v>
      </c>
      <c r="C201" s="143" t="str">
        <f>"Nominated Subcontract (NSC) Operational Works and Services (including Provisional Sums and allowances in the Nominated Subcontract (" &amp; TEXT(G201,"##### ####") &amp;")"</f>
        <v>Nominated Subcontract (NSC) Operational Works and Services (including Provisional Sums and allowances in the Nominated Subcontract (20 000 000)</v>
      </c>
      <c r="D201" s="144" t="s">
        <v>350</v>
      </c>
      <c r="E201" s="255">
        <f>SUM(Mariannhill!E201)</f>
        <v>1</v>
      </c>
      <c r="F201" s="214" t="b">
        <f>(Mariannhill!G199)=G201</f>
        <v>0</v>
      </c>
      <c r="G201" s="75">
        <f t="shared" ref="G201" si="84">+SUM(H201:CC201)</f>
        <v>20000000</v>
      </c>
      <c r="H201" s="76">
        <f>SUM(Mariannhill!H201)</f>
        <v>0</v>
      </c>
      <c r="I201" s="77">
        <f>SUM(Mariannhill!I201)</f>
        <v>0</v>
      </c>
      <c r="J201" s="76">
        <f>SUM(Mariannhill!J201)</f>
        <v>0</v>
      </c>
      <c r="K201" s="78">
        <f>SUM(Mariannhill!K201)</f>
        <v>0</v>
      </c>
      <c r="L201" s="78">
        <f>SUM(Mariannhill!L201)</f>
        <v>0</v>
      </c>
      <c r="M201" s="78">
        <f>SUM(Mariannhill!M201)</f>
        <v>0</v>
      </c>
      <c r="N201" s="78">
        <f>SUM(Mariannhill!N201)</f>
        <v>0</v>
      </c>
      <c r="O201" s="78">
        <f>SUM(Mariannhill!O201)</f>
        <v>0</v>
      </c>
      <c r="P201" s="78">
        <f>SUM(Mariannhill!P201)</f>
        <v>0</v>
      </c>
      <c r="Q201" s="78">
        <f>SUM(Mariannhill!Q201)</f>
        <v>0</v>
      </c>
      <c r="R201" s="78">
        <f>SUM(Mariannhill!R201)</f>
        <v>0</v>
      </c>
      <c r="S201" s="78">
        <f>SUM(Mariannhill!S201)</f>
        <v>0</v>
      </c>
      <c r="T201" s="78">
        <f>SUM(Mariannhill!T201)</f>
        <v>0</v>
      </c>
      <c r="U201" s="77">
        <f>SUM(Mariannhill!U201)</f>
        <v>0</v>
      </c>
      <c r="V201" s="76">
        <f>SUM(Mariannhill!V201)</f>
        <v>0</v>
      </c>
      <c r="W201" s="78">
        <f>SUM(Mariannhill!W201)</f>
        <v>0</v>
      </c>
      <c r="X201" s="78">
        <f>SUM(Mariannhill!X201)</f>
        <v>0</v>
      </c>
      <c r="Y201" s="78">
        <f>SUM(Mariannhill!Y201)</f>
        <v>0</v>
      </c>
      <c r="Z201" s="78">
        <f>SUM(Mariannhill!Z201)</f>
        <v>0</v>
      </c>
      <c r="AA201" s="78">
        <f>SUM(Mariannhill!AA201)</f>
        <v>0</v>
      </c>
      <c r="AB201" s="78">
        <f>SUM(Mariannhill!AB201)</f>
        <v>370370.37</v>
      </c>
      <c r="AC201" s="78">
        <f>SUM(Mariannhill!AC201)</f>
        <v>370370.37</v>
      </c>
      <c r="AD201" s="78">
        <f>SUM(Mariannhill!AD201)</f>
        <v>370370.37</v>
      </c>
      <c r="AE201" s="78">
        <f>SUM(Mariannhill!AE201)</f>
        <v>370370.37</v>
      </c>
      <c r="AF201" s="78">
        <f>SUM(Mariannhill!AF201)</f>
        <v>370370.37</v>
      </c>
      <c r="AG201" s="77">
        <f>SUM(Mariannhill!AG201)</f>
        <v>370370.37</v>
      </c>
      <c r="AH201" s="79">
        <f>SUM(Mariannhill!AH201)</f>
        <v>370370.37</v>
      </c>
      <c r="AI201" s="78">
        <f>SUM(Mariannhill!AI201)</f>
        <v>370370.37</v>
      </c>
      <c r="AJ201" s="78">
        <f>SUM(Mariannhill!AJ201)</f>
        <v>370370.37</v>
      </c>
      <c r="AK201" s="78">
        <f>SUM(Mariannhill!AK201)</f>
        <v>370370.37</v>
      </c>
      <c r="AL201" s="78">
        <f>SUM(Mariannhill!AL201)</f>
        <v>370370.37</v>
      </c>
      <c r="AM201" s="78">
        <f>SUM(Mariannhill!AM201)</f>
        <v>370370.37</v>
      </c>
      <c r="AN201" s="78">
        <f>SUM(Mariannhill!AN201)</f>
        <v>370370.37</v>
      </c>
      <c r="AO201" s="78">
        <f>SUM(Mariannhill!AO201)</f>
        <v>370370.37</v>
      </c>
      <c r="AP201" s="78">
        <f>SUM(Mariannhill!AP201)</f>
        <v>370370.37</v>
      </c>
      <c r="AQ201" s="78">
        <f>SUM(Mariannhill!AQ201)</f>
        <v>370370.37</v>
      </c>
      <c r="AR201" s="78">
        <f>SUM(Mariannhill!AR201)</f>
        <v>370370.37</v>
      </c>
      <c r="AS201" s="77">
        <f>SUM(Mariannhill!AS201)</f>
        <v>370370.37</v>
      </c>
      <c r="AT201" s="79">
        <f>SUM(Mariannhill!AT201)</f>
        <v>370370.37</v>
      </c>
      <c r="AU201" s="78">
        <f>SUM(Mariannhill!AU201)</f>
        <v>370370.37</v>
      </c>
      <c r="AV201" s="78">
        <f>SUM(Mariannhill!AV201)</f>
        <v>370370.37</v>
      </c>
      <c r="AW201" s="78">
        <f>SUM(Mariannhill!AW201)</f>
        <v>370370.37</v>
      </c>
      <c r="AX201" s="78">
        <f>SUM(Mariannhill!AX201)</f>
        <v>370370.37</v>
      </c>
      <c r="AY201" s="78">
        <f>SUM(Mariannhill!AY201)</f>
        <v>370370.37</v>
      </c>
      <c r="AZ201" s="78">
        <f>SUM(Mariannhill!AZ201)</f>
        <v>370370.37</v>
      </c>
      <c r="BA201" s="78">
        <f>SUM(Mariannhill!BA201)</f>
        <v>370370.37</v>
      </c>
      <c r="BB201" s="78">
        <f>SUM(Mariannhill!BB201)</f>
        <v>370370.37</v>
      </c>
      <c r="BC201" s="78">
        <f>SUM(Mariannhill!BC201)</f>
        <v>370370.37</v>
      </c>
      <c r="BD201" s="78">
        <f>SUM(Mariannhill!BD201)</f>
        <v>370370.37</v>
      </c>
      <c r="BE201" s="77">
        <f>SUM(Mariannhill!BE201)</f>
        <v>370370.37</v>
      </c>
      <c r="BF201" s="79">
        <f>SUM(Mariannhill!BF201)</f>
        <v>370370.37</v>
      </c>
      <c r="BG201" s="78">
        <f>SUM(Mariannhill!BG201)</f>
        <v>370370.37</v>
      </c>
      <c r="BH201" s="78">
        <f>SUM(Mariannhill!BH201)</f>
        <v>370370.37</v>
      </c>
      <c r="BI201" s="78">
        <f>SUM(Mariannhill!BI201)</f>
        <v>370370.37</v>
      </c>
      <c r="BJ201" s="78">
        <f>SUM(Mariannhill!BJ201)</f>
        <v>370370.37</v>
      </c>
      <c r="BK201" s="78">
        <f>SUM(Mariannhill!BK201)</f>
        <v>370370.37</v>
      </c>
      <c r="BL201" s="78">
        <f>SUM(Mariannhill!BL201)</f>
        <v>370370.37</v>
      </c>
      <c r="BM201" s="78">
        <f>SUM(Mariannhill!BM201)</f>
        <v>370370.37</v>
      </c>
      <c r="BN201" s="78">
        <f>SUM(Mariannhill!BN201)</f>
        <v>370370.37</v>
      </c>
      <c r="BO201" s="78">
        <f>SUM(Mariannhill!BO201)</f>
        <v>370370.37</v>
      </c>
      <c r="BP201" s="78">
        <f>SUM(Mariannhill!BP201)</f>
        <v>370370.37</v>
      </c>
      <c r="BQ201" s="77">
        <f>SUM(Mariannhill!BQ201)</f>
        <v>370370.37</v>
      </c>
      <c r="BR201" s="79">
        <f>SUM(Mariannhill!BR201)</f>
        <v>370370.37</v>
      </c>
      <c r="BS201" s="78">
        <f>SUM(Mariannhill!BS201)</f>
        <v>370370.37</v>
      </c>
      <c r="BT201" s="78">
        <f>SUM(Mariannhill!BT201)</f>
        <v>370370.37</v>
      </c>
      <c r="BU201" s="78">
        <f>SUM(Mariannhill!BU201)</f>
        <v>370370.37</v>
      </c>
      <c r="BV201" s="78">
        <f>SUM(Mariannhill!BV201)</f>
        <v>370370.37</v>
      </c>
      <c r="BW201" s="78">
        <f>SUM(Mariannhill!BW201)</f>
        <v>370370.37</v>
      </c>
      <c r="BX201" s="78">
        <f>SUM(Mariannhill!BX201)</f>
        <v>370370.37</v>
      </c>
      <c r="BY201" s="78">
        <f>SUM(Mariannhill!BY201)</f>
        <v>370370.37</v>
      </c>
      <c r="BZ201" s="78">
        <f>SUM(Mariannhill!BZ201)</f>
        <v>370370.37</v>
      </c>
      <c r="CA201" s="78">
        <f>SUM(Mariannhill!CA201)</f>
        <v>370370.37</v>
      </c>
      <c r="CB201" s="78">
        <f>SUM(Mariannhill!CB201)</f>
        <v>370370.37</v>
      </c>
      <c r="CC201" s="77">
        <f>SUM(Mariannhill!CC201)</f>
        <v>370370.39</v>
      </c>
      <c r="CD201" s="40" t="s">
        <v>50</v>
      </c>
    </row>
    <row r="202" spans="1:82" x14ac:dyDescent="0.35">
      <c r="A202" s="40"/>
      <c r="B202" s="145" t="s">
        <v>373</v>
      </c>
      <c r="C202" s="146" t="str">
        <f>"NSC - Overhead charges and profit in respect A-10012-a ("&amp; TEXT(F202,"###%") &amp; ")"</f>
        <v>NSC - Overhead charges and profit in respect A-10012-a (TRUE)</v>
      </c>
      <c r="D202" s="147" t="s">
        <v>213</v>
      </c>
      <c r="E202" s="275">
        <f>SUM(Mariannhill!E202)</f>
        <v>20000000</v>
      </c>
      <c r="F202" s="214" t="b">
        <f>(Mariannhill!G200)=G202</f>
        <v>1</v>
      </c>
      <c r="G202" s="75">
        <f t="shared" ref="G202:G206" si="85">+SUM(H202:CC202)</f>
        <v>0</v>
      </c>
      <c r="H202" s="76">
        <f>SUM(Mariannhill!H202)</f>
        <v>0</v>
      </c>
      <c r="I202" s="77">
        <f>SUM(Mariannhill!I202)</f>
        <v>0</v>
      </c>
      <c r="J202" s="76">
        <f>SUM(Mariannhill!J202)</f>
        <v>0</v>
      </c>
      <c r="K202" s="78">
        <f>SUM(Mariannhill!K202)</f>
        <v>0</v>
      </c>
      <c r="L202" s="78">
        <f>SUM(Mariannhill!L202)</f>
        <v>0</v>
      </c>
      <c r="M202" s="78">
        <f>SUM(Mariannhill!M202)</f>
        <v>0</v>
      </c>
      <c r="N202" s="78">
        <f>SUM(Mariannhill!N202)</f>
        <v>0</v>
      </c>
      <c r="O202" s="78">
        <f>SUM(Mariannhill!O202)</f>
        <v>0</v>
      </c>
      <c r="P202" s="78">
        <f>SUM(Mariannhill!P202)</f>
        <v>0</v>
      </c>
      <c r="Q202" s="78">
        <f>SUM(Mariannhill!Q202)</f>
        <v>0</v>
      </c>
      <c r="R202" s="78">
        <f>SUM(Mariannhill!R202)</f>
        <v>0</v>
      </c>
      <c r="S202" s="78">
        <f>SUM(Mariannhill!S202)</f>
        <v>0</v>
      </c>
      <c r="T202" s="78">
        <f>SUM(Mariannhill!T202)</f>
        <v>0</v>
      </c>
      <c r="U202" s="77">
        <f>SUM(Mariannhill!U202)</f>
        <v>0</v>
      </c>
      <c r="V202" s="76">
        <f>SUM(Mariannhill!V202)</f>
        <v>0</v>
      </c>
      <c r="W202" s="78">
        <f>SUM(Mariannhill!W202)</f>
        <v>0</v>
      </c>
      <c r="X202" s="78">
        <f>SUM(Mariannhill!X202)</f>
        <v>0</v>
      </c>
      <c r="Y202" s="78">
        <f>SUM(Mariannhill!Y202)</f>
        <v>0</v>
      </c>
      <c r="Z202" s="78">
        <f>SUM(Mariannhill!Z202)</f>
        <v>0</v>
      </c>
      <c r="AA202" s="78">
        <f>SUM(Mariannhill!AA202)</f>
        <v>0</v>
      </c>
      <c r="AB202" s="78">
        <f>SUM(Mariannhill!AB202)</f>
        <v>0</v>
      </c>
      <c r="AC202" s="78">
        <f>SUM(Mariannhill!AC202)</f>
        <v>0</v>
      </c>
      <c r="AD202" s="78">
        <f>SUM(Mariannhill!AD202)</f>
        <v>0</v>
      </c>
      <c r="AE202" s="78">
        <f>SUM(Mariannhill!AE202)</f>
        <v>0</v>
      </c>
      <c r="AF202" s="78">
        <f>SUM(Mariannhill!AF202)</f>
        <v>0</v>
      </c>
      <c r="AG202" s="77">
        <f>SUM(Mariannhill!AG202)</f>
        <v>0</v>
      </c>
      <c r="AH202" s="79">
        <f>SUM(Mariannhill!AH202)</f>
        <v>0</v>
      </c>
      <c r="AI202" s="78">
        <f>SUM(Mariannhill!AI202)</f>
        <v>0</v>
      </c>
      <c r="AJ202" s="78">
        <f>SUM(Mariannhill!AJ202)</f>
        <v>0</v>
      </c>
      <c r="AK202" s="78">
        <f>SUM(Mariannhill!AK202)</f>
        <v>0</v>
      </c>
      <c r="AL202" s="78">
        <f>SUM(Mariannhill!AL202)</f>
        <v>0</v>
      </c>
      <c r="AM202" s="78">
        <f>SUM(Mariannhill!AM202)</f>
        <v>0</v>
      </c>
      <c r="AN202" s="78">
        <f>SUM(Mariannhill!AN202)</f>
        <v>0</v>
      </c>
      <c r="AO202" s="78">
        <f>SUM(Mariannhill!AO202)</f>
        <v>0</v>
      </c>
      <c r="AP202" s="78">
        <f>SUM(Mariannhill!AP202)</f>
        <v>0</v>
      </c>
      <c r="AQ202" s="78">
        <f>SUM(Mariannhill!AQ202)</f>
        <v>0</v>
      </c>
      <c r="AR202" s="78">
        <f>SUM(Mariannhill!AR202)</f>
        <v>0</v>
      </c>
      <c r="AS202" s="77">
        <f>SUM(Mariannhill!AS202)</f>
        <v>0</v>
      </c>
      <c r="AT202" s="79">
        <f>SUM(Mariannhill!AT202)</f>
        <v>0</v>
      </c>
      <c r="AU202" s="78">
        <f>SUM(Mariannhill!AU202)</f>
        <v>0</v>
      </c>
      <c r="AV202" s="78">
        <f>SUM(Mariannhill!AV202)</f>
        <v>0</v>
      </c>
      <c r="AW202" s="78">
        <f>SUM(Mariannhill!AW202)</f>
        <v>0</v>
      </c>
      <c r="AX202" s="78">
        <f>SUM(Mariannhill!AX202)</f>
        <v>0</v>
      </c>
      <c r="AY202" s="78">
        <f>SUM(Mariannhill!AY202)</f>
        <v>0</v>
      </c>
      <c r="AZ202" s="78">
        <f>SUM(Mariannhill!AZ202)</f>
        <v>0</v>
      </c>
      <c r="BA202" s="78">
        <f>SUM(Mariannhill!BA202)</f>
        <v>0</v>
      </c>
      <c r="BB202" s="78">
        <f>SUM(Mariannhill!BB202)</f>
        <v>0</v>
      </c>
      <c r="BC202" s="78">
        <f>SUM(Mariannhill!BC202)</f>
        <v>0</v>
      </c>
      <c r="BD202" s="78">
        <f>SUM(Mariannhill!BD202)</f>
        <v>0</v>
      </c>
      <c r="BE202" s="77">
        <f>SUM(Mariannhill!BE202)</f>
        <v>0</v>
      </c>
      <c r="BF202" s="79">
        <f>SUM(Mariannhill!BF202)</f>
        <v>0</v>
      </c>
      <c r="BG202" s="78">
        <f>SUM(Mariannhill!BG202)</f>
        <v>0</v>
      </c>
      <c r="BH202" s="78">
        <f>SUM(Mariannhill!BH202)</f>
        <v>0</v>
      </c>
      <c r="BI202" s="78">
        <f>SUM(Mariannhill!BI202)</f>
        <v>0</v>
      </c>
      <c r="BJ202" s="78">
        <f>SUM(Mariannhill!BJ202)</f>
        <v>0</v>
      </c>
      <c r="BK202" s="78">
        <f>SUM(Mariannhill!BK202)</f>
        <v>0</v>
      </c>
      <c r="BL202" s="78">
        <f>SUM(Mariannhill!BL202)</f>
        <v>0</v>
      </c>
      <c r="BM202" s="78">
        <f>SUM(Mariannhill!BM202)</f>
        <v>0</v>
      </c>
      <c r="BN202" s="78">
        <f>SUM(Mariannhill!BN202)</f>
        <v>0</v>
      </c>
      <c r="BO202" s="78">
        <f>SUM(Mariannhill!BO202)</f>
        <v>0</v>
      </c>
      <c r="BP202" s="78">
        <f>SUM(Mariannhill!BP202)</f>
        <v>0</v>
      </c>
      <c r="BQ202" s="77">
        <f>SUM(Mariannhill!BQ202)</f>
        <v>0</v>
      </c>
      <c r="BR202" s="79">
        <f>SUM(Mariannhill!BR202)</f>
        <v>0</v>
      </c>
      <c r="BS202" s="78">
        <f>SUM(Mariannhill!BS202)</f>
        <v>0</v>
      </c>
      <c r="BT202" s="78">
        <f>SUM(Mariannhill!BT202)</f>
        <v>0</v>
      </c>
      <c r="BU202" s="78">
        <f>SUM(Mariannhill!BU202)</f>
        <v>0</v>
      </c>
      <c r="BV202" s="78">
        <f>SUM(Mariannhill!BV202)</f>
        <v>0</v>
      </c>
      <c r="BW202" s="78">
        <f>SUM(Mariannhill!BW202)</f>
        <v>0</v>
      </c>
      <c r="BX202" s="78">
        <f>SUM(Mariannhill!BX202)</f>
        <v>0</v>
      </c>
      <c r="BY202" s="78">
        <f>SUM(Mariannhill!BY202)</f>
        <v>0</v>
      </c>
      <c r="BZ202" s="78">
        <f>SUM(Mariannhill!BZ202)</f>
        <v>0</v>
      </c>
      <c r="CA202" s="78">
        <f>SUM(Mariannhill!CA202)</f>
        <v>0</v>
      </c>
      <c r="CB202" s="78">
        <f>SUM(Mariannhill!CB202)</f>
        <v>0</v>
      </c>
      <c r="CC202" s="77">
        <f>SUM(Mariannhill!CC202)</f>
        <v>0</v>
      </c>
      <c r="CD202" s="40" t="s">
        <v>50</v>
      </c>
    </row>
    <row r="203" spans="1:82" s="187" customFormat="1" ht="39" x14ac:dyDescent="0.35">
      <c r="B203" s="74" t="s">
        <v>749</v>
      </c>
      <c r="C203" s="143" t="str">
        <f>"Incumbent System Integrator (ISI) Operational Works and Services (including Provisional Sums and allowances in the Incumbent System Integrator Subcontract) (" &amp; TEXT(G203,"##### ####") &amp;")"</f>
        <v>Incumbent System Integrator (ISI) Operational Works and Services (including Provisional Sums and allowances in the Incumbent System Integrator Subcontract) (10 000 000)</v>
      </c>
      <c r="D203" s="144" t="s">
        <v>350</v>
      </c>
      <c r="E203" s="358">
        <f>SUM(Mariannhill!E201)</f>
        <v>1</v>
      </c>
      <c r="F203" s="214" t="b">
        <f>(Mariannhill!G199)=G203</f>
        <v>0</v>
      </c>
      <c r="G203" s="75">
        <f t="shared" ref="G203:G204" si="86">+SUM(H203:CC203)</f>
        <v>10000000</v>
      </c>
      <c r="H203" s="76">
        <f>SUM(Mariannhill!H203)</f>
        <v>0</v>
      </c>
      <c r="I203" s="77">
        <f>SUM(Mariannhill!I203)</f>
        <v>0</v>
      </c>
      <c r="J203" s="76">
        <f>SUM(Mariannhill!J203)</f>
        <v>555555.56000000006</v>
      </c>
      <c r="K203" s="78">
        <f>SUM(Mariannhill!K203)</f>
        <v>555555.56000000006</v>
      </c>
      <c r="L203" s="78">
        <f>SUM(Mariannhill!L203)</f>
        <v>555555.56000000006</v>
      </c>
      <c r="M203" s="78">
        <f>SUM(Mariannhill!M203)</f>
        <v>555555.56000000006</v>
      </c>
      <c r="N203" s="78">
        <f>SUM(Mariannhill!N203)</f>
        <v>555555.56000000006</v>
      </c>
      <c r="O203" s="78">
        <f>SUM(Mariannhill!O203)</f>
        <v>555555.56000000006</v>
      </c>
      <c r="P203" s="78">
        <f>SUM(Mariannhill!P203)</f>
        <v>555555.56000000006</v>
      </c>
      <c r="Q203" s="78">
        <f>SUM(Mariannhill!Q203)</f>
        <v>555555.56000000006</v>
      </c>
      <c r="R203" s="78">
        <f>SUM(Mariannhill!R203)</f>
        <v>555555.56000000006</v>
      </c>
      <c r="S203" s="78">
        <f>SUM(Mariannhill!S203)</f>
        <v>555555.56000000006</v>
      </c>
      <c r="T203" s="78">
        <f>SUM(Mariannhill!T203)</f>
        <v>555555.56000000006</v>
      </c>
      <c r="U203" s="77">
        <f>SUM(Mariannhill!U203)</f>
        <v>555555.56000000006</v>
      </c>
      <c r="V203" s="76">
        <f>SUM(Mariannhill!V203)</f>
        <v>555555.56000000006</v>
      </c>
      <c r="W203" s="78">
        <f>SUM(Mariannhill!W203)</f>
        <v>555555.56000000006</v>
      </c>
      <c r="X203" s="78">
        <f>SUM(Mariannhill!X203)</f>
        <v>555555.56000000006</v>
      </c>
      <c r="Y203" s="78">
        <f>SUM(Mariannhill!Y203)</f>
        <v>555555.56000000006</v>
      </c>
      <c r="Z203" s="78">
        <f>SUM(Mariannhill!Z203)</f>
        <v>555555.56000000006</v>
      </c>
      <c r="AA203" s="78">
        <f>SUM(Mariannhill!AA203)</f>
        <v>555555.56000000006</v>
      </c>
      <c r="AB203" s="78">
        <f>SUM(Mariannhill!AB203)</f>
        <v>0</v>
      </c>
      <c r="AC203" s="78">
        <f>SUM(Mariannhill!AC203)</f>
        <v>0</v>
      </c>
      <c r="AD203" s="78">
        <f>SUM(Mariannhill!AD203)</f>
        <v>0</v>
      </c>
      <c r="AE203" s="78">
        <f>SUM(Mariannhill!AE203)</f>
        <v>0</v>
      </c>
      <c r="AF203" s="78">
        <f>SUM(Mariannhill!AF203)</f>
        <v>0</v>
      </c>
      <c r="AG203" s="77">
        <f>SUM(Mariannhill!AG203)</f>
        <v>0</v>
      </c>
      <c r="AH203" s="79">
        <f>SUM(Mariannhill!AH203)</f>
        <v>0</v>
      </c>
      <c r="AI203" s="78">
        <f>SUM(Mariannhill!AI203)</f>
        <v>0</v>
      </c>
      <c r="AJ203" s="78">
        <f>SUM(Mariannhill!AJ203)</f>
        <v>0</v>
      </c>
      <c r="AK203" s="78">
        <f>SUM(Mariannhill!AK203)</f>
        <v>0</v>
      </c>
      <c r="AL203" s="78">
        <f>SUM(Mariannhill!AL203)</f>
        <v>0</v>
      </c>
      <c r="AM203" s="78">
        <f>SUM(Mariannhill!AM203)</f>
        <v>0</v>
      </c>
      <c r="AN203" s="78">
        <f>SUM(Mariannhill!AN203)</f>
        <v>0</v>
      </c>
      <c r="AO203" s="78">
        <f>SUM(Mariannhill!AO203)</f>
        <v>0</v>
      </c>
      <c r="AP203" s="78">
        <f>SUM(Mariannhill!AP203)</f>
        <v>0</v>
      </c>
      <c r="AQ203" s="78">
        <f>SUM(Mariannhill!AQ203)</f>
        <v>0</v>
      </c>
      <c r="AR203" s="78">
        <f>SUM(Mariannhill!AR203)</f>
        <v>0</v>
      </c>
      <c r="AS203" s="77">
        <f>SUM(Mariannhill!AS203)</f>
        <v>0</v>
      </c>
      <c r="AT203" s="79">
        <f>SUM(Mariannhill!AT203)</f>
        <v>0</v>
      </c>
      <c r="AU203" s="78">
        <f>SUM(Mariannhill!AU203)</f>
        <v>0</v>
      </c>
      <c r="AV203" s="78">
        <f>SUM(Mariannhill!AV203)</f>
        <v>0</v>
      </c>
      <c r="AW203" s="78">
        <f>SUM(Mariannhill!AW203)</f>
        <v>0</v>
      </c>
      <c r="AX203" s="78">
        <f>SUM(Mariannhill!AX203)</f>
        <v>0</v>
      </c>
      <c r="AY203" s="78">
        <f>SUM(Mariannhill!AY203)</f>
        <v>0</v>
      </c>
      <c r="AZ203" s="78">
        <f>SUM(Mariannhill!AZ203)</f>
        <v>0</v>
      </c>
      <c r="BA203" s="78">
        <f>SUM(Mariannhill!BA203)</f>
        <v>0</v>
      </c>
      <c r="BB203" s="78">
        <f>SUM(Mariannhill!BB203)</f>
        <v>0</v>
      </c>
      <c r="BC203" s="78">
        <f>SUM(Mariannhill!BC203)</f>
        <v>0</v>
      </c>
      <c r="BD203" s="78">
        <f>SUM(Mariannhill!BD203)</f>
        <v>0</v>
      </c>
      <c r="BE203" s="77">
        <f>SUM(Mariannhill!BE203)</f>
        <v>0</v>
      </c>
      <c r="BF203" s="79">
        <f>SUM(Mariannhill!BF203)</f>
        <v>0</v>
      </c>
      <c r="BG203" s="78">
        <f>SUM(Mariannhill!BG203)</f>
        <v>0</v>
      </c>
      <c r="BH203" s="78">
        <f>SUM(Mariannhill!BH203)</f>
        <v>0</v>
      </c>
      <c r="BI203" s="78">
        <f>SUM(Mariannhill!BI203)</f>
        <v>0</v>
      </c>
      <c r="BJ203" s="78">
        <f>SUM(Mariannhill!BJ203)</f>
        <v>0</v>
      </c>
      <c r="BK203" s="78">
        <f>SUM(Mariannhill!BK203)</f>
        <v>0</v>
      </c>
      <c r="BL203" s="78">
        <f>SUM(Mariannhill!BL203)</f>
        <v>0</v>
      </c>
      <c r="BM203" s="78">
        <f>SUM(Mariannhill!BM203)</f>
        <v>0</v>
      </c>
      <c r="BN203" s="78">
        <f>SUM(Mariannhill!BN203)</f>
        <v>0</v>
      </c>
      <c r="BO203" s="78">
        <f>SUM(Mariannhill!BO203)</f>
        <v>0</v>
      </c>
      <c r="BP203" s="78">
        <f>SUM(Mariannhill!BP203)</f>
        <v>0</v>
      </c>
      <c r="BQ203" s="77">
        <f>SUM(Mariannhill!BQ203)</f>
        <v>0</v>
      </c>
      <c r="BR203" s="79">
        <f>SUM(Mariannhill!BR203)</f>
        <v>0</v>
      </c>
      <c r="BS203" s="78">
        <f>SUM(Mariannhill!BS203)</f>
        <v>0</v>
      </c>
      <c r="BT203" s="78">
        <f>SUM(Mariannhill!BT203)</f>
        <v>0</v>
      </c>
      <c r="BU203" s="78">
        <f>SUM(Mariannhill!BU203)</f>
        <v>0</v>
      </c>
      <c r="BV203" s="78">
        <f>SUM(Mariannhill!BV203)</f>
        <v>0</v>
      </c>
      <c r="BW203" s="78">
        <f>SUM(Mariannhill!BW203)</f>
        <v>0</v>
      </c>
      <c r="BX203" s="78">
        <f>SUM(Mariannhill!BX203)</f>
        <v>0</v>
      </c>
      <c r="BY203" s="78">
        <f>SUM(Mariannhill!BY203)</f>
        <v>0</v>
      </c>
      <c r="BZ203" s="78">
        <f>SUM(Mariannhill!BZ203)</f>
        <v>0</v>
      </c>
      <c r="CA203" s="78">
        <f>SUM(Mariannhill!CA203)</f>
        <v>0</v>
      </c>
      <c r="CB203" s="78">
        <f>SUM(Mariannhill!CB203)</f>
        <v>0</v>
      </c>
      <c r="CC203" s="77">
        <f>SUM(Mariannhill!CC203)</f>
        <v>-0.08</v>
      </c>
      <c r="CD203" s="40" t="s">
        <v>50</v>
      </c>
    </row>
    <row r="204" spans="1:82" x14ac:dyDescent="0.35">
      <c r="A204" s="40"/>
      <c r="B204" s="145" t="s">
        <v>750</v>
      </c>
      <c r="C204" s="146" t="str">
        <f>"ISI - Overhead charges and profit in respect A-10013-a ("&amp; TEXT(F204,"###%") &amp; ")"</f>
        <v>ISI - Overhead charges and profit in respect A-10013-a (TRUE)</v>
      </c>
      <c r="D204" s="147" t="s">
        <v>213</v>
      </c>
      <c r="E204" s="275">
        <f>SUM(Mariannhill!E202)</f>
        <v>20000000</v>
      </c>
      <c r="F204" s="214" t="b">
        <f>(Mariannhill!G200)=G204</f>
        <v>1</v>
      </c>
      <c r="G204" s="75">
        <f t="shared" si="86"/>
        <v>0</v>
      </c>
      <c r="H204" s="76">
        <f>SUM(Mariannhill!H204)</f>
        <v>0</v>
      </c>
      <c r="I204" s="77">
        <f>SUM(Mariannhill!I204)</f>
        <v>0</v>
      </c>
      <c r="J204" s="76">
        <f>SUM(Mariannhill!J204)</f>
        <v>0</v>
      </c>
      <c r="K204" s="78">
        <f>SUM(Mariannhill!K204)</f>
        <v>0</v>
      </c>
      <c r="L204" s="78">
        <f>SUM(Mariannhill!L204)</f>
        <v>0</v>
      </c>
      <c r="M204" s="78">
        <f>SUM(Mariannhill!M204)</f>
        <v>0</v>
      </c>
      <c r="N204" s="78">
        <f>SUM(Mariannhill!N204)</f>
        <v>0</v>
      </c>
      <c r="O204" s="78">
        <f>SUM(Mariannhill!O204)</f>
        <v>0</v>
      </c>
      <c r="P204" s="78">
        <f>SUM(Mariannhill!P204)</f>
        <v>0</v>
      </c>
      <c r="Q204" s="78">
        <f>SUM(Mariannhill!Q204)</f>
        <v>0</v>
      </c>
      <c r="R204" s="78">
        <f>SUM(Mariannhill!R204)</f>
        <v>0</v>
      </c>
      <c r="S204" s="78">
        <f>SUM(Mariannhill!S204)</f>
        <v>0</v>
      </c>
      <c r="T204" s="78">
        <f>SUM(Mariannhill!T204)</f>
        <v>0</v>
      </c>
      <c r="U204" s="77">
        <f>SUM(Mariannhill!U204)</f>
        <v>0</v>
      </c>
      <c r="V204" s="76">
        <f>SUM(Mariannhill!V204)</f>
        <v>0</v>
      </c>
      <c r="W204" s="78">
        <f>SUM(Mariannhill!W204)</f>
        <v>0</v>
      </c>
      <c r="X204" s="78">
        <f>SUM(Mariannhill!X204)</f>
        <v>0</v>
      </c>
      <c r="Y204" s="78">
        <f>SUM(Mariannhill!Y204)</f>
        <v>0</v>
      </c>
      <c r="Z204" s="78">
        <f>SUM(Mariannhill!Z204)</f>
        <v>0</v>
      </c>
      <c r="AA204" s="78">
        <f>SUM(Mariannhill!AA204)</f>
        <v>0</v>
      </c>
      <c r="AB204" s="78">
        <f>SUM(Mariannhill!AB204)</f>
        <v>0</v>
      </c>
      <c r="AC204" s="78">
        <f>SUM(Mariannhill!AC204)</f>
        <v>0</v>
      </c>
      <c r="AD204" s="78">
        <f>SUM(Mariannhill!AD204)</f>
        <v>0</v>
      </c>
      <c r="AE204" s="78">
        <f>SUM(Mariannhill!AE204)</f>
        <v>0</v>
      </c>
      <c r="AF204" s="78">
        <f>SUM(Mariannhill!AF204)</f>
        <v>0</v>
      </c>
      <c r="AG204" s="77">
        <f>SUM(Mariannhill!AG204)</f>
        <v>0</v>
      </c>
      <c r="AH204" s="79">
        <f>SUM(Mariannhill!AH204)</f>
        <v>0</v>
      </c>
      <c r="AI204" s="78">
        <f>SUM(Mariannhill!AI204)</f>
        <v>0</v>
      </c>
      <c r="AJ204" s="78">
        <f>SUM(Mariannhill!AJ204)</f>
        <v>0</v>
      </c>
      <c r="AK204" s="78">
        <f>SUM(Mariannhill!AK204)</f>
        <v>0</v>
      </c>
      <c r="AL204" s="78">
        <f>SUM(Mariannhill!AL204)</f>
        <v>0</v>
      </c>
      <c r="AM204" s="78">
        <f>SUM(Mariannhill!AM204)</f>
        <v>0</v>
      </c>
      <c r="AN204" s="78">
        <f>SUM(Mariannhill!AN204)</f>
        <v>0</v>
      </c>
      <c r="AO204" s="78">
        <f>SUM(Mariannhill!AO204)</f>
        <v>0</v>
      </c>
      <c r="AP204" s="78">
        <f>SUM(Mariannhill!AP204)</f>
        <v>0</v>
      </c>
      <c r="AQ204" s="78">
        <f>SUM(Mariannhill!AQ204)</f>
        <v>0</v>
      </c>
      <c r="AR204" s="78">
        <f>SUM(Mariannhill!AR204)</f>
        <v>0</v>
      </c>
      <c r="AS204" s="77">
        <f>SUM(Mariannhill!AS204)</f>
        <v>0</v>
      </c>
      <c r="AT204" s="79">
        <f>SUM(Mariannhill!AT204)</f>
        <v>0</v>
      </c>
      <c r="AU204" s="78">
        <f>SUM(Mariannhill!AU204)</f>
        <v>0</v>
      </c>
      <c r="AV204" s="78">
        <f>SUM(Mariannhill!AV204)</f>
        <v>0</v>
      </c>
      <c r="AW204" s="78">
        <f>SUM(Mariannhill!AW204)</f>
        <v>0</v>
      </c>
      <c r="AX204" s="78">
        <f>SUM(Mariannhill!AX204)</f>
        <v>0</v>
      </c>
      <c r="AY204" s="78">
        <f>SUM(Mariannhill!AY204)</f>
        <v>0</v>
      </c>
      <c r="AZ204" s="78">
        <f>SUM(Mariannhill!AZ204)</f>
        <v>0</v>
      </c>
      <c r="BA204" s="78">
        <f>SUM(Mariannhill!BA204)</f>
        <v>0</v>
      </c>
      <c r="BB204" s="78">
        <f>SUM(Mariannhill!BB204)</f>
        <v>0</v>
      </c>
      <c r="BC204" s="78">
        <f>SUM(Mariannhill!BC204)</f>
        <v>0</v>
      </c>
      <c r="BD204" s="78">
        <f>SUM(Mariannhill!BD204)</f>
        <v>0</v>
      </c>
      <c r="BE204" s="77">
        <f>SUM(Mariannhill!BE204)</f>
        <v>0</v>
      </c>
      <c r="BF204" s="79">
        <f>SUM(Mariannhill!BF204)</f>
        <v>0</v>
      </c>
      <c r="BG204" s="78">
        <f>SUM(Mariannhill!BG204)</f>
        <v>0</v>
      </c>
      <c r="BH204" s="78">
        <f>SUM(Mariannhill!BH204)</f>
        <v>0</v>
      </c>
      <c r="BI204" s="78">
        <f>SUM(Mariannhill!BI204)</f>
        <v>0</v>
      </c>
      <c r="BJ204" s="78">
        <f>SUM(Mariannhill!BJ204)</f>
        <v>0</v>
      </c>
      <c r="BK204" s="78">
        <f>SUM(Mariannhill!BK204)</f>
        <v>0</v>
      </c>
      <c r="BL204" s="78">
        <f>SUM(Mariannhill!BL204)</f>
        <v>0</v>
      </c>
      <c r="BM204" s="78">
        <f>SUM(Mariannhill!BM204)</f>
        <v>0</v>
      </c>
      <c r="BN204" s="78">
        <f>SUM(Mariannhill!BN204)</f>
        <v>0</v>
      </c>
      <c r="BO204" s="78">
        <f>SUM(Mariannhill!BO204)</f>
        <v>0</v>
      </c>
      <c r="BP204" s="78">
        <f>SUM(Mariannhill!BP204)</f>
        <v>0</v>
      </c>
      <c r="BQ204" s="77">
        <f>SUM(Mariannhill!BQ204)</f>
        <v>0</v>
      </c>
      <c r="BR204" s="79">
        <f>SUM(Mariannhill!BR204)</f>
        <v>0</v>
      </c>
      <c r="BS204" s="78">
        <f>SUM(Mariannhill!BS204)</f>
        <v>0</v>
      </c>
      <c r="BT204" s="78">
        <f>SUM(Mariannhill!BT204)</f>
        <v>0</v>
      </c>
      <c r="BU204" s="78">
        <f>SUM(Mariannhill!BU204)</f>
        <v>0</v>
      </c>
      <c r="BV204" s="78">
        <f>SUM(Mariannhill!BV204)</f>
        <v>0</v>
      </c>
      <c r="BW204" s="78">
        <f>SUM(Mariannhill!BW204)</f>
        <v>0</v>
      </c>
      <c r="BX204" s="78">
        <f>SUM(Mariannhill!BX204)</f>
        <v>0</v>
      </c>
      <c r="BY204" s="78">
        <f>SUM(Mariannhill!BY204)</f>
        <v>0</v>
      </c>
      <c r="BZ204" s="78">
        <f>SUM(Mariannhill!BZ204)</f>
        <v>0</v>
      </c>
      <c r="CA204" s="78">
        <f>SUM(Mariannhill!CA204)</f>
        <v>0</v>
      </c>
      <c r="CB204" s="78">
        <f>SUM(Mariannhill!CB204)</f>
        <v>0</v>
      </c>
      <c r="CC204" s="77">
        <f>SUM(Mariannhill!CC204)</f>
        <v>0</v>
      </c>
      <c r="CD204" s="40" t="s">
        <v>50</v>
      </c>
    </row>
    <row r="205" spans="1:82" s="187" customFormat="1" x14ac:dyDescent="0.35">
      <c r="B205" s="74" t="s">
        <v>765</v>
      </c>
      <c r="C205" s="143" t="str">
        <f>"Operational Works and Services - N2N (6 months) (" &amp; TEXT(G205,"##### ###") &amp;")"</f>
        <v>Operational Works and Services - N2N (6 months) (81 000 000)</v>
      </c>
      <c r="D205" s="144" t="s">
        <v>350</v>
      </c>
      <c r="E205" s="358">
        <f>SUM(Mariannhill!E205)</f>
        <v>1</v>
      </c>
      <c r="F205" s="214" t="b">
        <f>(Mariannhill!G201)=G205</f>
        <v>0</v>
      </c>
      <c r="G205" s="75">
        <f t="shared" si="85"/>
        <v>81000000</v>
      </c>
      <c r="H205" s="76">
        <f>SUM(Mariannhill!H205)</f>
        <v>27000000</v>
      </c>
      <c r="I205" s="77">
        <f>SUM(Mariannhill!I205)</f>
        <v>27000000</v>
      </c>
      <c r="J205" s="76">
        <f>SUM(Mariannhill!J205)</f>
        <v>27000000</v>
      </c>
      <c r="K205" s="78">
        <f>SUM(Mariannhill!K205)</f>
        <v>0</v>
      </c>
      <c r="L205" s="78">
        <f>SUM(Mariannhill!L205)</f>
        <v>0</v>
      </c>
      <c r="M205" s="78">
        <f>SUM(Mariannhill!M205)</f>
        <v>0</v>
      </c>
      <c r="N205" s="78">
        <f>SUM(Mariannhill!N205)</f>
        <v>0</v>
      </c>
      <c r="O205" s="78">
        <f>SUM(Mariannhill!O205)</f>
        <v>0</v>
      </c>
      <c r="P205" s="78">
        <f>SUM(Mariannhill!P205)</f>
        <v>0</v>
      </c>
      <c r="Q205" s="78">
        <f>SUM(Mariannhill!Q205)</f>
        <v>0</v>
      </c>
      <c r="R205" s="78">
        <f>SUM(Mariannhill!R205)</f>
        <v>0</v>
      </c>
      <c r="S205" s="78">
        <f>SUM(Mariannhill!S205)</f>
        <v>0</v>
      </c>
      <c r="T205" s="78">
        <f>SUM(Mariannhill!T205)</f>
        <v>0</v>
      </c>
      <c r="U205" s="77">
        <f>SUM(Mariannhill!U205)</f>
        <v>0</v>
      </c>
      <c r="V205" s="76">
        <f>SUM(Mariannhill!V205)</f>
        <v>0</v>
      </c>
      <c r="W205" s="78">
        <f>SUM(Mariannhill!W205)</f>
        <v>0</v>
      </c>
      <c r="X205" s="78">
        <f>SUM(Mariannhill!X205)</f>
        <v>0</v>
      </c>
      <c r="Y205" s="78">
        <f>SUM(Mariannhill!Y205)</f>
        <v>0</v>
      </c>
      <c r="Z205" s="78">
        <f>SUM(Mariannhill!Z205)</f>
        <v>0</v>
      </c>
      <c r="AA205" s="78">
        <f>SUM(Mariannhill!AA205)</f>
        <v>0</v>
      </c>
      <c r="AB205" s="78">
        <f>SUM(Mariannhill!AB205)</f>
        <v>0</v>
      </c>
      <c r="AC205" s="78">
        <f>SUM(Mariannhill!AC205)</f>
        <v>0</v>
      </c>
      <c r="AD205" s="78">
        <f>SUM(Mariannhill!AD205)</f>
        <v>0</v>
      </c>
      <c r="AE205" s="78">
        <f>SUM(Mariannhill!AE205)</f>
        <v>0</v>
      </c>
      <c r="AF205" s="78">
        <f>SUM(Mariannhill!AF205)</f>
        <v>0</v>
      </c>
      <c r="AG205" s="77">
        <f>SUM(Mariannhill!AG205)</f>
        <v>0</v>
      </c>
      <c r="AH205" s="79">
        <f>SUM(Mariannhill!AH205)</f>
        <v>0</v>
      </c>
      <c r="AI205" s="78">
        <f>SUM(Mariannhill!AI205)</f>
        <v>0</v>
      </c>
      <c r="AJ205" s="78">
        <f>SUM(Mariannhill!AJ205)</f>
        <v>0</v>
      </c>
      <c r="AK205" s="78">
        <f>SUM(Mariannhill!AK205)</f>
        <v>0</v>
      </c>
      <c r="AL205" s="78">
        <f>SUM(Mariannhill!AL205)</f>
        <v>0</v>
      </c>
      <c r="AM205" s="78">
        <f>SUM(Mariannhill!AM205)</f>
        <v>0</v>
      </c>
      <c r="AN205" s="78">
        <f>SUM(Mariannhill!AN205)</f>
        <v>0</v>
      </c>
      <c r="AO205" s="78">
        <f>SUM(Mariannhill!AO205)</f>
        <v>0</v>
      </c>
      <c r="AP205" s="78">
        <f>SUM(Mariannhill!AP205)</f>
        <v>0</v>
      </c>
      <c r="AQ205" s="78">
        <f>SUM(Mariannhill!AQ205)</f>
        <v>0</v>
      </c>
      <c r="AR205" s="78">
        <f>SUM(Mariannhill!AR205)</f>
        <v>0</v>
      </c>
      <c r="AS205" s="77">
        <f>SUM(Mariannhill!AS205)</f>
        <v>0</v>
      </c>
      <c r="AT205" s="79">
        <f>SUM(Mariannhill!AT205)</f>
        <v>0</v>
      </c>
      <c r="AU205" s="78">
        <f>SUM(Mariannhill!AU205)</f>
        <v>0</v>
      </c>
      <c r="AV205" s="78">
        <f>SUM(Mariannhill!AV205)</f>
        <v>0</v>
      </c>
      <c r="AW205" s="78">
        <f>SUM(Mariannhill!AW205)</f>
        <v>0</v>
      </c>
      <c r="AX205" s="78">
        <f>SUM(Mariannhill!AX205)</f>
        <v>0</v>
      </c>
      <c r="AY205" s="78">
        <f>SUM(Mariannhill!AY205)</f>
        <v>0</v>
      </c>
      <c r="AZ205" s="78">
        <f>SUM(Mariannhill!AZ205)</f>
        <v>0</v>
      </c>
      <c r="BA205" s="78">
        <f>SUM(Mariannhill!BA205)</f>
        <v>0</v>
      </c>
      <c r="BB205" s="78">
        <f>SUM(Mariannhill!BB205)</f>
        <v>0</v>
      </c>
      <c r="BC205" s="78">
        <f>SUM(Mariannhill!BC205)</f>
        <v>0</v>
      </c>
      <c r="BD205" s="78">
        <f>SUM(Mariannhill!BD205)</f>
        <v>0</v>
      </c>
      <c r="BE205" s="77">
        <f>SUM(Mariannhill!BE205)</f>
        <v>0</v>
      </c>
      <c r="BF205" s="79">
        <f>SUM(Mariannhill!BF205)</f>
        <v>0</v>
      </c>
      <c r="BG205" s="78">
        <f>SUM(Mariannhill!BG205)</f>
        <v>0</v>
      </c>
      <c r="BH205" s="78">
        <f>SUM(Mariannhill!BH205)</f>
        <v>0</v>
      </c>
      <c r="BI205" s="78">
        <f>SUM(Mariannhill!BI205)</f>
        <v>0</v>
      </c>
      <c r="BJ205" s="78">
        <f>SUM(Mariannhill!BJ205)</f>
        <v>0</v>
      </c>
      <c r="BK205" s="78">
        <f>SUM(Mariannhill!BK205)</f>
        <v>0</v>
      </c>
      <c r="BL205" s="78">
        <f>SUM(Mariannhill!BL205)</f>
        <v>0</v>
      </c>
      <c r="BM205" s="78">
        <f>SUM(Mariannhill!BM205)</f>
        <v>0</v>
      </c>
      <c r="BN205" s="78">
        <f>SUM(Mariannhill!BN205)</f>
        <v>0</v>
      </c>
      <c r="BO205" s="78">
        <f>SUM(Mariannhill!BO205)</f>
        <v>0</v>
      </c>
      <c r="BP205" s="78">
        <f>SUM(Mariannhill!BP205)</f>
        <v>0</v>
      </c>
      <c r="BQ205" s="77">
        <f>SUM(Mariannhill!BQ205)</f>
        <v>0</v>
      </c>
      <c r="BR205" s="79">
        <f>SUM(Mariannhill!BR205)</f>
        <v>0</v>
      </c>
      <c r="BS205" s="78">
        <f>SUM(Mariannhill!BS205)</f>
        <v>0</v>
      </c>
      <c r="BT205" s="78">
        <f>SUM(Mariannhill!BT205)</f>
        <v>0</v>
      </c>
      <c r="BU205" s="78">
        <f>SUM(Mariannhill!BU205)</f>
        <v>0</v>
      </c>
      <c r="BV205" s="78">
        <f>SUM(Mariannhill!BV205)</f>
        <v>0</v>
      </c>
      <c r="BW205" s="78">
        <f>SUM(Mariannhill!BW205)</f>
        <v>0</v>
      </c>
      <c r="BX205" s="78">
        <f>SUM(Mariannhill!BX205)</f>
        <v>0</v>
      </c>
      <c r="BY205" s="78">
        <f>SUM(Mariannhill!BY205)</f>
        <v>0</v>
      </c>
      <c r="BZ205" s="78">
        <f>SUM(Mariannhill!BZ205)</f>
        <v>0</v>
      </c>
      <c r="CA205" s="78">
        <f>SUM(Mariannhill!CA205)</f>
        <v>0</v>
      </c>
      <c r="CB205" s="78">
        <f>SUM(Mariannhill!CB205)</f>
        <v>0</v>
      </c>
      <c r="CC205" s="77">
        <f>SUM(Mariannhill!CC205)</f>
        <v>0</v>
      </c>
      <c r="CD205" s="40" t="s">
        <v>50</v>
      </c>
    </row>
    <row r="206" spans="1:82" ht="26" x14ac:dyDescent="0.35">
      <c r="A206" s="40"/>
      <c r="B206" s="265" t="s">
        <v>766</v>
      </c>
      <c r="C206" s="266" t="str">
        <f>"Operational Works and Services - N2N - Overhead charges and profit in respect A-10014-a ("&amp; TEXT(F206,"###%") &amp; ")"</f>
        <v>Operational Works and Services - N2N - Overhead charges and profit in respect A-10014-a (TRUE)</v>
      </c>
      <c r="D206" s="267" t="s">
        <v>213</v>
      </c>
      <c r="E206" s="274">
        <f>SUM(Mariannhill!E206)</f>
        <v>81000000</v>
      </c>
      <c r="F206" s="214" t="b">
        <f>(Mariannhill!G202)=G206</f>
        <v>1</v>
      </c>
      <c r="G206" s="107">
        <f t="shared" si="85"/>
        <v>0</v>
      </c>
      <c r="H206" s="166">
        <f>SUM(Mariannhill!H206)</f>
        <v>0</v>
      </c>
      <c r="I206" s="167">
        <f>SUM(Mariannhill!I206)</f>
        <v>0</v>
      </c>
      <c r="J206" s="166">
        <f>SUM(Mariannhill!J206)</f>
        <v>0</v>
      </c>
      <c r="K206" s="110">
        <f>SUM(Mariannhill!K206)</f>
        <v>0</v>
      </c>
      <c r="L206" s="110">
        <f>SUM(Mariannhill!L206)</f>
        <v>0</v>
      </c>
      <c r="M206" s="110">
        <f>SUM(Mariannhill!M206)</f>
        <v>0</v>
      </c>
      <c r="N206" s="110">
        <f>SUM(Mariannhill!N206)</f>
        <v>0</v>
      </c>
      <c r="O206" s="110">
        <f>SUM(Mariannhill!O206)</f>
        <v>0</v>
      </c>
      <c r="P206" s="110">
        <f>SUM(Mariannhill!P206)</f>
        <v>0</v>
      </c>
      <c r="Q206" s="110">
        <f>SUM(Mariannhill!Q206)</f>
        <v>0</v>
      </c>
      <c r="R206" s="110">
        <f>SUM(Mariannhill!R206)</f>
        <v>0</v>
      </c>
      <c r="S206" s="110">
        <f>SUM(Mariannhill!S206)</f>
        <v>0</v>
      </c>
      <c r="T206" s="110">
        <f>SUM(Mariannhill!T206)</f>
        <v>0</v>
      </c>
      <c r="U206" s="167">
        <f>SUM(Mariannhill!U206)</f>
        <v>0</v>
      </c>
      <c r="V206" s="166">
        <f>SUM(Mariannhill!V206)</f>
        <v>0</v>
      </c>
      <c r="W206" s="110">
        <f>SUM(Mariannhill!W206)</f>
        <v>0</v>
      </c>
      <c r="X206" s="110">
        <f>SUM(Mariannhill!X206)</f>
        <v>0</v>
      </c>
      <c r="Y206" s="110">
        <f>SUM(Mariannhill!Y206)</f>
        <v>0</v>
      </c>
      <c r="Z206" s="110">
        <f>SUM(Mariannhill!Z206)</f>
        <v>0</v>
      </c>
      <c r="AA206" s="110">
        <f>SUM(Mariannhill!AA206)</f>
        <v>0</v>
      </c>
      <c r="AB206" s="110">
        <f>SUM(Mariannhill!AB206)</f>
        <v>0</v>
      </c>
      <c r="AC206" s="110">
        <f>SUM(Mariannhill!AC206)</f>
        <v>0</v>
      </c>
      <c r="AD206" s="110">
        <f>SUM(Mariannhill!AD206)</f>
        <v>0</v>
      </c>
      <c r="AE206" s="110">
        <f>SUM(Mariannhill!AE206)</f>
        <v>0</v>
      </c>
      <c r="AF206" s="110">
        <f>SUM(Mariannhill!AF206)</f>
        <v>0</v>
      </c>
      <c r="AG206" s="167">
        <f>SUM(Mariannhill!AG206)</f>
        <v>0</v>
      </c>
      <c r="AH206" s="168">
        <f>SUM(Mariannhill!AH206)</f>
        <v>0</v>
      </c>
      <c r="AI206" s="110">
        <f>SUM(Mariannhill!AI206)</f>
        <v>0</v>
      </c>
      <c r="AJ206" s="110">
        <f>SUM(Mariannhill!AJ206)</f>
        <v>0</v>
      </c>
      <c r="AK206" s="110">
        <f>SUM(Mariannhill!AK206)</f>
        <v>0</v>
      </c>
      <c r="AL206" s="110">
        <f>SUM(Mariannhill!AL206)</f>
        <v>0</v>
      </c>
      <c r="AM206" s="110">
        <f>SUM(Mariannhill!AM206)</f>
        <v>0</v>
      </c>
      <c r="AN206" s="110">
        <f>SUM(Mariannhill!AN206)</f>
        <v>0</v>
      </c>
      <c r="AO206" s="110">
        <f>SUM(Mariannhill!AO206)</f>
        <v>0</v>
      </c>
      <c r="AP206" s="110">
        <f>SUM(Mariannhill!AP206)</f>
        <v>0</v>
      </c>
      <c r="AQ206" s="110">
        <f>SUM(Mariannhill!AQ206)</f>
        <v>0</v>
      </c>
      <c r="AR206" s="110">
        <f>SUM(Mariannhill!AR206)</f>
        <v>0</v>
      </c>
      <c r="AS206" s="167">
        <f>SUM(Mariannhill!AS206)</f>
        <v>0</v>
      </c>
      <c r="AT206" s="168">
        <f>SUM(Mariannhill!AT206)</f>
        <v>0</v>
      </c>
      <c r="AU206" s="110">
        <f>SUM(Mariannhill!AU206)</f>
        <v>0</v>
      </c>
      <c r="AV206" s="110">
        <f>SUM(Mariannhill!AV206)</f>
        <v>0</v>
      </c>
      <c r="AW206" s="110">
        <f>SUM(Mariannhill!AW206)</f>
        <v>0</v>
      </c>
      <c r="AX206" s="110">
        <f>SUM(Mariannhill!AX206)</f>
        <v>0</v>
      </c>
      <c r="AY206" s="110">
        <f>SUM(Mariannhill!AY206)</f>
        <v>0</v>
      </c>
      <c r="AZ206" s="110">
        <f>SUM(Mariannhill!AZ206)</f>
        <v>0</v>
      </c>
      <c r="BA206" s="110">
        <f>SUM(Mariannhill!BA206)</f>
        <v>0</v>
      </c>
      <c r="BB206" s="110">
        <f>SUM(Mariannhill!BB206)</f>
        <v>0</v>
      </c>
      <c r="BC206" s="110">
        <f>SUM(Mariannhill!BC206)</f>
        <v>0</v>
      </c>
      <c r="BD206" s="110">
        <f>SUM(Mariannhill!BD206)</f>
        <v>0</v>
      </c>
      <c r="BE206" s="167">
        <f>SUM(Mariannhill!BE206)</f>
        <v>0</v>
      </c>
      <c r="BF206" s="168">
        <f>SUM(Mariannhill!BF206)</f>
        <v>0</v>
      </c>
      <c r="BG206" s="110">
        <f>SUM(Mariannhill!BG206)</f>
        <v>0</v>
      </c>
      <c r="BH206" s="110">
        <f>SUM(Mariannhill!BH206)</f>
        <v>0</v>
      </c>
      <c r="BI206" s="110">
        <f>SUM(Mariannhill!BI206)</f>
        <v>0</v>
      </c>
      <c r="BJ206" s="110">
        <f>SUM(Mariannhill!BJ206)</f>
        <v>0</v>
      </c>
      <c r="BK206" s="110">
        <f>SUM(Mariannhill!BK206)</f>
        <v>0</v>
      </c>
      <c r="BL206" s="110">
        <f>SUM(Mariannhill!BL206)</f>
        <v>0</v>
      </c>
      <c r="BM206" s="110">
        <f>SUM(Mariannhill!BM206)</f>
        <v>0</v>
      </c>
      <c r="BN206" s="110">
        <f>SUM(Mariannhill!BN206)</f>
        <v>0</v>
      </c>
      <c r="BO206" s="110">
        <f>SUM(Mariannhill!BO206)</f>
        <v>0</v>
      </c>
      <c r="BP206" s="110">
        <f>SUM(Mariannhill!BP206)</f>
        <v>0</v>
      </c>
      <c r="BQ206" s="167">
        <f>SUM(Mariannhill!BQ206)</f>
        <v>0</v>
      </c>
      <c r="BR206" s="168">
        <f>SUM(Mariannhill!BR206)</f>
        <v>0</v>
      </c>
      <c r="BS206" s="110">
        <f>SUM(Mariannhill!BS206)</f>
        <v>0</v>
      </c>
      <c r="BT206" s="110">
        <f>SUM(Mariannhill!BT206)</f>
        <v>0</v>
      </c>
      <c r="BU206" s="110">
        <f>SUM(Mariannhill!BU206)</f>
        <v>0</v>
      </c>
      <c r="BV206" s="110">
        <f>SUM(Mariannhill!BV206)</f>
        <v>0</v>
      </c>
      <c r="BW206" s="110">
        <f>SUM(Mariannhill!BW206)</f>
        <v>0</v>
      </c>
      <c r="BX206" s="110">
        <f>SUM(Mariannhill!BX206)</f>
        <v>0</v>
      </c>
      <c r="BY206" s="110">
        <f>SUM(Mariannhill!BY206)</f>
        <v>0</v>
      </c>
      <c r="BZ206" s="110">
        <f>SUM(Mariannhill!BZ206)</f>
        <v>0</v>
      </c>
      <c r="CA206" s="110">
        <f>SUM(Mariannhill!CA206)</f>
        <v>0</v>
      </c>
      <c r="CB206" s="110">
        <f>SUM(Mariannhill!CB206)</f>
        <v>0</v>
      </c>
      <c r="CC206" s="167">
        <f>SUM(Mariannhill!CC206)</f>
        <v>0</v>
      </c>
      <c r="CD206" s="40" t="s">
        <v>50</v>
      </c>
    </row>
    <row r="207" spans="1:82" x14ac:dyDescent="0.35">
      <c r="A207" s="150"/>
      <c r="B207" s="55"/>
      <c r="C207" s="191"/>
      <c r="D207" s="42"/>
      <c r="E207" s="276"/>
      <c r="F207" s="214" t="b">
        <f>(Mariannhill!G205)=G207</f>
        <v>0</v>
      </c>
      <c r="G207" s="43"/>
      <c r="H207" s="43"/>
      <c r="I207" s="58"/>
      <c r="J207" s="58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149"/>
      <c r="CD207" s="40" t="s">
        <v>50</v>
      </c>
    </row>
    <row r="208" spans="1:82" s="187" customFormat="1" x14ac:dyDescent="0.35">
      <c r="B208" s="114" t="s">
        <v>374</v>
      </c>
      <c r="C208" s="115" t="s">
        <v>769</v>
      </c>
      <c r="D208" s="116" t="s">
        <v>376</v>
      </c>
      <c r="E208" s="281"/>
      <c r="F208" s="214" t="b">
        <f>(Mariannhill!G206)=G208</f>
        <v>0</v>
      </c>
      <c r="G208" s="117">
        <f t="shared" ref="G208:AL208" si="87">G209+G224+G252+G271+G343+G347</f>
        <v>70010000</v>
      </c>
      <c r="H208" s="118">
        <f t="shared" si="87"/>
        <v>1800000</v>
      </c>
      <c r="I208" s="119">
        <f t="shared" si="87"/>
        <v>1800000</v>
      </c>
      <c r="J208" s="118">
        <f t="shared" si="87"/>
        <v>2633333.33</v>
      </c>
      <c r="K208" s="120">
        <f t="shared" si="87"/>
        <v>833333.33</v>
      </c>
      <c r="L208" s="120">
        <f t="shared" si="87"/>
        <v>833333.33</v>
      </c>
      <c r="M208" s="120">
        <f t="shared" si="87"/>
        <v>833333.33</v>
      </c>
      <c r="N208" s="120">
        <f t="shared" si="87"/>
        <v>833333.33</v>
      </c>
      <c r="O208" s="120">
        <f t="shared" si="87"/>
        <v>833333.33</v>
      </c>
      <c r="P208" s="120">
        <f t="shared" si="87"/>
        <v>833333.33</v>
      </c>
      <c r="Q208" s="120">
        <f t="shared" si="87"/>
        <v>833333.33</v>
      </c>
      <c r="R208" s="120">
        <f t="shared" si="87"/>
        <v>833333.33</v>
      </c>
      <c r="S208" s="120">
        <f t="shared" si="87"/>
        <v>833333.33</v>
      </c>
      <c r="T208" s="120">
        <f t="shared" si="87"/>
        <v>833333.33</v>
      </c>
      <c r="U208" s="119">
        <f t="shared" si="87"/>
        <v>2434999.9900000002</v>
      </c>
      <c r="V208" s="118">
        <f t="shared" si="87"/>
        <v>833333.33</v>
      </c>
      <c r="W208" s="120">
        <f t="shared" si="87"/>
        <v>833333.33</v>
      </c>
      <c r="X208" s="120">
        <f t="shared" si="87"/>
        <v>833333.33</v>
      </c>
      <c r="Y208" s="120">
        <f t="shared" si="87"/>
        <v>833333.33</v>
      </c>
      <c r="Z208" s="120">
        <f t="shared" si="87"/>
        <v>833333.33</v>
      </c>
      <c r="AA208" s="120">
        <f t="shared" si="87"/>
        <v>833333.33</v>
      </c>
      <c r="AB208" s="120">
        <f t="shared" si="87"/>
        <v>740740.74</v>
      </c>
      <c r="AC208" s="120">
        <f t="shared" si="87"/>
        <v>740740.74</v>
      </c>
      <c r="AD208" s="120">
        <f t="shared" si="87"/>
        <v>740740.74</v>
      </c>
      <c r="AE208" s="120">
        <f t="shared" si="87"/>
        <v>740740.74</v>
      </c>
      <c r="AF208" s="120">
        <f t="shared" si="87"/>
        <v>740740.74</v>
      </c>
      <c r="AG208" s="119">
        <f t="shared" si="87"/>
        <v>2342407.4</v>
      </c>
      <c r="AH208" s="121">
        <f t="shared" si="87"/>
        <v>740740.74</v>
      </c>
      <c r="AI208" s="120">
        <f t="shared" si="87"/>
        <v>740740.74</v>
      </c>
      <c r="AJ208" s="120">
        <f t="shared" si="87"/>
        <v>740740.74</v>
      </c>
      <c r="AK208" s="120">
        <f t="shared" si="87"/>
        <v>740740.74</v>
      </c>
      <c r="AL208" s="120">
        <f t="shared" si="87"/>
        <v>740740.74</v>
      </c>
      <c r="AM208" s="120">
        <f t="shared" ref="AM208:BR208" si="88">AM209+AM224+AM252+AM271+AM343+AM347</f>
        <v>740740.74</v>
      </c>
      <c r="AN208" s="120">
        <f t="shared" si="88"/>
        <v>740740.74</v>
      </c>
      <c r="AO208" s="120">
        <f t="shared" si="88"/>
        <v>740740.74</v>
      </c>
      <c r="AP208" s="120">
        <f t="shared" si="88"/>
        <v>740740.74</v>
      </c>
      <c r="AQ208" s="120">
        <f t="shared" si="88"/>
        <v>740740.74</v>
      </c>
      <c r="AR208" s="120">
        <f t="shared" si="88"/>
        <v>740740.74</v>
      </c>
      <c r="AS208" s="119">
        <f t="shared" si="88"/>
        <v>2342407.4</v>
      </c>
      <c r="AT208" s="121">
        <f t="shared" si="88"/>
        <v>740740.74</v>
      </c>
      <c r="AU208" s="120">
        <f t="shared" si="88"/>
        <v>740740.74</v>
      </c>
      <c r="AV208" s="120">
        <f t="shared" si="88"/>
        <v>740740.74</v>
      </c>
      <c r="AW208" s="120">
        <f t="shared" si="88"/>
        <v>740740.74</v>
      </c>
      <c r="AX208" s="120">
        <f t="shared" si="88"/>
        <v>740740.74</v>
      </c>
      <c r="AY208" s="120">
        <f t="shared" si="88"/>
        <v>740740.74</v>
      </c>
      <c r="AZ208" s="120">
        <f t="shared" si="88"/>
        <v>740740.74</v>
      </c>
      <c r="BA208" s="120">
        <f t="shared" si="88"/>
        <v>740740.74</v>
      </c>
      <c r="BB208" s="120">
        <f t="shared" si="88"/>
        <v>740740.74</v>
      </c>
      <c r="BC208" s="120">
        <f t="shared" si="88"/>
        <v>740740.74</v>
      </c>
      <c r="BD208" s="120">
        <f t="shared" si="88"/>
        <v>740740.74</v>
      </c>
      <c r="BE208" s="119">
        <f t="shared" si="88"/>
        <v>2342407.4</v>
      </c>
      <c r="BF208" s="121">
        <f t="shared" si="88"/>
        <v>740740.74</v>
      </c>
      <c r="BG208" s="120">
        <f t="shared" si="88"/>
        <v>740740.74</v>
      </c>
      <c r="BH208" s="120">
        <f t="shared" si="88"/>
        <v>740740.74</v>
      </c>
      <c r="BI208" s="120">
        <f t="shared" si="88"/>
        <v>740740.74</v>
      </c>
      <c r="BJ208" s="120">
        <f t="shared" si="88"/>
        <v>740740.74</v>
      </c>
      <c r="BK208" s="120">
        <f t="shared" si="88"/>
        <v>740740.74</v>
      </c>
      <c r="BL208" s="120">
        <f t="shared" si="88"/>
        <v>740740.74</v>
      </c>
      <c r="BM208" s="120">
        <f t="shared" si="88"/>
        <v>740740.74</v>
      </c>
      <c r="BN208" s="120">
        <f t="shared" si="88"/>
        <v>740740.74</v>
      </c>
      <c r="BO208" s="120">
        <f t="shared" si="88"/>
        <v>740740.74</v>
      </c>
      <c r="BP208" s="120">
        <f t="shared" si="88"/>
        <v>740740.74</v>
      </c>
      <c r="BQ208" s="119">
        <f t="shared" si="88"/>
        <v>2342407.4</v>
      </c>
      <c r="BR208" s="121">
        <f t="shared" si="88"/>
        <v>740740.74</v>
      </c>
      <c r="BS208" s="120">
        <f t="shared" ref="BS208:CC208" si="89">BS209+BS224+BS252+BS271+BS343+BS347</f>
        <v>740740.74</v>
      </c>
      <c r="BT208" s="120">
        <f t="shared" si="89"/>
        <v>740740.74</v>
      </c>
      <c r="BU208" s="120">
        <f t="shared" si="89"/>
        <v>740740.74</v>
      </c>
      <c r="BV208" s="120">
        <f t="shared" si="89"/>
        <v>740740.74</v>
      </c>
      <c r="BW208" s="120">
        <f t="shared" si="89"/>
        <v>740740.74</v>
      </c>
      <c r="BX208" s="120">
        <f t="shared" si="89"/>
        <v>740740.74</v>
      </c>
      <c r="BY208" s="120">
        <f t="shared" si="89"/>
        <v>740740.74</v>
      </c>
      <c r="BZ208" s="120">
        <f t="shared" si="89"/>
        <v>740740.74</v>
      </c>
      <c r="CA208" s="120">
        <f t="shared" si="89"/>
        <v>740740.74</v>
      </c>
      <c r="CB208" s="120">
        <f t="shared" si="89"/>
        <v>740740.74</v>
      </c>
      <c r="CC208" s="119">
        <f t="shared" si="89"/>
        <v>2342407.54</v>
      </c>
      <c r="CD208" s="40" t="s">
        <v>50</v>
      </c>
    </row>
    <row r="209" spans="1:82" s="187" customFormat="1" x14ac:dyDescent="0.35">
      <c r="B209" s="122" t="s">
        <v>377</v>
      </c>
      <c r="C209" s="123" t="s">
        <v>378</v>
      </c>
      <c r="D209" s="124" t="s">
        <v>376</v>
      </c>
      <c r="E209" s="282"/>
      <c r="F209" s="214" t="b">
        <f>(Mariannhill!G207)=G209</f>
        <v>1</v>
      </c>
      <c r="G209" s="125">
        <f>SUM(G210:G223)</f>
        <v>0</v>
      </c>
      <c r="H209" s="126">
        <f t="shared" ref="H209:BS209" si="90">SUM(H210:H223)</f>
        <v>0</v>
      </c>
      <c r="I209" s="127">
        <f t="shared" si="90"/>
        <v>0</v>
      </c>
      <c r="J209" s="126">
        <f t="shared" si="90"/>
        <v>0</v>
      </c>
      <c r="K209" s="128">
        <f t="shared" si="90"/>
        <v>0</v>
      </c>
      <c r="L209" s="128">
        <f t="shared" si="90"/>
        <v>0</v>
      </c>
      <c r="M209" s="128">
        <f t="shared" si="90"/>
        <v>0</v>
      </c>
      <c r="N209" s="128">
        <f t="shared" si="90"/>
        <v>0</v>
      </c>
      <c r="O209" s="128">
        <f t="shared" si="90"/>
        <v>0</v>
      </c>
      <c r="P209" s="128">
        <f t="shared" si="90"/>
        <v>0</v>
      </c>
      <c r="Q209" s="128">
        <f t="shared" si="90"/>
        <v>0</v>
      </c>
      <c r="R209" s="128">
        <f t="shared" si="90"/>
        <v>0</v>
      </c>
      <c r="S209" s="128">
        <f t="shared" si="90"/>
        <v>0</v>
      </c>
      <c r="T209" s="128">
        <f t="shared" si="90"/>
        <v>0</v>
      </c>
      <c r="U209" s="127">
        <f t="shared" si="90"/>
        <v>0</v>
      </c>
      <c r="V209" s="126">
        <f t="shared" si="90"/>
        <v>0</v>
      </c>
      <c r="W209" s="128">
        <f t="shared" si="90"/>
        <v>0</v>
      </c>
      <c r="X209" s="128">
        <f t="shared" si="90"/>
        <v>0</v>
      </c>
      <c r="Y209" s="128">
        <f t="shared" si="90"/>
        <v>0</v>
      </c>
      <c r="Z209" s="128">
        <f t="shared" si="90"/>
        <v>0</v>
      </c>
      <c r="AA209" s="128">
        <f t="shared" si="90"/>
        <v>0</v>
      </c>
      <c r="AB209" s="128">
        <f t="shared" si="90"/>
        <v>0</v>
      </c>
      <c r="AC209" s="128">
        <f t="shared" si="90"/>
        <v>0</v>
      </c>
      <c r="AD209" s="128">
        <f t="shared" si="90"/>
        <v>0</v>
      </c>
      <c r="AE209" s="128">
        <f t="shared" si="90"/>
        <v>0</v>
      </c>
      <c r="AF209" s="128">
        <f t="shared" si="90"/>
        <v>0</v>
      </c>
      <c r="AG209" s="127">
        <f t="shared" si="90"/>
        <v>0</v>
      </c>
      <c r="AH209" s="129">
        <f t="shared" si="90"/>
        <v>0</v>
      </c>
      <c r="AI209" s="128">
        <f t="shared" si="90"/>
        <v>0</v>
      </c>
      <c r="AJ209" s="128">
        <f t="shared" si="90"/>
        <v>0</v>
      </c>
      <c r="AK209" s="128">
        <f t="shared" si="90"/>
        <v>0</v>
      </c>
      <c r="AL209" s="128">
        <f t="shared" si="90"/>
        <v>0</v>
      </c>
      <c r="AM209" s="128">
        <f t="shared" si="90"/>
        <v>0</v>
      </c>
      <c r="AN209" s="128">
        <f t="shared" si="90"/>
        <v>0</v>
      </c>
      <c r="AO209" s="128">
        <f t="shared" si="90"/>
        <v>0</v>
      </c>
      <c r="AP209" s="128">
        <f t="shared" si="90"/>
        <v>0</v>
      </c>
      <c r="AQ209" s="128">
        <f t="shared" si="90"/>
        <v>0</v>
      </c>
      <c r="AR209" s="128">
        <f t="shared" si="90"/>
        <v>0</v>
      </c>
      <c r="AS209" s="127">
        <f t="shared" si="90"/>
        <v>0</v>
      </c>
      <c r="AT209" s="129">
        <f t="shared" si="90"/>
        <v>0</v>
      </c>
      <c r="AU209" s="128">
        <f t="shared" si="90"/>
        <v>0</v>
      </c>
      <c r="AV209" s="128">
        <f t="shared" si="90"/>
        <v>0</v>
      </c>
      <c r="AW209" s="128">
        <f t="shared" si="90"/>
        <v>0</v>
      </c>
      <c r="AX209" s="128">
        <f t="shared" si="90"/>
        <v>0</v>
      </c>
      <c r="AY209" s="128">
        <f t="shared" si="90"/>
        <v>0</v>
      </c>
      <c r="AZ209" s="128">
        <f t="shared" si="90"/>
        <v>0</v>
      </c>
      <c r="BA209" s="128">
        <f t="shared" si="90"/>
        <v>0</v>
      </c>
      <c r="BB209" s="128">
        <f t="shared" si="90"/>
        <v>0</v>
      </c>
      <c r="BC209" s="128">
        <f t="shared" si="90"/>
        <v>0</v>
      </c>
      <c r="BD209" s="128">
        <f t="shared" si="90"/>
        <v>0</v>
      </c>
      <c r="BE209" s="127">
        <f t="shared" si="90"/>
        <v>0</v>
      </c>
      <c r="BF209" s="129">
        <f t="shared" si="90"/>
        <v>0</v>
      </c>
      <c r="BG209" s="128">
        <f t="shared" si="90"/>
        <v>0</v>
      </c>
      <c r="BH209" s="128">
        <f t="shared" si="90"/>
        <v>0</v>
      </c>
      <c r="BI209" s="128">
        <f t="shared" si="90"/>
        <v>0</v>
      </c>
      <c r="BJ209" s="128">
        <f t="shared" si="90"/>
        <v>0</v>
      </c>
      <c r="BK209" s="128">
        <f t="shared" si="90"/>
        <v>0</v>
      </c>
      <c r="BL209" s="128">
        <f t="shared" si="90"/>
        <v>0</v>
      </c>
      <c r="BM209" s="128">
        <f t="shared" si="90"/>
        <v>0</v>
      </c>
      <c r="BN209" s="128">
        <f t="shared" si="90"/>
        <v>0</v>
      </c>
      <c r="BO209" s="128">
        <f t="shared" si="90"/>
        <v>0</v>
      </c>
      <c r="BP209" s="128">
        <f t="shared" si="90"/>
        <v>0</v>
      </c>
      <c r="BQ209" s="127">
        <f t="shared" si="90"/>
        <v>0</v>
      </c>
      <c r="BR209" s="129">
        <f t="shared" si="90"/>
        <v>0</v>
      </c>
      <c r="BS209" s="128">
        <f t="shared" si="90"/>
        <v>0</v>
      </c>
      <c r="BT209" s="128">
        <f t="shared" ref="BT209:CC209" si="91">SUM(BT210:BT223)</f>
        <v>0</v>
      </c>
      <c r="BU209" s="128">
        <f t="shared" si="91"/>
        <v>0</v>
      </c>
      <c r="BV209" s="128">
        <f t="shared" si="91"/>
        <v>0</v>
      </c>
      <c r="BW209" s="128">
        <f t="shared" si="91"/>
        <v>0</v>
      </c>
      <c r="BX209" s="128">
        <f t="shared" si="91"/>
        <v>0</v>
      </c>
      <c r="BY209" s="128">
        <f t="shared" si="91"/>
        <v>0</v>
      </c>
      <c r="BZ209" s="128">
        <f t="shared" si="91"/>
        <v>0</v>
      </c>
      <c r="CA209" s="128">
        <f t="shared" si="91"/>
        <v>0</v>
      </c>
      <c r="CB209" s="128">
        <f t="shared" si="91"/>
        <v>0</v>
      </c>
      <c r="CC209" s="127">
        <f t="shared" si="91"/>
        <v>0</v>
      </c>
      <c r="CD209" s="40" t="s">
        <v>50</v>
      </c>
    </row>
    <row r="210" spans="1:82" s="187" customFormat="1" ht="39" x14ac:dyDescent="0.35">
      <c r="B210" s="177" t="s">
        <v>379</v>
      </c>
      <c r="C210" s="178" t="s">
        <v>380</v>
      </c>
      <c r="D210" s="179" t="s">
        <v>90</v>
      </c>
      <c r="E210" s="283">
        <f>SUM(Mariannhill!E210)</f>
        <v>0</v>
      </c>
      <c r="F210" s="214" t="b">
        <f>(Mariannhill!G208)=G210</f>
        <v>0</v>
      </c>
      <c r="G210" s="186">
        <f t="shared" ref="G210:G223" si="92">+SUM(H210:CC210)</f>
        <v>0</v>
      </c>
      <c r="H210" s="76">
        <f>SUM(Mariannhill!H210)</f>
        <v>0</v>
      </c>
      <c r="I210" s="77">
        <f>SUM(Mariannhill!I210)</f>
        <v>0</v>
      </c>
      <c r="J210" s="76">
        <f>SUM(Mariannhill!J210)</f>
        <v>0</v>
      </c>
      <c r="K210" s="78">
        <f>SUM(Mariannhill!K210)</f>
        <v>0</v>
      </c>
      <c r="L210" s="78">
        <f>SUM(Mariannhill!L210)</f>
        <v>0</v>
      </c>
      <c r="M210" s="78">
        <f>SUM(Mariannhill!M210)</f>
        <v>0</v>
      </c>
      <c r="N210" s="78">
        <f>SUM(Mariannhill!N210)</f>
        <v>0</v>
      </c>
      <c r="O210" s="78">
        <f>SUM(Mariannhill!O210)</f>
        <v>0</v>
      </c>
      <c r="P210" s="78">
        <f>SUM(Mariannhill!P210)</f>
        <v>0</v>
      </c>
      <c r="Q210" s="78">
        <f>SUM(Mariannhill!Q210)</f>
        <v>0</v>
      </c>
      <c r="R210" s="78">
        <f>SUM(Mariannhill!R210)</f>
        <v>0</v>
      </c>
      <c r="S210" s="78">
        <f>SUM(Mariannhill!S210)</f>
        <v>0</v>
      </c>
      <c r="T210" s="78">
        <f>SUM(Mariannhill!T210)</f>
        <v>0</v>
      </c>
      <c r="U210" s="77">
        <f>SUM(Mariannhill!U210)</f>
        <v>0</v>
      </c>
      <c r="V210" s="76">
        <f>SUM(Mariannhill!V210)</f>
        <v>0</v>
      </c>
      <c r="W210" s="78">
        <f>SUM(Mariannhill!W210)</f>
        <v>0</v>
      </c>
      <c r="X210" s="78">
        <f>SUM(Mariannhill!X210)</f>
        <v>0</v>
      </c>
      <c r="Y210" s="78">
        <f>SUM(Mariannhill!Y210)</f>
        <v>0</v>
      </c>
      <c r="Z210" s="78">
        <f>SUM(Mariannhill!Z210)</f>
        <v>0</v>
      </c>
      <c r="AA210" s="78">
        <f>SUM(Mariannhill!AA210)</f>
        <v>0</v>
      </c>
      <c r="AB210" s="78">
        <f>SUM(Mariannhill!AB210)</f>
        <v>0</v>
      </c>
      <c r="AC210" s="78">
        <f>SUM(Mariannhill!AC210)</f>
        <v>0</v>
      </c>
      <c r="AD210" s="78">
        <f>SUM(Mariannhill!AD210)</f>
        <v>0</v>
      </c>
      <c r="AE210" s="78">
        <f>SUM(Mariannhill!AE210)</f>
        <v>0</v>
      </c>
      <c r="AF210" s="78">
        <f>SUM(Mariannhill!AF210)</f>
        <v>0</v>
      </c>
      <c r="AG210" s="77">
        <f>SUM(Mariannhill!AG210)</f>
        <v>0</v>
      </c>
      <c r="AH210" s="79">
        <f>SUM(Mariannhill!AH210)</f>
        <v>0</v>
      </c>
      <c r="AI210" s="78">
        <f>SUM(Mariannhill!AI210)</f>
        <v>0</v>
      </c>
      <c r="AJ210" s="78">
        <f>SUM(Mariannhill!AJ210)</f>
        <v>0</v>
      </c>
      <c r="AK210" s="78">
        <f>SUM(Mariannhill!AK210)</f>
        <v>0</v>
      </c>
      <c r="AL210" s="78">
        <f>SUM(Mariannhill!AL210)</f>
        <v>0</v>
      </c>
      <c r="AM210" s="78">
        <f>SUM(Mariannhill!AM210)</f>
        <v>0</v>
      </c>
      <c r="AN210" s="78">
        <f>SUM(Mariannhill!AN210)</f>
        <v>0</v>
      </c>
      <c r="AO210" s="78">
        <f>SUM(Mariannhill!AO210)</f>
        <v>0</v>
      </c>
      <c r="AP210" s="78">
        <f>SUM(Mariannhill!AP210)</f>
        <v>0</v>
      </c>
      <c r="AQ210" s="78">
        <f>SUM(Mariannhill!AQ210)</f>
        <v>0</v>
      </c>
      <c r="AR210" s="78">
        <f>SUM(Mariannhill!AR210)</f>
        <v>0</v>
      </c>
      <c r="AS210" s="77">
        <f>SUM(Mariannhill!AS210)</f>
        <v>0</v>
      </c>
      <c r="AT210" s="79">
        <f>SUM(Mariannhill!AT210)</f>
        <v>0</v>
      </c>
      <c r="AU210" s="78">
        <f>SUM(Mariannhill!AU210)</f>
        <v>0</v>
      </c>
      <c r="AV210" s="78">
        <f>SUM(Mariannhill!AV210)</f>
        <v>0</v>
      </c>
      <c r="AW210" s="78">
        <f>SUM(Mariannhill!AW210)</f>
        <v>0</v>
      </c>
      <c r="AX210" s="78">
        <f>SUM(Mariannhill!AX210)</f>
        <v>0</v>
      </c>
      <c r="AY210" s="78">
        <f>SUM(Mariannhill!AY210)</f>
        <v>0</v>
      </c>
      <c r="AZ210" s="78">
        <f>SUM(Mariannhill!AZ210)</f>
        <v>0</v>
      </c>
      <c r="BA210" s="78">
        <f>SUM(Mariannhill!BA210)</f>
        <v>0</v>
      </c>
      <c r="BB210" s="78">
        <f>SUM(Mariannhill!BB210)</f>
        <v>0</v>
      </c>
      <c r="BC210" s="78">
        <f>SUM(Mariannhill!BC210)</f>
        <v>0</v>
      </c>
      <c r="BD210" s="78">
        <f>SUM(Mariannhill!BD210)</f>
        <v>0</v>
      </c>
      <c r="BE210" s="77">
        <f>SUM(Mariannhill!BE210)</f>
        <v>0</v>
      </c>
      <c r="BF210" s="79">
        <f>SUM(Mariannhill!BF210)</f>
        <v>0</v>
      </c>
      <c r="BG210" s="78">
        <f>SUM(Mariannhill!BG210)</f>
        <v>0</v>
      </c>
      <c r="BH210" s="78">
        <f>SUM(Mariannhill!BH210)</f>
        <v>0</v>
      </c>
      <c r="BI210" s="78">
        <f>SUM(Mariannhill!BI210)</f>
        <v>0</v>
      </c>
      <c r="BJ210" s="78">
        <f>SUM(Mariannhill!BJ210)</f>
        <v>0</v>
      </c>
      <c r="BK210" s="78">
        <f>SUM(Mariannhill!BK210)</f>
        <v>0</v>
      </c>
      <c r="BL210" s="78">
        <f>SUM(Mariannhill!BL210)</f>
        <v>0</v>
      </c>
      <c r="BM210" s="78">
        <f>SUM(Mariannhill!BM210)</f>
        <v>0</v>
      </c>
      <c r="BN210" s="78">
        <f>SUM(Mariannhill!BN210)</f>
        <v>0</v>
      </c>
      <c r="BO210" s="78">
        <f>SUM(Mariannhill!BO210)</f>
        <v>0</v>
      </c>
      <c r="BP210" s="78">
        <f>SUM(Mariannhill!BP210)</f>
        <v>0</v>
      </c>
      <c r="BQ210" s="77">
        <f>SUM(Mariannhill!BQ210)</f>
        <v>0</v>
      </c>
      <c r="BR210" s="79">
        <f>SUM(Mariannhill!BR210)</f>
        <v>0</v>
      </c>
      <c r="BS210" s="78">
        <f>SUM(Mariannhill!BS210)</f>
        <v>0</v>
      </c>
      <c r="BT210" s="78">
        <f>SUM(Mariannhill!BT210)</f>
        <v>0</v>
      </c>
      <c r="BU210" s="78">
        <f>SUM(Mariannhill!BU210)</f>
        <v>0</v>
      </c>
      <c r="BV210" s="78">
        <f>SUM(Mariannhill!BV210)</f>
        <v>0</v>
      </c>
      <c r="BW210" s="78">
        <f>SUM(Mariannhill!BW210)</f>
        <v>0</v>
      </c>
      <c r="BX210" s="78">
        <f>SUM(Mariannhill!BX210)</f>
        <v>0</v>
      </c>
      <c r="BY210" s="78">
        <f>SUM(Mariannhill!BY210)</f>
        <v>0</v>
      </c>
      <c r="BZ210" s="78">
        <f>SUM(Mariannhill!BZ210)</f>
        <v>0</v>
      </c>
      <c r="CA210" s="78">
        <f>SUM(Mariannhill!CA210)</f>
        <v>0</v>
      </c>
      <c r="CB210" s="78">
        <f>SUM(Mariannhill!CB210)</f>
        <v>0</v>
      </c>
      <c r="CC210" s="77">
        <f>SUM(Mariannhill!CC210)</f>
        <v>0</v>
      </c>
      <c r="CD210" s="176" t="s">
        <v>50</v>
      </c>
    </row>
    <row r="211" spans="1:82" s="187" customFormat="1" ht="39" x14ac:dyDescent="0.35">
      <c r="B211" s="177" t="s">
        <v>381</v>
      </c>
      <c r="C211" s="178" t="s">
        <v>382</v>
      </c>
      <c r="D211" s="179" t="s">
        <v>60</v>
      </c>
      <c r="E211" s="283">
        <f>SUM(Mariannhill!E211)</f>
        <v>0</v>
      </c>
      <c r="F211" s="214" t="b">
        <f>(Mariannhill!G209)=G211</f>
        <v>1</v>
      </c>
      <c r="G211" s="186">
        <f t="shared" si="92"/>
        <v>0</v>
      </c>
      <c r="H211" s="76">
        <f>SUM(Mariannhill!H211)</f>
        <v>0</v>
      </c>
      <c r="I211" s="77">
        <f>SUM(Mariannhill!I211)</f>
        <v>0</v>
      </c>
      <c r="J211" s="76">
        <f>SUM(Mariannhill!J211)</f>
        <v>0</v>
      </c>
      <c r="K211" s="78">
        <f>SUM(Mariannhill!K211)</f>
        <v>0</v>
      </c>
      <c r="L211" s="78">
        <f>SUM(Mariannhill!L211)</f>
        <v>0</v>
      </c>
      <c r="M211" s="78">
        <f>SUM(Mariannhill!M211)</f>
        <v>0</v>
      </c>
      <c r="N211" s="78">
        <f>SUM(Mariannhill!N211)</f>
        <v>0</v>
      </c>
      <c r="O211" s="78">
        <f>SUM(Mariannhill!O211)</f>
        <v>0</v>
      </c>
      <c r="P211" s="78">
        <f>SUM(Mariannhill!P211)</f>
        <v>0</v>
      </c>
      <c r="Q211" s="78">
        <f>SUM(Mariannhill!Q211)</f>
        <v>0</v>
      </c>
      <c r="R211" s="78">
        <f>SUM(Mariannhill!R211)</f>
        <v>0</v>
      </c>
      <c r="S211" s="78">
        <f>SUM(Mariannhill!S211)</f>
        <v>0</v>
      </c>
      <c r="T211" s="78">
        <f>SUM(Mariannhill!T211)</f>
        <v>0</v>
      </c>
      <c r="U211" s="77">
        <f>SUM(Mariannhill!U211)</f>
        <v>0</v>
      </c>
      <c r="V211" s="76">
        <f>SUM(Mariannhill!V211)</f>
        <v>0</v>
      </c>
      <c r="W211" s="78">
        <f>SUM(Mariannhill!W211)</f>
        <v>0</v>
      </c>
      <c r="X211" s="78">
        <f>SUM(Mariannhill!X211)</f>
        <v>0</v>
      </c>
      <c r="Y211" s="78">
        <f>SUM(Mariannhill!Y211)</f>
        <v>0</v>
      </c>
      <c r="Z211" s="78">
        <f>SUM(Mariannhill!Z211)</f>
        <v>0</v>
      </c>
      <c r="AA211" s="78">
        <f>SUM(Mariannhill!AA211)</f>
        <v>0</v>
      </c>
      <c r="AB211" s="78">
        <f>SUM(Mariannhill!AB211)</f>
        <v>0</v>
      </c>
      <c r="AC211" s="78">
        <f>SUM(Mariannhill!AC211)</f>
        <v>0</v>
      </c>
      <c r="AD211" s="78">
        <f>SUM(Mariannhill!AD211)</f>
        <v>0</v>
      </c>
      <c r="AE211" s="78">
        <f>SUM(Mariannhill!AE211)</f>
        <v>0</v>
      </c>
      <c r="AF211" s="78">
        <f>SUM(Mariannhill!AF211)</f>
        <v>0</v>
      </c>
      <c r="AG211" s="77">
        <f>SUM(Mariannhill!AG211)</f>
        <v>0</v>
      </c>
      <c r="AH211" s="79">
        <f>SUM(Mariannhill!AH211)</f>
        <v>0</v>
      </c>
      <c r="AI211" s="78">
        <f>SUM(Mariannhill!AI211)</f>
        <v>0</v>
      </c>
      <c r="AJ211" s="78">
        <f>SUM(Mariannhill!AJ211)</f>
        <v>0</v>
      </c>
      <c r="AK211" s="78">
        <f>SUM(Mariannhill!AK211)</f>
        <v>0</v>
      </c>
      <c r="AL211" s="78">
        <f>SUM(Mariannhill!AL211)</f>
        <v>0</v>
      </c>
      <c r="AM211" s="78">
        <f>SUM(Mariannhill!AM211)</f>
        <v>0</v>
      </c>
      <c r="AN211" s="78">
        <f>SUM(Mariannhill!AN211)</f>
        <v>0</v>
      </c>
      <c r="AO211" s="78">
        <f>SUM(Mariannhill!AO211)</f>
        <v>0</v>
      </c>
      <c r="AP211" s="78">
        <f>SUM(Mariannhill!AP211)</f>
        <v>0</v>
      </c>
      <c r="AQ211" s="78">
        <f>SUM(Mariannhill!AQ211)</f>
        <v>0</v>
      </c>
      <c r="AR211" s="78">
        <f>SUM(Mariannhill!AR211)</f>
        <v>0</v>
      </c>
      <c r="AS211" s="77">
        <f>SUM(Mariannhill!AS211)</f>
        <v>0</v>
      </c>
      <c r="AT211" s="79">
        <f>SUM(Mariannhill!AT211)</f>
        <v>0</v>
      </c>
      <c r="AU211" s="78">
        <f>SUM(Mariannhill!AU211)</f>
        <v>0</v>
      </c>
      <c r="AV211" s="78">
        <f>SUM(Mariannhill!AV211)</f>
        <v>0</v>
      </c>
      <c r="AW211" s="78">
        <f>SUM(Mariannhill!AW211)</f>
        <v>0</v>
      </c>
      <c r="AX211" s="78">
        <f>SUM(Mariannhill!AX211)</f>
        <v>0</v>
      </c>
      <c r="AY211" s="78">
        <f>SUM(Mariannhill!AY211)</f>
        <v>0</v>
      </c>
      <c r="AZ211" s="78">
        <f>SUM(Mariannhill!AZ211)</f>
        <v>0</v>
      </c>
      <c r="BA211" s="78">
        <f>SUM(Mariannhill!BA211)</f>
        <v>0</v>
      </c>
      <c r="BB211" s="78">
        <f>SUM(Mariannhill!BB211)</f>
        <v>0</v>
      </c>
      <c r="BC211" s="78">
        <f>SUM(Mariannhill!BC211)</f>
        <v>0</v>
      </c>
      <c r="BD211" s="78">
        <f>SUM(Mariannhill!BD211)</f>
        <v>0</v>
      </c>
      <c r="BE211" s="77">
        <f>SUM(Mariannhill!BE211)</f>
        <v>0</v>
      </c>
      <c r="BF211" s="79">
        <f>SUM(Mariannhill!BF211)</f>
        <v>0</v>
      </c>
      <c r="BG211" s="78">
        <f>SUM(Mariannhill!BG211)</f>
        <v>0</v>
      </c>
      <c r="BH211" s="78">
        <f>SUM(Mariannhill!BH211)</f>
        <v>0</v>
      </c>
      <c r="BI211" s="78">
        <f>SUM(Mariannhill!BI211)</f>
        <v>0</v>
      </c>
      <c r="BJ211" s="78">
        <f>SUM(Mariannhill!BJ211)</f>
        <v>0</v>
      </c>
      <c r="BK211" s="78">
        <f>SUM(Mariannhill!BK211)</f>
        <v>0</v>
      </c>
      <c r="BL211" s="78">
        <f>SUM(Mariannhill!BL211)</f>
        <v>0</v>
      </c>
      <c r="BM211" s="78">
        <f>SUM(Mariannhill!BM211)</f>
        <v>0</v>
      </c>
      <c r="BN211" s="78">
        <f>SUM(Mariannhill!BN211)</f>
        <v>0</v>
      </c>
      <c r="BO211" s="78">
        <f>SUM(Mariannhill!BO211)</f>
        <v>0</v>
      </c>
      <c r="BP211" s="78">
        <f>SUM(Mariannhill!BP211)</f>
        <v>0</v>
      </c>
      <c r="BQ211" s="77">
        <f>SUM(Mariannhill!BQ211)</f>
        <v>0</v>
      </c>
      <c r="BR211" s="79">
        <f>SUM(Mariannhill!BR211)</f>
        <v>0</v>
      </c>
      <c r="BS211" s="78">
        <f>SUM(Mariannhill!BS211)</f>
        <v>0</v>
      </c>
      <c r="BT211" s="78">
        <f>SUM(Mariannhill!BT211)</f>
        <v>0</v>
      </c>
      <c r="BU211" s="78">
        <f>SUM(Mariannhill!BU211)</f>
        <v>0</v>
      </c>
      <c r="BV211" s="78">
        <f>SUM(Mariannhill!BV211)</f>
        <v>0</v>
      </c>
      <c r="BW211" s="78">
        <f>SUM(Mariannhill!BW211)</f>
        <v>0</v>
      </c>
      <c r="BX211" s="78">
        <f>SUM(Mariannhill!BX211)</f>
        <v>0</v>
      </c>
      <c r="BY211" s="78">
        <f>SUM(Mariannhill!BY211)</f>
        <v>0</v>
      </c>
      <c r="BZ211" s="78">
        <f>SUM(Mariannhill!BZ211)</f>
        <v>0</v>
      </c>
      <c r="CA211" s="78">
        <f>SUM(Mariannhill!CA211)</f>
        <v>0</v>
      </c>
      <c r="CB211" s="78">
        <f>SUM(Mariannhill!CB211)</f>
        <v>0</v>
      </c>
      <c r="CC211" s="77">
        <f>SUM(Mariannhill!CC211)</f>
        <v>0</v>
      </c>
      <c r="CD211" s="176" t="s">
        <v>50</v>
      </c>
    </row>
    <row r="212" spans="1:82" s="40" customFormat="1" x14ac:dyDescent="0.35">
      <c r="A212" s="150"/>
      <c r="B212" s="74" t="s">
        <v>383</v>
      </c>
      <c r="C212" s="130" t="str">
        <f>"Allowance for person- hours for variations -Project Manager ("&amp;E212&amp;" hours)"</f>
        <v>Allowance for person- hours for variations -Project Manager (100 hours)</v>
      </c>
      <c r="D212" s="140" t="s">
        <v>384</v>
      </c>
      <c r="E212" s="255">
        <f>SUM(Mariannhill!E212)</f>
        <v>100</v>
      </c>
      <c r="F212" s="214" t="b">
        <f>(Mariannhill!G210)=G212</f>
        <v>1</v>
      </c>
      <c r="G212" s="75">
        <f t="shared" si="92"/>
        <v>0</v>
      </c>
      <c r="H212" s="76">
        <f>SUM(Mariannhill!H212)</f>
        <v>0</v>
      </c>
      <c r="I212" s="77">
        <f>SUM(Mariannhill!I212)</f>
        <v>0</v>
      </c>
      <c r="J212" s="76">
        <f>SUM(Mariannhill!J212)</f>
        <v>0</v>
      </c>
      <c r="K212" s="78">
        <f>SUM(Mariannhill!K212)</f>
        <v>0</v>
      </c>
      <c r="L212" s="78">
        <f>SUM(Mariannhill!L212)</f>
        <v>0</v>
      </c>
      <c r="M212" s="78">
        <f>SUM(Mariannhill!M212)</f>
        <v>0</v>
      </c>
      <c r="N212" s="78">
        <f>SUM(Mariannhill!N212)</f>
        <v>0</v>
      </c>
      <c r="O212" s="78">
        <f>SUM(Mariannhill!O212)</f>
        <v>0</v>
      </c>
      <c r="P212" s="78">
        <f>SUM(Mariannhill!P212)</f>
        <v>0</v>
      </c>
      <c r="Q212" s="78">
        <f>SUM(Mariannhill!Q212)</f>
        <v>0</v>
      </c>
      <c r="R212" s="78">
        <f>SUM(Mariannhill!R212)</f>
        <v>0</v>
      </c>
      <c r="S212" s="78">
        <f>SUM(Mariannhill!S212)</f>
        <v>0</v>
      </c>
      <c r="T212" s="78">
        <f>SUM(Mariannhill!T212)</f>
        <v>0</v>
      </c>
      <c r="U212" s="77">
        <f>SUM(Mariannhill!U212)</f>
        <v>0</v>
      </c>
      <c r="V212" s="76">
        <f>SUM(Mariannhill!V212)</f>
        <v>0</v>
      </c>
      <c r="W212" s="78">
        <f>SUM(Mariannhill!W212)</f>
        <v>0</v>
      </c>
      <c r="X212" s="78">
        <f>SUM(Mariannhill!X212)</f>
        <v>0</v>
      </c>
      <c r="Y212" s="78">
        <f>SUM(Mariannhill!Y212)</f>
        <v>0</v>
      </c>
      <c r="Z212" s="78">
        <f>SUM(Mariannhill!Z212)</f>
        <v>0</v>
      </c>
      <c r="AA212" s="78">
        <f>SUM(Mariannhill!AA212)</f>
        <v>0</v>
      </c>
      <c r="AB212" s="78">
        <f>SUM(Mariannhill!AB212)</f>
        <v>0</v>
      </c>
      <c r="AC212" s="78">
        <f>SUM(Mariannhill!AC212)</f>
        <v>0</v>
      </c>
      <c r="AD212" s="78">
        <f>SUM(Mariannhill!AD212)</f>
        <v>0</v>
      </c>
      <c r="AE212" s="78">
        <f>SUM(Mariannhill!AE212)</f>
        <v>0</v>
      </c>
      <c r="AF212" s="78">
        <f>SUM(Mariannhill!AF212)</f>
        <v>0</v>
      </c>
      <c r="AG212" s="77">
        <f>SUM(Mariannhill!AG212)</f>
        <v>0</v>
      </c>
      <c r="AH212" s="79">
        <f>SUM(Mariannhill!AH212)</f>
        <v>0</v>
      </c>
      <c r="AI212" s="78">
        <f>SUM(Mariannhill!AI212)</f>
        <v>0</v>
      </c>
      <c r="AJ212" s="78">
        <f>SUM(Mariannhill!AJ212)</f>
        <v>0</v>
      </c>
      <c r="AK212" s="78">
        <f>SUM(Mariannhill!AK212)</f>
        <v>0</v>
      </c>
      <c r="AL212" s="78">
        <f>SUM(Mariannhill!AL212)</f>
        <v>0</v>
      </c>
      <c r="AM212" s="78">
        <f>SUM(Mariannhill!AM212)</f>
        <v>0</v>
      </c>
      <c r="AN212" s="78">
        <f>SUM(Mariannhill!AN212)</f>
        <v>0</v>
      </c>
      <c r="AO212" s="78">
        <f>SUM(Mariannhill!AO212)</f>
        <v>0</v>
      </c>
      <c r="AP212" s="78">
        <f>SUM(Mariannhill!AP212)</f>
        <v>0</v>
      </c>
      <c r="AQ212" s="78">
        <f>SUM(Mariannhill!AQ212)</f>
        <v>0</v>
      </c>
      <c r="AR212" s="78">
        <f>SUM(Mariannhill!AR212)</f>
        <v>0</v>
      </c>
      <c r="AS212" s="77">
        <f>SUM(Mariannhill!AS212)</f>
        <v>0</v>
      </c>
      <c r="AT212" s="79">
        <f>SUM(Mariannhill!AT212)</f>
        <v>0</v>
      </c>
      <c r="AU212" s="78">
        <f>SUM(Mariannhill!AU212)</f>
        <v>0</v>
      </c>
      <c r="AV212" s="78">
        <f>SUM(Mariannhill!AV212)</f>
        <v>0</v>
      </c>
      <c r="AW212" s="78">
        <f>SUM(Mariannhill!AW212)</f>
        <v>0</v>
      </c>
      <c r="AX212" s="78">
        <f>SUM(Mariannhill!AX212)</f>
        <v>0</v>
      </c>
      <c r="AY212" s="78">
        <f>SUM(Mariannhill!AY212)</f>
        <v>0</v>
      </c>
      <c r="AZ212" s="78">
        <f>SUM(Mariannhill!AZ212)</f>
        <v>0</v>
      </c>
      <c r="BA212" s="78">
        <f>SUM(Mariannhill!BA212)</f>
        <v>0</v>
      </c>
      <c r="BB212" s="78">
        <f>SUM(Mariannhill!BB212)</f>
        <v>0</v>
      </c>
      <c r="BC212" s="78">
        <f>SUM(Mariannhill!BC212)</f>
        <v>0</v>
      </c>
      <c r="BD212" s="78">
        <f>SUM(Mariannhill!BD212)</f>
        <v>0</v>
      </c>
      <c r="BE212" s="77">
        <f>SUM(Mariannhill!BE212)</f>
        <v>0</v>
      </c>
      <c r="BF212" s="79">
        <f>SUM(Mariannhill!BF212)</f>
        <v>0</v>
      </c>
      <c r="BG212" s="78">
        <f>SUM(Mariannhill!BG212)</f>
        <v>0</v>
      </c>
      <c r="BH212" s="78">
        <f>SUM(Mariannhill!BH212)</f>
        <v>0</v>
      </c>
      <c r="BI212" s="78">
        <f>SUM(Mariannhill!BI212)</f>
        <v>0</v>
      </c>
      <c r="BJ212" s="78">
        <f>SUM(Mariannhill!BJ212)</f>
        <v>0</v>
      </c>
      <c r="BK212" s="78">
        <f>SUM(Mariannhill!BK212)</f>
        <v>0</v>
      </c>
      <c r="BL212" s="78">
        <f>SUM(Mariannhill!BL212)</f>
        <v>0</v>
      </c>
      <c r="BM212" s="78">
        <f>SUM(Mariannhill!BM212)</f>
        <v>0</v>
      </c>
      <c r="BN212" s="78">
        <f>SUM(Mariannhill!BN212)</f>
        <v>0</v>
      </c>
      <c r="BO212" s="78">
        <f>SUM(Mariannhill!BO212)</f>
        <v>0</v>
      </c>
      <c r="BP212" s="78">
        <f>SUM(Mariannhill!BP212)</f>
        <v>0</v>
      </c>
      <c r="BQ212" s="77">
        <f>SUM(Mariannhill!BQ212)</f>
        <v>0</v>
      </c>
      <c r="BR212" s="79">
        <f>SUM(Mariannhill!BR212)</f>
        <v>0</v>
      </c>
      <c r="BS212" s="78">
        <f>SUM(Mariannhill!BS212)</f>
        <v>0</v>
      </c>
      <c r="BT212" s="78">
        <f>SUM(Mariannhill!BT212)</f>
        <v>0</v>
      </c>
      <c r="BU212" s="78">
        <f>SUM(Mariannhill!BU212)</f>
        <v>0</v>
      </c>
      <c r="BV212" s="78">
        <f>SUM(Mariannhill!BV212)</f>
        <v>0</v>
      </c>
      <c r="BW212" s="78">
        <f>SUM(Mariannhill!BW212)</f>
        <v>0</v>
      </c>
      <c r="BX212" s="78">
        <f>SUM(Mariannhill!BX212)</f>
        <v>0</v>
      </c>
      <c r="BY212" s="78">
        <f>SUM(Mariannhill!BY212)</f>
        <v>0</v>
      </c>
      <c r="BZ212" s="78">
        <f>SUM(Mariannhill!BZ212)</f>
        <v>0</v>
      </c>
      <c r="CA212" s="78">
        <f>SUM(Mariannhill!CA212)</f>
        <v>0</v>
      </c>
      <c r="CB212" s="78">
        <f>SUM(Mariannhill!CB212)</f>
        <v>0</v>
      </c>
      <c r="CC212" s="77">
        <f>SUM(Mariannhill!CC212)</f>
        <v>0</v>
      </c>
      <c r="CD212" s="40" t="s">
        <v>50</v>
      </c>
    </row>
    <row r="213" spans="1:82" s="40" customFormat="1" ht="26" x14ac:dyDescent="0.35">
      <c r="A213" s="150"/>
      <c r="B213" s="177" t="s">
        <v>385</v>
      </c>
      <c r="C213" s="178" t="s">
        <v>386</v>
      </c>
      <c r="D213" s="179" t="s">
        <v>387</v>
      </c>
      <c r="E213" s="283">
        <f>SUM(Mariannhill!E213)</f>
        <v>0</v>
      </c>
      <c r="F213" s="214" t="b">
        <f>(Mariannhill!G211)=G213</f>
        <v>1</v>
      </c>
      <c r="G213" s="186">
        <f t="shared" si="92"/>
        <v>0</v>
      </c>
      <c r="H213" s="76">
        <f>SUM(Mariannhill!H213)</f>
        <v>0</v>
      </c>
      <c r="I213" s="77">
        <f>SUM(Mariannhill!I213)</f>
        <v>0</v>
      </c>
      <c r="J213" s="76">
        <f>SUM(Mariannhill!J213)</f>
        <v>0</v>
      </c>
      <c r="K213" s="78">
        <f>SUM(Mariannhill!K213)</f>
        <v>0</v>
      </c>
      <c r="L213" s="78">
        <f>SUM(Mariannhill!L213)</f>
        <v>0</v>
      </c>
      <c r="M213" s="78">
        <f>SUM(Mariannhill!M213)</f>
        <v>0</v>
      </c>
      <c r="N213" s="78">
        <f>SUM(Mariannhill!N213)</f>
        <v>0</v>
      </c>
      <c r="O213" s="78">
        <f>SUM(Mariannhill!O213)</f>
        <v>0</v>
      </c>
      <c r="P213" s="78">
        <f>SUM(Mariannhill!P213)</f>
        <v>0</v>
      </c>
      <c r="Q213" s="78">
        <f>SUM(Mariannhill!Q213)</f>
        <v>0</v>
      </c>
      <c r="R213" s="78">
        <f>SUM(Mariannhill!R213)</f>
        <v>0</v>
      </c>
      <c r="S213" s="78">
        <f>SUM(Mariannhill!S213)</f>
        <v>0</v>
      </c>
      <c r="T213" s="78">
        <f>SUM(Mariannhill!T213)</f>
        <v>0</v>
      </c>
      <c r="U213" s="77">
        <f>SUM(Mariannhill!U213)</f>
        <v>0</v>
      </c>
      <c r="V213" s="76">
        <f>SUM(Mariannhill!V213)</f>
        <v>0</v>
      </c>
      <c r="W213" s="78">
        <f>SUM(Mariannhill!W213)</f>
        <v>0</v>
      </c>
      <c r="X213" s="78">
        <f>SUM(Mariannhill!X213)</f>
        <v>0</v>
      </c>
      <c r="Y213" s="78">
        <f>SUM(Mariannhill!Y213)</f>
        <v>0</v>
      </c>
      <c r="Z213" s="78">
        <f>SUM(Mariannhill!Z213)</f>
        <v>0</v>
      </c>
      <c r="AA213" s="78">
        <f>SUM(Mariannhill!AA213)</f>
        <v>0</v>
      </c>
      <c r="AB213" s="78">
        <f>SUM(Mariannhill!AB213)</f>
        <v>0</v>
      </c>
      <c r="AC213" s="78">
        <f>SUM(Mariannhill!AC213)</f>
        <v>0</v>
      </c>
      <c r="AD213" s="78">
        <f>SUM(Mariannhill!AD213)</f>
        <v>0</v>
      </c>
      <c r="AE213" s="78">
        <f>SUM(Mariannhill!AE213)</f>
        <v>0</v>
      </c>
      <c r="AF213" s="78">
        <f>SUM(Mariannhill!AF213)</f>
        <v>0</v>
      </c>
      <c r="AG213" s="77">
        <f>SUM(Mariannhill!AG213)</f>
        <v>0</v>
      </c>
      <c r="AH213" s="79">
        <f>SUM(Mariannhill!AH213)</f>
        <v>0</v>
      </c>
      <c r="AI213" s="78">
        <f>SUM(Mariannhill!AI213)</f>
        <v>0</v>
      </c>
      <c r="AJ213" s="78">
        <f>SUM(Mariannhill!AJ213)</f>
        <v>0</v>
      </c>
      <c r="AK213" s="78">
        <f>SUM(Mariannhill!AK213)</f>
        <v>0</v>
      </c>
      <c r="AL213" s="78">
        <f>SUM(Mariannhill!AL213)</f>
        <v>0</v>
      </c>
      <c r="AM213" s="78">
        <f>SUM(Mariannhill!AM213)</f>
        <v>0</v>
      </c>
      <c r="AN213" s="78">
        <f>SUM(Mariannhill!AN213)</f>
        <v>0</v>
      </c>
      <c r="AO213" s="78">
        <f>SUM(Mariannhill!AO213)</f>
        <v>0</v>
      </c>
      <c r="AP213" s="78">
        <f>SUM(Mariannhill!AP213)</f>
        <v>0</v>
      </c>
      <c r="AQ213" s="78">
        <f>SUM(Mariannhill!AQ213)</f>
        <v>0</v>
      </c>
      <c r="AR213" s="78">
        <f>SUM(Mariannhill!AR213)</f>
        <v>0</v>
      </c>
      <c r="AS213" s="77">
        <f>SUM(Mariannhill!AS213)</f>
        <v>0</v>
      </c>
      <c r="AT213" s="79">
        <f>SUM(Mariannhill!AT213)</f>
        <v>0</v>
      </c>
      <c r="AU213" s="78">
        <f>SUM(Mariannhill!AU213)</f>
        <v>0</v>
      </c>
      <c r="AV213" s="78">
        <f>SUM(Mariannhill!AV213)</f>
        <v>0</v>
      </c>
      <c r="AW213" s="78">
        <f>SUM(Mariannhill!AW213)</f>
        <v>0</v>
      </c>
      <c r="AX213" s="78">
        <f>SUM(Mariannhill!AX213)</f>
        <v>0</v>
      </c>
      <c r="AY213" s="78">
        <f>SUM(Mariannhill!AY213)</f>
        <v>0</v>
      </c>
      <c r="AZ213" s="78">
        <f>SUM(Mariannhill!AZ213)</f>
        <v>0</v>
      </c>
      <c r="BA213" s="78">
        <f>SUM(Mariannhill!BA213)</f>
        <v>0</v>
      </c>
      <c r="BB213" s="78">
        <f>SUM(Mariannhill!BB213)</f>
        <v>0</v>
      </c>
      <c r="BC213" s="78">
        <f>SUM(Mariannhill!BC213)</f>
        <v>0</v>
      </c>
      <c r="BD213" s="78">
        <f>SUM(Mariannhill!BD213)</f>
        <v>0</v>
      </c>
      <c r="BE213" s="77">
        <f>SUM(Mariannhill!BE213)</f>
        <v>0</v>
      </c>
      <c r="BF213" s="79">
        <f>SUM(Mariannhill!BF213)</f>
        <v>0</v>
      </c>
      <c r="BG213" s="78">
        <f>SUM(Mariannhill!BG213)</f>
        <v>0</v>
      </c>
      <c r="BH213" s="78">
        <f>SUM(Mariannhill!BH213)</f>
        <v>0</v>
      </c>
      <c r="BI213" s="78">
        <f>SUM(Mariannhill!BI213)</f>
        <v>0</v>
      </c>
      <c r="BJ213" s="78">
        <f>SUM(Mariannhill!BJ213)</f>
        <v>0</v>
      </c>
      <c r="BK213" s="78">
        <f>SUM(Mariannhill!BK213)</f>
        <v>0</v>
      </c>
      <c r="BL213" s="78">
        <f>SUM(Mariannhill!BL213)</f>
        <v>0</v>
      </c>
      <c r="BM213" s="78">
        <f>SUM(Mariannhill!BM213)</f>
        <v>0</v>
      </c>
      <c r="BN213" s="78">
        <f>SUM(Mariannhill!BN213)</f>
        <v>0</v>
      </c>
      <c r="BO213" s="78">
        <f>SUM(Mariannhill!BO213)</f>
        <v>0</v>
      </c>
      <c r="BP213" s="78">
        <f>SUM(Mariannhill!BP213)</f>
        <v>0</v>
      </c>
      <c r="BQ213" s="77">
        <f>SUM(Mariannhill!BQ213)</f>
        <v>0</v>
      </c>
      <c r="BR213" s="79">
        <f>SUM(Mariannhill!BR213)</f>
        <v>0</v>
      </c>
      <c r="BS213" s="78">
        <f>SUM(Mariannhill!BS213)</f>
        <v>0</v>
      </c>
      <c r="BT213" s="78">
        <f>SUM(Mariannhill!BT213)</f>
        <v>0</v>
      </c>
      <c r="BU213" s="78">
        <f>SUM(Mariannhill!BU213)</f>
        <v>0</v>
      </c>
      <c r="BV213" s="78">
        <f>SUM(Mariannhill!BV213)</f>
        <v>0</v>
      </c>
      <c r="BW213" s="78">
        <f>SUM(Mariannhill!BW213)</f>
        <v>0</v>
      </c>
      <c r="BX213" s="78">
        <f>SUM(Mariannhill!BX213)</f>
        <v>0</v>
      </c>
      <c r="BY213" s="78">
        <f>SUM(Mariannhill!BY213)</f>
        <v>0</v>
      </c>
      <c r="BZ213" s="78">
        <f>SUM(Mariannhill!BZ213)</f>
        <v>0</v>
      </c>
      <c r="CA213" s="78">
        <f>SUM(Mariannhill!CA213)</f>
        <v>0</v>
      </c>
      <c r="CB213" s="78">
        <f>SUM(Mariannhill!CB213)</f>
        <v>0</v>
      </c>
      <c r="CC213" s="77">
        <f>SUM(Mariannhill!CC213)</f>
        <v>0</v>
      </c>
      <c r="CD213" s="176" t="s">
        <v>50</v>
      </c>
    </row>
    <row r="214" spans="1:82" s="40" customFormat="1" ht="26" x14ac:dyDescent="0.35">
      <c r="A214" s="150"/>
      <c r="B214" s="177" t="s">
        <v>388</v>
      </c>
      <c r="C214" s="178" t="s">
        <v>389</v>
      </c>
      <c r="D214" s="179" t="s">
        <v>387</v>
      </c>
      <c r="E214" s="283">
        <f>SUM(Mariannhill!E214)</f>
        <v>0</v>
      </c>
      <c r="F214" s="214" t="b">
        <f>(Mariannhill!G212)=G214</f>
        <v>1</v>
      </c>
      <c r="G214" s="186">
        <f t="shared" si="92"/>
        <v>0</v>
      </c>
      <c r="H214" s="76">
        <f>SUM(Mariannhill!H214)</f>
        <v>0</v>
      </c>
      <c r="I214" s="77">
        <f>SUM(Mariannhill!I214)</f>
        <v>0</v>
      </c>
      <c r="J214" s="76">
        <f>SUM(Mariannhill!J214)</f>
        <v>0</v>
      </c>
      <c r="K214" s="78">
        <f>SUM(Mariannhill!K214)</f>
        <v>0</v>
      </c>
      <c r="L214" s="78">
        <f>SUM(Mariannhill!L214)</f>
        <v>0</v>
      </c>
      <c r="M214" s="78">
        <f>SUM(Mariannhill!M214)</f>
        <v>0</v>
      </c>
      <c r="N214" s="78">
        <f>SUM(Mariannhill!N214)</f>
        <v>0</v>
      </c>
      <c r="O214" s="78">
        <f>SUM(Mariannhill!O214)</f>
        <v>0</v>
      </c>
      <c r="P214" s="78">
        <f>SUM(Mariannhill!P214)</f>
        <v>0</v>
      </c>
      <c r="Q214" s="78">
        <f>SUM(Mariannhill!Q214)</f>
        <v>0</v>
      </c>
      <c r="R214" s="78">
        <f>SUM(Mariannhill!R214)</f>
        <v>0</v>
      </c>
      <c r="S214" s="78">
        <f>SUM(Mariannhill!S214)</f>
        <v>0</v>
      </c>
      <c r="T214" s="78">
        <f>SUM(Mariannhill!T214)</f>
        <v>0</v>
      </c>
      <c r="U214" s="77">
        <f>SUM(Mariannhill!U214)</f>
        <v>0</v>
      </c>
      <c r="V214" s="76">
        <f>SUM(Mariannhill!V214)</f>
        <v>0</v>
      </c>
      <c r="W214" s="78">
        <f>SUM(Mariannhill!W214)</f>
        <v>0</v>
      </c>
      <c r="X214" s="78">
        <f>SUM(Mariannhill!X214)</f>
        <v>0</v>
      </c>
      <c r="Y214" s="78">
        <f>SUM(Mariannhill!Y214)</f>
        <v>0</v>
      </c>
      <c r="Z214" s="78">
        <f>SUM(Mariannhill!Z214)</f>
        <v>0</v>
      </c>
      <c r="AA214" s="78">
        <f>SUM(Mariannhill!AA214)</f>
        <v>0</v>
      </c>
      <c r="AB214" s="78">
        <f>SUM(Mariannhill!AB214)</f>
        <v>0</v>
      </c>
      <c r="AC214" s="78">
        <f>SUM(Mariannhill!AC214)</f>
        <v>0</v>
      </c>
      <c r="AD214" s="78">
        <f>SUM(Mariannhill!AD214)</f>
        <v>0</v>
      </c>
      <c r="AE214" s="78">
        <f>SUM(Mariannhill!AE214)</f>
        <v>0</v>
      </c>
      <c r="AF214" s="78">
        <f>SUM(Mariannhill!AF214)</f>
        <v>0</v>
      </c>
      <c r="AG214" s="77">
        <f>SUM(Mariannhill!AG214)</f>
        <v>0</v>
      </c>
      <c r="AH214" s="79">
        <f>SUM(Mariannhill!AH214)</f>
        <v>0</v>
      </c>
      <c r="AI214" s="78">
        <f>SUM(Mariannhill!AI214)</f>
        <v>0</v>
      </c>
      <c r="AJ214" s="78">
        <f>SUM(Mariannhill!AJ214)</f>
        <v>0</v>
      </c>
      <c r="AK214" s="78">
        <f>SUM(Mariannhill!AK214)</f>
        <v>0</v>
      </c>
      <c r="AL214" s="78">
        <f>SUM(Mariannhill!AL214)</f>
        <v>0</v>
      </c>
      <c r="AM214" s="78">
        <f>SUM(Mariannhill!AM214)</f>
        <v>0</v>
      </c>
      <c r="AN214" s="78">
        <f>SUM(Mariannhill!AN214)</f>
        <v>0</v>
      </c>
      <c r="AO214" s="78">
        <f>SUM(Mariannhill!AO214)</f>
        <v>0</v>
      </c>
      <c r="AP214" s="78">
        <f>SUM(Mariannhill!AP214)</f>
        <v>0</v>
      </c>
      <c r="AQ214" s="78">
        <f>SUM(Mariannhill!AQ214)</f>
        <v>0</v>
      </c>
      <c r="AR214" s="78">
        <f>SUM(Mariannhill!AR214)</f>
        <v>0</v>
      </c>
      <c r="AS214" s="77">
        <f>SUM(Mariannhill!AS214)</f>
        <v>0</v>
      </c>
      <c r="AT214" s="79">
        <f>SUM(Mariannhill!AT214)</f>
        <v>0</v>
      </c>
      <c r="AU214" s="78">
        <f>SUM(Mariannhill!AU214)</f>
        <v>0</v>
      </c>
      <c r="AV214" s="78">
        <f>SUM(Mariannhill!AV214)</f>
        <v>0</v>
      </c>
      <c r="AW214" s="78">
        <f>SUM(Mariannhill!AW214)</f>
        <v>0</v>
      </c>
      <c r="AX214" s="78">
        <f>SUM(Mariannhill!AX214)</f>
        <v>0</v>
      </c>
      <c r="AY214" s="78">
        <f>SUM(Mariannhill!AY214)</f>
        <v>0</v>
      </c>
      <c r="AZ214" s="78">
        <f>SUM(Mariannhill!AZ214)</f>
        <v>0</v>
      </c>
      <c r="BA214" s="78">
        <f>SUM(Mariannhill!BA214)</f>
        <v>0</v>
      </c>
      <c r="BB214" s="78">
        <f>SUM(Mariannhill!BB214)</f>
        <v>0</v>
      </c>
      <c r="BC214" s="78">
        <f>SUM(Mariannhill!BC214)</f>
        <v>0</v>
      </c>
      <c r="BD214" s="78">
        <f>SUM(Mariannhill!BD214)</f>
        <v>0</v>
      </c>
      <c r="BE214" s="77">
        <f>SUM(Mariannhill!BE214)</f>
        <v>0</v>
      </c>
      <c r="BF214" s="79">
        <f>SUM(Mariannhill!BF214)</f>
        <v>0</v>
      </c>
      <c r="BG214" s="78">
        <f>SUM(Mariannhill!BG214)</f>
        <v>0</v>
      </c>
      <c r="BH214" s="78">
        <f>SUM(Mariannhill!BH214)</f>
        <v>0</v>
      </c>
      <c r="BI214" s="78">
        <f>SUM(Mariannhill!BI214)</f>
        <v>0</v>
      </c>
      <c r="BJ214" s="78">
        <f>SUM(Mariannhill!BJ214)</f>
        <v>0</v>
      </c>
      <c r="BK214" s="78">
        <f>SUM(Mariannhill!BK214)</f>
        <v>0</v>
      </c>
      <c r="BL214" s="78">
        <f>SUM(Mariannhill!BL214)</f>
        <v>0</v>
      </c>
      <c r="BM214" s="78">
        <f>SUM(Mariannhill!BM214)</f>
        <v>0</v>
      </c>
      <c r="BN214" s="78">
        <f>SUM(Mariannhill!BN214)</f>
        <v>0</v>
      </c>
      <c r="BO214" s="78">
        <f>SUM(Mariannhill!BO214)</f>
        <v>0</v>
      </c>
      <c r="BP214" s="78">
        <f>SUM(Mariannhill!BP214)</f>
        <v>0</v>
      </c>
      <c r="BQ214" s="77">
        <f>SUM(Mariannhill!BQ214)</f>
        <v>0</v>
      </c>
      <c r="BR214" s="79">
        <f>SUM(Mariannhill!BR214)</f>
        <v>0</v>
      </c>
      <c r="BS214" s="78">
        <f>SUM(Mariannhill!BS214)</f>
        <v>0</v>
      </c>
      <c r="BT214" s="78">
        <f>SUM(Mariannhill!BT214)</f>
        <v>0</v>
      </c>
      <c r="BU214" s="78">
        <f>SUM(Mariannhill!BU214)</f>
        <v>0</v>
      </c>
      <c r="BV214" s="78">
        <f>SUM(Mariannhill!BV214)</f>
        <v>0</v>
      </c>
      <c r="BW214" s="78">
        <f>SUM(Mariannhill!BW214)</f>
        <v>0</v>
      </c>
      <c r="BX214" s="78">
        <f>SUM(Mariannhill!BX214)</f>
        <v>0</v>
      </c>
      <c r="BY214" s="78">
        <f>SUM(Mariannhill!BY214)</f>
        <v>0</v>
      </c>
      <c r="BZ214" s="78">
        <f>SUM(Mariannhill!BZ214)</f>
        <v>0</v>
      </c>
      <c r="CA214" s="78">
        <f>SUM(Mariannhill!CA214)</f>
        <v>0</v>
      </c>
      <c r="CB214" s="78">
        <f>SUM(Mariannhill!CB214)</f>
        <v>0</v>
      </c>
      <c r="CC214" s="77">
        <f>SUM(Mariannhill!CC214)</f>
        <v>0</v>
      </c>
      <c r="CD214" s="176" t="s">
        <v>50</v>
      </c>
    </row>
    <row r="215" spans="1:82" s="40" customFormat="1" ht="26" x14ac:dyDescent="0.35">
      <c r="A215" s="150"/>
      <c r="B215" s="177" t="s">
        <v>390</v>
      </c>
      <c r="C215" s="178" t="s">
        <v>391</v>
      </c>
      <c r="D215" s="179" t="s">
        <v>387</v>
      </c>
      <c r="E215" s="283">
        <f>SUM(Mariannhill!E215)</f>
        <v>0</v>
      </c>
      <c r="F215" s="214" t="b">
        <f>(Mariannhill!G213)=G215</f>
        <v>1</v>
      </c>
      <c r="G215" s="186">
        <f t="shared" si="92"/>
        <v>0</v>
      </c>
      <c r="H215" s="76">
        <f>SUM(Mariannhill!H215)</f>
        <v>0</v>
      </c>
      <c r="I215" s="77">
        <f>SUM(Mariannhill!I215)</f>
        <v>0</v>
      </c>
      <c r="J215" s="76">
        <f>SUM(Mariannhill!J215)</f>
        <v>0</v>
      </c>
      <c r="K215" s="78">
        <f>SUM(Mariannhill!K215)</f>
        <v>0</v>
      </c>
      <c r="L215" s="78">
        <f>SUM(Mariannhill!L215)</f>
        <v>0</v>
      </c>
      <c r="M215" s="78">
        <f>SUM(Mariannhill!M215)</f>
        <v>0</v>
      </c>
      <c r="N215" s="78">
        <f>SUM(Mariannhill!N215)</f>
        <v>0</v>
      </c>
      <c r="O215" s="78">
        <f>SUM(Mariannhill!O215)</f>
        <v>0</v>
      </c>
      <c r="P215" s="78">
        <f>SUM(Mariannhill!P215)</f>
        <v>0</v>
      </c>
      <c r="Q215" s="78">
        <f>SUM(Mariannhill!Q215)</f>
        <v>0</v>
      </c>
      <c r="R215" s="78">
        <f>SUM(Mariannhill!R215)</f>
        <v>0</v>
      </c>
      <c r="S215" s="78">
        <f>SUM(Mariannhill!S215)</f>
        <v>0</v>
      </c>
      <c r="T215" s="78">
        <f>SUM(Mariannhill!T215)</f>
        <v>0</v>
      </c>
      <c r="U215" s="77">
        <f>SUM(Mariannhill!U215)</f>
        <v>0</v>
      </c>
      <c r="V215" s="76">
        <f>SUM(Mariannhill!V215)</f>
        <v>0</v>
      </c>
      <c r="W215" s="78">
        <f>SUM(Mariannhill!W215)</f>
        <v>0</v>
      </c>
      <c r="X215" s="78">
        <f>SUM(Mariannhill!X215)</f>
        <v>0</v>
      </c>
      <c r="Y215" s="78">
        <f>SUM(Mariannhill!Y215)</f>
        <v>0</v>
      </c>
      <c r="Z215" s="78">
        <f>SUM(Mariannhill!Z215)</f>
        <v>0</v>
      </c>
      <c r="AA215" s="78">
        <f>SUM(Mariannhill!AA215)</f>
        <v>0</v>
      </c>
      <c r="AB215" s="78">
        <f>SUM(Mariannhill!AB215)</f>
        <v>0</v>
      </c>
      <c r="AC215" s="78">
        <f>SUM(Mariannhill!AC215)</f>
        <v>0</v>
      </c>
      <c r="AD215" s="78">
        <f>SUM(Mariannhill!AD215)</f>
        <v>0</v>
      </c>
      <c r="AE215" s="78">
        <f>SUM(Mariannhill!AE215)</f>
        <v>0</v>
      </c>
      <c r="AF215" s="78">
        <f>SUM(Mariannhill!AF215)</f>
        <v>0</v>
      </c>
      <c r="AG215" s="77">
        <f>SUM(Mariannhill!AG215)</f>
        <v>0</v>
      </c>
      <c r="AH215" s="79">
        <f>SUM(Mariannhill!AH215)</f>
        <v>0</v>
      </c>
      <c r="AI215" s="78">
        <f>SUM(Mariannhill!AI215)</f>
        <v>0</v>
      </c>
      <c r="AJ215" s="78">
        <f>SUM(Mariannhill!AJ215)</f>
        <v>0</v>
      </c>
      <c r="AK215" s="78">
        <f>SUM(Mariannhill!AK215)</f>
        <v>0</v>
      </c>
      <c r="AL215" s="78">
        <f>SUM(Mariannhill!AL215)</f>
        <v>0</v>
      </c>
      <c r="AM215" s="78">
        <f>SUM(Mariannhill!AM215)</f>
        <v>0</v>
      </c>
      <c r="AN215" s="78">
        <f>SUM(Mariannhill!AN215)</f>
        <v>0</v>
      </c>
      <c r="AO215" s="78">
        <f>SUM(Mariannhill!AO215)</f>
        <v>0</v>
      </c>
      <c r="AP215" s="78">
        <f>SUM(Mariannhill!AP215)</f>
        <v>0</v>
      </c>
      <c r="AQ215" s="78">
        <f>SUM(Mariannhill!AQ215)</f>
        <v>0</v>
      </c>
      <c r="AR215" s="78">
        <f>SUM(Mariannhill!AR215)</f>
        <v>0</v>
      </c>
      <c r="AS215" s="77">
        <f>SUM(Mariannhill!AS215)</f>
        <v>0</v>
      </c>
      <c r="AT215" s="79">
        <f>SUM(Mariannhill!AT215)</f>
        <v>0</v>
      </c>
      <c r="AU215" s="78">
        <f>SUM(Mariannhill!AU215)</f>
        <v>0</v>
      </c>
      <c r="AV215" s="78">
        <f>SUM(Mariannhill!AV215)</f>
        <v>0</v>
      </c>
      <c r="AW215" s="78">
        <f>SUM(Mariannhill!AW215)</f>
        <v>0</v>
      </c>
      <c r="AX215" s="78">
        <f>SUM(Mariannhill!AX215)</f>
        <v>0</v>
      </c>
      <c r="AY215" s="78">
        <f>SUM(Mariannhill!AY215)</f>
        <v>0</v>
      </c>
      <c r="AZ215" s="78">
        <f>SUM(Mariannhill!AZ215)</f>
        <v>0</v>
      </c>
      <c r="BA215" s="78">
        <f>SUM(Mariannhill!BA215)</f>
        <v>0</v>
      </c>
      <c r="BB215" s="78">
        <f>SUM(Mariannhill!BB215)</f>
        <v>0</v>
      </c>
      <c r="BC215" s="78">
        <f>SUM(Mariannhill!BC215)</f>
        <v>0</v>
      </c>
      <c r="BD215" s="78">
        <f>SUM(Mariannhill!BD215)</f>
        <v>0</v>
      </c>
      <c r="BE215" s="77">
        <f>SUM(Mariannhill!BE215)</f>
        <v>0</v>
      </c>
      <c r="BF215" s="79">
        <f>SUM(Mariannhill!BF215)</f>
        <v>0</v>
      </c>
      <c r="BG215" s="78">
        <f>SUM(Mariannhill!BG215)</f>
        <v>0</v>
      </c>
      <c r="BH215" s="78">
        <f>SUM(Mariannhill!BH215)</f>
        <v>0</v>
      </c>
      <c r="BI215" s="78">
        <f>SUM(Mariannhill!BI215)</f>
        <v>0</v>
      </c>
      <c r="BJ215" s="78">
        <f>SUM(Mariannhill!BJ215)</f>
        <v>0</v>
      </c>
      <c r="BK215" s="78">
        <f>SUM(Mariannhill!BK215)</f>
        <v>0</v>
      </c>
      <c r="BL215" s="78">
        <f>SUM(Mariannhill!BL215)</f>
        <v>0</v>
      </c>
      <c r="BM215" s="78">
        <f>SUM(Mariannhill!BM215)</f>
        <v>0</v>
      </c>
      <c r="BN215" s="78">
        <f>SUM(Mariannhill!BN215)</f>
        <v>0</v>
      </c>
      <c r="BO215" s="78">
        <f>SUM(Mariannhill!BO215)</f>
        <v>0</v>
      </c>
      <c r="BP215" s="78">
        <f>SUM(Mariannhill!BP215)</f>
        <v>0</v>
      </c>
      <c r="BQ215" s="77">
        <f>SUM(Mariannhill!BQ215)</f>
        <v>0</v>
      </c>
      <c r="BR215" s="79">
        <f>SUM(Mariannhill!BR215)</f>
        <v>0</v>
      </c>
      <c r="BS215" s="78">
        <f>SUM(Mariannhill!BS215)</f>
        <v>0</v>
      </c>
      <c r="BT215" s="78">
        <f>SUM(Mariannhill!BT215)</f>
        <v>0</v>
      </c>
      <c r="BU215" s="78">
        <f>SUM(Mariannhill!BU215)</f>
        <v>0</v>
      </c>
      <c r="BV215" s="78">
        <f>SUM(Mariannhill!BV215)</f>
        <v>0</v>
      </c>
      <c r="BW215" s="78">
        <f>SUM(Mariannhill!BW215)</f>
        <v>0</v>
      </c>
      <c r="BX215" s="78">
        <f>SUM(Mariannhill!BX215)</f>
        <v>0</v>
      </c>
      <c r="BY215" s="78">
        <f>SUM(Mariannhill!BY215)</f>
        <v>0</v>
      </c>
      <c r="BZ215" s="78">
        <f>SUM(Mariannhill!BZ215)</f>
        <v>0</v>
      </c>
      <c r="CA215" s="78">
        <f>SUM(Mariannhill!CA215)</f>
        <v>0</v>
      </c>
      <c r="CB215" s="78">
        <f>SUM(Mariannhill!CB215)</f>
        <v>0</v>
      </c>
      <c r="CC215" s="77">
        <f>SUM(Mariannhill!CC215)</f>
        <v>0</v>
      </c>
      <c r="CD215" s="176" t="s">
        <v>50</v>
      </c>
    </row>
    <row r="216" spans="1:82" s="40" customFormat="1" x14ac:dyDescent="0.35">
      <c r="A216" s="150"/>
      <c r="B216" s="177" t="s">
        <v>392</v>
      </c>
      <c r="C216" s="178" t="s">
        <v>393</v>
      </c>
      <c r="D216" s="179" t="s">
        <v>387</v>
      </c>
      <c r="E216" s="283">
        <f>SUM(Mariannhill!E216)</f>
        <v>0</v>
      </c>
      <c r="F216" s="214" t="b">
        <f>(Mariannhill!G214)=G216</f>
        <v>1</v>
      </c>
      <c r="G216" s="186">
        <f t="shared" si="92"/>
        <v>0</v>
      </c>
      <c r="H216" s="76">
        <f>SUM(Mariannhill!H216)</f>
        <v>0</v>
      </c>
      <c r="I216" s="77">
        <f>SUM(Mariannhill!I216)</f>
        <v>0</v>
      </c>
      <c r="J216" s="76">
        <f>SUM(Mariannhill!J216)</f>
        <v>0</v>
      </c>
      <c r="K216" s="78">
        <f>SUM(Mariannhill!K216)</f>
        <v>0</v>
      </c>
      <c r="L216" s="78">
        <f>SUM(Mariannhill!L216)</f>
        <v>0</v>
      </c>
      <c r="M216" s="78">
        <f>SUM(Mariannhill!M216)</f>
        <v>0</v>
      </c>
      <c r="N216" s="78">
        <f>SUM(Mariannhill!N216)</f>
        <v>0</v>
      </c>
      <c r="O216" s="78">
        <f>SUM(Mariannhill!O216)</f>
        <v>0</v>
      </c>
      <c r="P216" s="78">
        <f>SUM(Mariannhill!P216)</f>
        <v>0</v>
      </c>
      <c r="Q216" s="78">
        <f>SUM(Mariannhill!Q216)</f>
        <v>0</v>
      </c>
      <c r="R216" s="78">
        <f>SUM(Mariannhill!R216)</f>
        <v>0</v>
      </c>
      <c r="S216" s="78">
        <f>SUM(Mariannhill!S216)</f>
        <v>0</v>
      </c>
      <c r="T216" s="78">
        <f>SUM(Mariannhill!T216)</f>
        <v>0</v>
      </c>
      <c r="U216" s="77">
        <f>SUM(Mariannhill!U216)</f>
        <v>0</v>
      </c>
      <c r="V216" s="76">
        <f>SUM(Mariannhill!V216)</f>
        <v>0</v>
      </c>
      <c r="W216" s="78">
        <f>SUM(Mariannhill!W216)</f>
        <v>0</v>
      </c>
      <c r="X216" s="78">
        <f>SUM(Mariannhill!X216)</f>
        <v>0</v>
      </c>
      <c r="Y216" s="78">
        <f>SUM(Mariannhill!Y216)</f>
        <v>0</v>
      </c>
      <c r="Z216" s="78">
        <f>SUM(Mariannhill!Z216)</f>
        <v>0</v>
      </c>
      <c r="AA216" s="78">
        <f>SUM(Mariannhill!AA216)</f>
        <v>0</v>
      </c>
      <c r="AB216" s="78">
        <f>SUM(Mariannhill!AB216)</f>
        <v>0</v>
      </c>
      <c r="AC216" s="78">
        <f>SUM(Mariannhill!AC216)</f>
        <v>0</v>
      </c>
      <c r="AD216" s="78">
        <f>SUM(Mariannhill!AD216)</f>
        <v>0</v>
      </c>
      <c r="AE216" s="78">
        <f>SUM(Mariannhill!AE216)</f>
        <v>0</v>
      </c>
      <c r="AF216" s="78">
        <f>SUM(Mariannhill!AF216)</f>
        <v>0</v>
      </c>
      <c r="AG216" s="77">
        <f>SUM(Mariannhill!AG216)</f>
        <v>0</v>
      </c>
      <c r="AH216" s="79">
        <f>SUM(Mariannhill!AH216)</f>
        <v>0</v>
      </c>
      <c r="AI216" s="78">
        <f>SUM(Mariannhill!AI216)</f>
        <v>0</v>
      </c>
      <c r="AJ216" s="78">
        <f>SUM(Mariannhill!AJ216)</f>
        <v>0</v>
      </c>
      <c r="AK216" s="78">
        <f>SUM(Mariannhill!AK216)</f>
        <v>0</v>
      </c>
      <c r="AL216" s="78">
        <f>SUM(Mariannhill!AL216)</f>
        <v>0</v>
      </c>
      <c r="AM216" s="78">
        <f>SUM(Mariannhill!AM216)</f>
        <v>0</v>
      </c>
      <c r="AN216" s="78">
        <f>SUM(Mariannhill!AN216)</f>
        <v>0</v>
      </c>
      <c r="AO216" s="78">
        <f>SUM(Mariannhill!AO216)</f>
        <v>0</v>
      </c>
      <c r="AP216" s="78">
        <f>SUM(Mariannhill!AP216)</f>
        <v>0</v>
      </c>
      <c r="AQ216" s="78">
        <f>SUM(Mariannhill!AQ216)</f>
        <v>0</v>
      </c>
      <c r="AR216" s="78">
        <f>SUM(Mariannhill!AR216)</f>
        <v>0</v>
      </c>
      <c r="AS216" s="77">
        <f>SUM(Mariannhill!AS216)</f>
        <v>0</v>
      </c>
      <c r="AT216" s="79">
        <f>SUM(Mariannhill!AT216)</f>
        <v>0</v>
      </c>
      <c r="AU216" s="78">
        <f>SUM(Mariannhill!AU216)</f>
        <v>0</v>
      </c>
      <c r="AV216" s="78">
        <f>SUM(Mariannhill!AV216)</f>
        <v>0</v>
      </c>
      <c r="AW216" s="78">
        <f>SUM(Mariannhill!AW216)</f>
        <v>0</v>
      </c>
      <c r="AX216" s="78">
        <f>SUM(Mariannhill!AX216)</f>
        <v>0</v>
      </c>
      <c r="AY216" s="78">
        <f>SUM(Mariannhill!AY216)</f>
        <v>0</v>
      </c>
      <c r="AZ216" s="78">
        <f>SUM(Mariannhill!AZ216)</f>
        <v>0</v>
      </c>
      <c r="BA216" s="78">
        <f>SUM(Mariannhill!BA216)</f>
        <v>0</v>
      </c>
      <c r="BB216" s="78">
        <f>SUM(Mariannhill!BB216)</f>
        <v>0</v>
      </c>
      <c r="BC216" s="78">
        <f>SUM(Mariannhill!BC216)</f>
        <v>0</v>
      </c>
      <c r="BD216" s="78">
        <f>SUM(Mariannhill!BD216)</f>
        <v>0</v>
      </c>
      <c r="BE216" s="77">
        <f>SUM(Mariannhill!BE216)</f>
        <v>0</v>
      </c>
      <c r="BF216" s="79">
        <f>SUM(Mariannhill!BF216)</f>
        <v>0</v>
      </c>
      <c r="BG216" s="78">
        <f>SUM(Mariannhill!BG216)</f>
        <v>0</v>
      </c>
      <c r="BH216" s="78">
        <f>SUM(Mariannhill!BH216)</f>
        <v>0</v>
      </c>
      <c r="BI216" s="78">
        <f>SUM(Mariannhill!BI216)</f>
        <v>0</v>
      </c>
      <c r="BJ216" s="78">
        <f>SUM(Mariannhill!BJ216)</f>
        <v>0</v>
      </c>
      <c r="BK216" s="78">
        <f>SUM(Mariannhill!BK216)</f>
        <v>0</v>
      </c>
      <c r="BL216" s="78">
        <f>SUM(Mariannhill!BL216)</f>
        <v>0</v>
      </c>
      <c r="BM216" s="78">
        <f>SUM(Mariannhill!BM216)</f>
        <v>0</v>
      </c>
      <c r="BN216" s="78">
        <f>SUM(Mariannhill!BN216)</f>
        <v>0</v>
      </c>
      <c r="BO216" s="78">
        <f>SUM(Mariannhill!BO216)</f>
        <v>0</v>
      </c>
      <c r="BP216" s="78">
        <f>SUM(Mariannhill!BP216)</f>
        <v>0</v>
      </c>
      <c r="BQ216" s="77">
        <f>SUM(Mariannhill!BQ216)</f>
        <v>0</v>
      </c>
      <c r="BR216" s="79">
        <f>SUM(Mariannhill!BR216)</f>
        <v>0</v>
      </c>
      <c r="BS216" s="78">
        <f>SUM(Mariannhill!BS216)</f>
        <v>0</v>
      </c>
      <c r="BT216" s="78">
        <f>SUM(Mariannhill!BT216)</f>
        <v>0</v>
      </c>
      <c r="BU216" s="78">
        <f>SUM(Mariannhill!BU216)</f>
        <v>0</v>
      </c>
      <c r="BV216" s="78">
        <f>SUM(Mariannhill!BV216)</f>
        <v>0</v>
      </c>
      <c r="BW216" s="78">
        <f>SUM(Mariannhill!BW216)</f>
        <v>0</v>
      </c>
      <c r="BX216" s="78">
        <f>SUM(Mariannhill!BX216)</f>
        <v>0</v>
      </c>
      <c r="BY216" s="78">
        <f>SUM(Mariannhill!BY216)</f>
        <v>0</v>
      </c>
      <c r="BZ216" s="78">
        <f>SUM(Mariannhill!BZ216)</f>
        <v>0</v>
      </c>
      <c r="CA216" s="78">
        <f>SUM(Mariannhill!CA216)</f>
        <v>0</v>
      </c>
      <c r="CB216" s="78">
        <f>SUM(Mariannhill!CB216)</f>
        <v>0</v>
      </c>
      <c r="CC216" s="77">
        <f>SUM(Mariannhill!CC216)</f>
        <v>0</v>
      </c>
      <c r="CD216" s="176" t="s">
        <v>50</v>
      </c>
    </row>
    <row r="217" spans="1:82" s="176" customFormat="1" x14ac:dyDescent="0.35">
      <c r="A217" s="193"/>
      <c r="B217" s="74" t="s">
        <v>394</v>
      </c>
      <c r="C217" s="130" t="str">
        <f>"Allowance for person- hours for variations -Labourer ("&amp;E217&amp;" hours)"</f>
        <v>Allowance for person- hours for variations -Labourer (100 hours)</v>
      </c>
      <c r="D217" s="140" t="s">
        <v>384</v>
      </c>
      <c r="E217" s="255">
        <f>SUM(Mariannhill!E217)</f>
        <v>100</v>
      </c>
      <c r="F217" s="214" t="b">
        <f>(Mariannhill!G215)=G217</f>
        <v>1</v>
      </c>
      <c r="G217" s="75">
        <f t="shared" si="92"/>
        <v>0</v>
      </c>
      <c r="H217" s="76">
        <f>SUM(Mariannhill!H217)</f>
        <v>0</v>
      </c>
      <c r="I217" s="77">
        <f>SUM(Mariannhill!I217)</f>
        <v>0</v>
      </c>
      <c r="J217" s="76">
        <f>SUM(Mariannhill!J217)</f>
        <v>0</v>
      </c>
      <c r="K217" s="78">
        <f>SUM(Mariannhill!K217)</f>
        <v>0</v>
      </c>
      <c r="L217" s="78">
        <f>SUM(Mariannhill!L217)</f>
        <v>0</v>
      </c>
      <c r="M217" s="78">
        <f>SUM(Mariannhill!M217)</f>
        <v>0</v>
      </c>
      <c r="N217" s="78">
        <f>SUM(Mariannhill!N217)</f>
        <v>0</v>
      </c>
      <c r="O217" s="78">
        <f>SUM(Mariannhill!O217)</f>
        <v>0</v>
      </c>
      <c r="P217" s="78">
        <f>SUM(Mariannhill!P217)</f>
        <v>0</v>
      </c>
      <c r="Q217" s="78">
        <f>SUM(Mariannhill!Q217)</f>
        <v>0</v>
      </c>
      <c r="R217" s="78">
        <f>SUM(Mariannhill!R217)</f>
        <v>0</v>
      </c>
      <c r="S217" s="78">
        <f>SUM(Mariannhill!S217)</f>
        <v>0</v>
      </c>
      <c r="T217" s="78">
        <f>SUM(Mariannhill!T217)</f>
        <v>0</v>
      </c>
      <c r="U217" s="77">
        <f>SUM(Mariannhill!U217)</f>
        <v>0</v>
      </c>
      <c r="V217" s="76">
        <f>SUM(Mariannhill!V217)</f>
        <v>0</v>
      </c>
      <c r="W217" s="78">
        <f>SUM(Mariannhill!W217)</f>
        <v>0</v>
      </c>
      <c r="X217" s="78">
        <f>SUM(Mariannhill!X217)</f>
        <v>0</v>
      </c>
      <c r="Y217" s="78">
        <f>SUM(Mariannhill!Y217)</f>
        <v>0</v>
      </c>
      <c r="Z217" s="78">
        <f>SUM(Mariannhill!Z217)</f>
        <v>0</v>
      </c>
      <c r="AA217" s="78">
        <f>SUM(Mariannhill!AA217)</f>
        <v>0</v>
      </c>
      <c r="AB217" s="78">
        <f>SUM(Mariannhill!AB217)</f>
        <v>0</v>
      </c>
      <c r="AC217" s="78">
        <f>SUM(Mariannhill!AC217)</f>
        <v>0</v>
      </c>
      <c r="AD217" s="78">
        <f>SUM(Mariannhill!AD217)</f>
        <v>0</v>
      </c>
      <c r="AE217" s="78">
        <f>SUM(Mariannhill!AE217)</f>
        <v>0</v>
      </c>
      <c r="AF217" s="78">
        <f>SUM(Mariannhill!AF217)</f>
        <v>0</v>
      </c>
      <c r="AG217" s="77">
        <f>SUM(Mariannhill!AG217)</f>
        <v>0</v>
      </c>
      <c r="AH217" s="79">
        <f>SUM(Mariannhill!AH217)</f>
        <v>0</v>
      </c>
      <c r="AI217" s="78">
        <f>SUM(Mariannhill!AI217)</f>
        <v>0</v>
      </c>
      <c r="AJ217" s="78">
        <f>SUM(Mariannhill!AJ217)</f>
        <v>0</v>
      </c>
      <c r="AK217" s="78">
        <f>SUM(Mariannhill!AK217)</f>
        <v>0</v>
      </c>
      <c r="AL217" s="78">
        <f>SUM(Mariannhill!AL217)</f>
        <v>0</v>
      </c>
      <c r="AM217" s="78">
        <f>SUM(Mariannhill!AM217)</f>
        <v>0</v>
      </c>
      <c r="AN217" s="78">
        <f>SUM(Mariannhill!AN217)</f>
        <v>0</v>
      </c>
      <c r="AO217" s="78">
        <f>SUM(Mariannhill!AO217)</f>
        <v>0</v>
      </c>
      <c r="AP217" s="78">
        <f>SUM(Mariannhill!AP217)</f>
        <v>0</v>
      </c>
      <c r="AQ217" s="78">
        <f>SUM(Mariannhill!AQ217)</f>
        <v>0</v>
      </c>
      <c r="AR217" s="78">
        <f>SUM(Mariannhill!AR217)</f>
        <v>0</v>
      </c>
      <c r="AS217" s="77">
        <f>SUM(Mariannhill!AS217)</f>
        <v>0</v>
      </c>
      <c r="AT217" s="79">
        <f>SUM(Mariannhill!AT217)</f>
        <v>0</v>
      </c>
      <c r="AU217" s="78">
        <f>SUM(Mariannhill!AU217)</f>
        <v>0</v>
      </c>
      <c r="AV217" s="78">
        <f>SUM(Mariannhill!AV217)</f>
        <v>0</v>
      </c>
      <c r="AW217" s="78">
        <f>SUM(Mariannhill!AW217)</f>
        <v>0</v>
      </c>
      <c r="AX217" s="78">
        <f>SUM(Mariannhill!AX217)</f>
        <v>0</v>
      </c>
      <c r="AY217" s="78">
        <f>SUM(Mariannhill!AY217)</f>
        <v>0</v>
      </c>
      <c r="AZ217" s="78">
        <f>SUM(Mariannhill!AZ217)</f>
        <v>0</v>
      </c>
      <c r="BA217" s="78">
        <f>SUM(Mariannhill!BA217)</f>
        <v>0</v>
      </c>
      <c r="BB217" s="78">
        <f>SUM(Mariannhill!BB217)</f>
        <v>0</v>
      </c>
      <c r="BC217" s="78">
        <f>SUM(Mariannhill!BC217)</f>
        <v>0</v>
      </c>
      <c r="BD217" s="78">
        <f>SUM(Mariannhill!BD217)</f>
        <v>0</v>
      </c>
      <c r="BE217" s="77">
        <f>SUM(Mariannhill!BE217)</f>
        <v>0</v>
      </c>
      <c r="BF217" s="79">
        <f>SUM(Mariannhill!BF217)</f>
        <v>0</v>
      </c>
      <c r="BG217" s="78">
        <f>SUM(Mariannhill!BG217)</f>
        <v>0</v>
      </c>
      <c r="BH217" s="78">
        <f>SUM(Mariannhill!BH217)</f>
        <v>0</v>
      </c>
      <c r="BI217" s="78">
        <f>SUM(Mariannhill!BI217)</f>
        <v>0</v>
      </c>
      <c r="BJ217" s="78">
        <f>SUM(Mariannhill!BJ217)</f>
        <v>0</v>
      </c>
      <c r="BK217" s="78">
        <f>SUM(Mariannhill!BK217)</f>
        <v>0</v>
      </c>
      <c r="BL217" s="78">
        <f>SUM(Mariannhill!BL217)</f>
        <v>0</v>
      </c>
      <c r="BM217" s="78">
        <f>SUM(Mariannhill!BM217)</f>
        <v>0</v>
      </c>
      <c r="BN217" s="78">
        <f>SUM(Mariannhill!BN217)</f>
        <v>0</v>
      </c>
      <c r="BO217" s="78">
        <f>SUM(Mariannhill!BO217)</f>
        <v>0</v>
      </c>
      <c r="BP217" s="78">
        <f>SUM(Mariannhill!BP217)</f>
        <v>0</v>
      </c>
      <c r="BQ217" s="77">
        <f>SUM(Mariannhill!BQ217)</f>
        <v>0</v>
      </c>
      <c r="BR217" s="79">
        <f>SUM(Mariannhill!BR217)</f>
        <v>0</v>
      </c>
      <c r="BS217" s="78">
        <f>SUM(Mariannhill!BS217)</f>
        <v>0</v>
      </c>
      <c r="BT217" s="78">
        <f>SUM(Mariannhill!BT217)</f>
        <v>0</v>
      </c>
      <c r="BU217" s="78">
        <f>SUM(Mariannhill!BU217)</f>
        <v>0</v>
      </c>
      <c r="BV217" s="78">
        <f>SUM(Mariannhill!BV217)</f>
        <v>0</v>
      </c>
      <c r="BW217" s="78">
        <f>SUM(Mariannhill!BW217)</f>
        <v>0</v>
      </c>
      <c r="BX217" s="78">
        <f>SUM(Mariannhill!BX217)</f>
        <v>0</v>
      </c>
      <c r="BY217" s="78">
        <f>SUM(Mariannhill!BY217)</f>
        <v>0</v>
      </c>
      <c r="BZ217" s="78">
        <f>SUM(Mariannhill!BZ217)</f>
        <v>0</v>
      </c>
      <c r="CA217" s="78">
        <f>SUM(Mariannhill!CA217)</f>
        <v>0</v>
      </c>
      <c r="CB217" s="78">
        <f>SUM(Mariannhill!CB217)</f>
        <v>0</v>
      </c>
      <c r="CC217" s="77">
        <f>SUM(Mariannhill!CC217)</f>
        <v>0</v>
      </c>
      <c r="CD217" s="40" t="s">
        <v>50</v>
      </c>
    </row>
    <row r="218" spans="1:82" s="176" customFormat="1" x14ac:dyDescent="0.35">
      <c r="A218" s="193"/>
      <c r="B218" s="74" t="s">
        <v>395</v>
      </c>
      <c r="C218" s="130" t="str">
        <f>"Allowance for person- hours for variations -Maintenance Technician ("&amp;E218&amp;" hours)"</f>
        <v>Allowance for person- hours for variations -Maintenance Technician (100 hours)</v>
      </c>
      <c r="D218" s="140" t="s">
        <v>384</v>
      </c>
      <c r="E218" s="255">
        <f>SUM(Mariannhill!E218)</f>
        <v>100</v>
      </c>
      <c r="F218" s="214" t="b">
        <f>(Mariannhill!G216)=G218</f>
        <v>1</v>
      </c>
      <c r="G218" s="75">
        <f t="shared" si="92"/>
        <v>0</v>
      </c>
      <c r="H218" s="76">
        <f>SUM(Mariannhill!H218)</f>
        <v>0</v>
      </c>
      <c r="I218" s="77">
        <f>SUM(Mariannhill!I218)</f>
        <v>0</v>
      </c>
      <c r="J218" s="76">
        <f>SUM(Mariannhill!J218)</f>
        <v>0</v>
      </c>
      <c r="K218" s="78">
        <f>SUM(Mariannhill!K218)</f>
        <v>0</v>
      </c>
      <c r="L218" s="78">
        <f>SUM(Mariannhill!L218)</f>
        <v>0</v>
      </c>
      <c r="M218" s="78">
        <f>SUM(Mariannhill!M218)</f>
        <v>0</v>
      </c>
      <c r="N218" s="78">
        <f>SUM(Mariannhill!N218)</f>
        <v>0</v>
      </c>
      <c r="O218" s="78">
        <f>SUM(Mariannhill!O218)</f>
        <v>0</v>
      </c>
      <c r="P218" s="78">
        <f>SUM(Mariannhill!P218)</f>
        <v>0</v>
      </c>
      <c r="Q218" s="78">
        <f>SUM(Mariannhill!Q218)</f>
        <v>0</v>
      </c>
      <c r="R218" s="78">
        <f>SUM(Mariannhill!R218)</f>
        <v>0</v>
      </c>
      <c r="S218" s="78">
        <f>SUM(Mariannhill!S218)</f>
        <v>0</v>
      </c>
      <c r="T218" s="78">
        <f>SUM(Mariannhill!T218)</f>
        <v>0</v>
      </c>
      <c r="U218" s="77">
        <f>SUM(Mariannhill!U218)</f>
        <v>0</v>
      </c>
      <c r="V218" s="76">
        <f>SUM(Mariannhill!V218)</f>
        <v>0</v>
      </c>
      <c r="W218" s="78">
        <f>SUM(Mariannhill!W218)</f>
        <v>0</v>
      </c>
      <c r="X218" s="78">
        <f>SUM(Mariannhill!X218)</f>
        <v>0</v>
      </c>
      <c r="Y218" s="78">
        <f>SUM(Mariannhill!Y218)</f>
        <v>0</v>
      </c>
      <c r="Z218" s="78">
        <f>SUM(Mariannhill!Z218)</f>
        <v>0</v>
      </c>
      <c r="AA218" s="78">
        <f>SUM(Mariannhill!AA218)</f>
        <v>0</v>
      </c>
      <c r="AB218" s="78">
        <f>SUM(Mariannhill!AB218)</f>
        <v>0</v>
      </c>
      <c r="AC218" s="78">
        <f>SUM(Mariannhill!AC218)</f>
        <v>0</v>
      </c>
      <c r="AD218" s="78">
        <f>SUM(Mariannhill!AD218)</f>
        <v>0</v>
      </c>
      <c r="AE218" s="78">
        <f>SUM(Mariannhill!AE218)</f>
        <v>0</v>
      </c>
      <c r="AF218" s="78">
        <f>SUM(Mariannhill!AF218)</f>
        <v>0</v>
      </c>
      <c r="AG218" s="77">
        <f>SUM(Mariannhill!AG218)</f>
        <v>0</v>
      </c>
      <c r="AH218" s="79">
        <f>SUM(Mariannhill!AH218)</f>
        <v>0</v>
      </c>
      <c r="AI218" s="78">
        <f>SUM(Mariannhill!AI218)</f>
        <v>0</v>
      </c>
      <c r="AJ218" s="78">
        <f>SUM(Mariannhill!AJ218)</f>
        <v>0</v>
      </c>
      <c r="AK218" s="78">
        <f>SUM(Mariannhill!AK218)</f>
        <v>0</v>
      </c>
      <c r="AL218" s="78">
        <f>SUM(Mariannhill!AL218)</f>
        <v>0</v>
      </c>
      <c r="AM218" s="78">
        <f>SUM(Mariannhill!AM218)</f>
        <v>0</v>
      </c>
      <c r="AN218" s="78">
        <f>SUM(Mariannhill!AN218)</f>
        <v>0</v>
      </c>
      <c r="AO218" s="78">
        <f>SUM(Mariannhill!AO218)</f>
        <v>0</v>
      </c>
      <c r="AP218" s="78">
        <f>SUM(Mariannhill!AP218)</f>
        <v>0</v>
      </c>
      <c r="AQ218" s="78">
        <f>SUM(Mariannhill!AQ218)</f>
        <v>0</v>
      </c>
      <c r="AR218" s="78">
        <f>SUM(Mariannhill!AR218)</f>
        <v>0</v>
      </c>
      <c r="AS218" s="77">
        <f>SUM(Mariannhill!AS218)</f>
        <v>0</v>
      </c>
      <c r="AT218" s="79">
        <f>SUM(Mariannhill!AT218)</f>
        <v>0</v>
      </c>
      <c r="AU218" s="78">
        <f>SUM(Mariannhill!AU218)</f>
        <v>0</v>
      </c>
      <c r="AV218" s="78">
        <f>SUM(Mariannhill!AV218)</f>
        <v>0</v>
      </c>
      <c r="AW218" s="78">
        <f>SUM(Mariannhill!AW218)</f>
        <v>0</v>
      </c>
      <c r="AX218" s="78">
        <f>SUM(Mariannhill!AX218)</f>
        <v>0</v>
      </c>
      <c r="AY218" s="78">
        <f>SUM(Mariannhill!AY218)</f>
        <v>0</v>
      </c>
      <c r="AZ218" s="78">
        <f>SUM(Mariannhill!AZ218)</f>
        <v>0</v>
      </c>
      <c r="BA218" s="78">
        <f>SUM(Mariannhill!BA218)</f>
        <v>0</v>
      </c>
      <c r="BB218" s="78">
        <f>SUM(Mariannhill!BB218)</f>
        <v>0</v>
      </c>
      <c r="BC218" s="78">
        <f>SUM(Mariannhill!BC218)</f>
        <v>0</v>
      </c>
      <c r="BD218" s="78">
        <f>SUM(Mariannhill!BD218)</f>
        <v>0</v>
      </c>
      <c r="BE218" s="77">
        <f>SUM(Mariannhill!BE218)</f>
        <v>0</v>
      </c>
      <c r="BF218" s="79">
        <f>SUM(Mariannhill!BF218)</f>
        <v>0</v>
      </c>
      <c r="BG218" s="78">
        <f>SUM(Mariannhill!BG218)</f>
        <v>0</v>
      </c>
      <c r="BH218" s="78">
        <f>SUM(Mariannhill!BH218)</f>
        <v>0</v>
      </c>
      <c r="BI218" s="78">
        <f>SUM(Mariannhill!BI218)</f>
        <v>0</v>
      </c>
      <c r="BJ218" s="78">
        <f>SUM(Mariannhill!BJ218)</f>
        <v>0</v>
      </c>
      <c r="BK218" s="78">
        <f>SUM(Mariannhill!BK218)</f>
        <v>0</v>
      </c>
      <c r="BL218" s="78">
        <f>SUM(Mariannhill!BL218)</f>
        <v>0</v>
      </c>
      <c r="BM218" s="78">
        <f>SUM(Mariannhill!BM218)</f>
        <v>0</v>
      </c>
      <c r="BN218" s="78">
        <f>SUM(Mariannhill!BN218)</f>
        <v>0</v>
      </c>
      <c r="BO218" s="78">
        <f>SUM(Mariannhill!BO218)</f>
        <v>0</v>
      </c>
      <c r="BP218" s="78">
        <f>SUM(Mariannhill!BP218)</f>
        <v>0</v>
      </c>
      <c r="BQ218" s="77">
        <f>SUM(Mariannhill!BQ218)</f>
        <v>0</v>
      </c>
      <c r="BR218" s="79">
        <f>SUM(Mariannhill!BR218)</f>
        <v>0</v>
      </c>
      <c r="BS218" s="78">
        <f>SUM(Mariannhill!BS218)</f>
        <v>0</v>
      </c>
      <c r="BT218" s="78">
        <f>SUM(Mariannhill!BT218)</f>
        <v>0</v>
      </c>
      <c r="BU218" s="78">
        <f>SUM(Mariannhill!BU218)</f>
        <v>0</v>
      </c>
      <c r="BV218" s="78">
        <f>SUM(Mariannhill!BV218)</f>
        <v>0</v>
      </c>
      <c r="BW218" s="78">
        <f>SUM(Mariannhill!BW218)</f>
        <v>0</v>
      </c>
      <c r="BX218" s="78">
        <f>SUM(Mariannhill!BX218)</f>
        <v>0</v>
      </c>
      <c r="BY218" s="78">
        <f>SUM(Mariannhill!BY218)</f>
        <v>0</v>
      </c>
      <c r="BZ218" s="78">
        <f>SUM(Mariannhill!BZ218)</f>
        <v>0</v>
      </c>
      <c r="CA218" s="78">
        <f>SUM(Mariannhill!CA218)</f>
        <v>0</v>
      </c>
      <c r="CB218" s="78">
        <f>SUM(Mariannhill!CB218)</f>
        <v>0</v>
      </c>
      <c r="CC218" s="77">
        <f>SUM(Mariannhill!CC218)</f>
        <v>0</v>
      </c>
      <c r="CD218" s="40" t="s">
        <v>50</v>
      </c>
    </row>
    <row r="219" spans="1:82" s="40" customFormat="1" x14ac:dyDescent="0.35">
      <c r="A219" s="44"/>
      <c r="B219" s="74" t="s">
        <v>396</v>
      </c>
      <c r="C219" s="130" t="str">
        <f>"Allowance for person- hours for variations -Trainer ("&amp;E219&amp;" hours)"</f>
        <v>Allowance for person- hours for variations -Trainer (100 hours)</v>
      </c>
      <c r="D219" s="140" t="s">
        <v>384</v>
      </c>
      <c r="E219" s="255">
        <f>SUM(Mariannhill!E219)</f>
        <v>100</v>
      </c>
      <c r="F219" s="214" t="b">
        <f>(Mariannhill!G217)=G219</f>
        <v>1</v>
      </c>
      <c r="G219" s="75">
        <f t="shared" si="92"/>
        <v>0</v>
      </c>
      <c r="H219" s="76">
        <f>SUM(Mariannhill!H219)</f>
        <v>0</v>
      </c>
      <c r="I219" s="77">
        <f>SUM(Mariannhill!I219)</f>
        <v>0</v>
      </c>
      <c r="J219" s="76">
        <f>SUM(Mariannhill!J219)</f>
        <v>0</v>
      </c>
      <c r="K219" s="78">
        <f>SUM(Mariannhill!K219)</f>
        <v>0</v>
      </c>
      <c r="L219" s="78">
        <f>SUM(Mariannhill!L219)</f>
        <v>0</v>
      </c>
      <c r="M219" s="78">
        <f>SUM(Mariannhill!M219)</f>
        <v>0</v>
      </c>
      <c r="N219" s="78">
        <f>SUM(Mariannhill!N219)</f>
        <v>0</v>
      </c>
      <c r="O219" s="78">
        <f>SUM(Mariannhill!O219)</f>
        <v>0</v>
      </c>
      <c r="P219" s="78">
        <f>SUM(Mariannhill!P219)</f>
        <v>0</v>
      </c>
      <c r="Q219" s="78">
        <f>SUM(Mariannhill!Q219)</f>
        <v>0</v>
      </c>
      <c r="R219" s="78">
        <f>SUM(Mariannhill!R219)</f>
        <v>0</v>
      </c>
      <c r="S219" s="78">
        <f>SUM(Mariannhill!S219)</f>
        <v>0</v>
      </c>
      <c r="T219" s="78">
        <f>SUM(Mariannhill!T219)</f>
        <v>0</v>
      </c>
      <c r="U219" s="77">
        <f>SUM(Mariannhill!U219)</f>
        <v>0</v>
      </c>
      <c r="V219" s="76">
        <f>SUM(Mariannhill!V219)</f>
        <v>0</v>
      </c>
      <c r="W219" s="78">
        <f>SUM(Mariannhill!W219)</f>
        <v>0</v>
      </c>
      <c r="X219" s="78">
        <f>SUM(Mariannhill!X219)</f>
        <v>0</v>
      </c>
      <c r="Y219" s="78">
        <f>SUM(Mariannhill!Y219)</f>
        <v>0</v>
      </c>
      <c r="Z219" s="78">
        <f>SUM(Mariannhill!Z219)</f>
        <v>0</v>
      </c>
      <c r="AA219" s="78">
        <f>SUM(Mariannhill!AA219)</f>
        <v>0</v>
      </c>
      <c r="AB219" s="78">
        <f>SUM(Mariannhill!AB219)</f>
        <v>0</v>
      </c>
      <c r="AC219" s="78">
        <f>SUM(Mariannhill!AC219)</f>
        <v>0</v>
      </c>
      <c r="AD219" s="78">
        <f>SUM(Mariannhill!AD219)</f>
        <v>0</v>
      </c>
      <c r="AE219" s="78">
        <f>SUM(Mariannhill!AE219)</f>
        <v>0</v>
      </c>
      <c r="AF219" s="78">
        <f>SUM(Mariannhill!AF219)</f>
        <v>0</v>
      </c>
      <c r="AG219" s="77">
        <f>SUM(Mariannhill!AG219)</f>
        <v>0</v>
      </c>
      <c r="AH219" s="79">
        <f>SUM(Mariannhill!AH219)</f>
        <v>0</v>
      </c>
      <c r="AI219" s="78">
        <f>SUM(Mariannhill!AI219)</f>
        <v>0</v>
      </c>
      <c r="AJ219" s="78">
        <f>SUM(Mariannhill!AJ219)</f>
        <v>0</v>
      </c>
      <c r="AK219" s="78">
        <f>SUM(Mariannhill!AK219)</f>
        <v>0</v>
      </c>
      <c r="AL219" s="78">
        <f>SUM(Mariannhill!AL219)</f>
        <v>0</v>
      </c>
      <c r="AM219" s="78">
        <f>SUM(Mariannhill!AM219)</f>
        <v>0</v>
      </c>
      <c r="AN219" s="78">
        <f>SUM(Mariannhill!AN219)</f>
        <v>0</v>
      </c>
      <c r="AO219" s="78">
        <f>SUM(Mariannhill!AO219)</f>
        <v>0</v>
      </c>
      <c r="AP219" s="78">
        <f>SUM(Mariannhill!AP219)</f>
        <v>0</v>
      </c>
      <c r="AQ219" s="78">
        <f>SUM(Mariannhill!AQ219)</f>
        <v>0</v>
      </c>
      <c r="AR219" s="78">
        <f>SUM(Mariannhill!AR219)</f>
        <v>0</v>
      </c>
      <c r="AS219" s="77">
        <f>SUM(Mariannhill!AS219)</f>
        <v>0</v>
      </c>
      <c r="AT219" s="79">
        <f>SUM(Mariannhill!AT219)</f>
        <v>0</v>
      </c>
      <c r="AU219" s="78">
        <f>SUM(Mariannhill!AU219)</f>
        <v>0</v>
      </c>
      <c r="AV219" s="78">
        <f>SUM(Mariannhill!AV219)</f>
        <v>0</v>
      </c>
      <c r="AW219" s="78">
        <f>SUM(Mariannhill!AW219)</f>
        <v>0</v>
      </c>
      <c r="AX219" s="78">
        <f>SUM(Mariannhill!AX219)</f>
        <v>0</v>
      </c>
      <c r="AY219" s="78">
        <f>SUM(Mariannhill!AY219)</f>
        <v>0</v>
      </c>
      <c r="AZ219" s="78">
        <f>SUM(Mariannhill!AZ219)</f>
        <v>0</v>
      </c>
      <c r="BA219" s="78">
        <f>SUM(Mariannhill!BA219)</f>
        <v>0</v>
      </c>
      <c r="BB219" s="78">
        <f>SUM(Mariannhill!BB219)</f>
        <v>0</v>
      </c>
      <c r="BC219" s="78">
        <f>SUM(Mariannhill!BC219)</f>
        <v>0</v>
      </c>
      <c r="BD219" s="78">
        <f>SUM(Mariannhill!BD219)</f>
        <v>0</v>
      </c>
      <c r="BE219" s="77">
        <f>SUM(Mariannhill!BE219)</f>
        <v>0</v>
      </c>
      <c r="BF219" s="79">
        <f>SUM(Mariannhill!BF219)</f>
        <v>0</v>
      </c>
      <c r="BG219" s="78">
        <f>SUM(Mariannhill!BG219)</f>
        <v>0</v>
      </c>
      <c r="BH219" s="78">
        <f>SUM(Mariannhill!BH219)</f>
        <v>0</v>
      </c>
      <c r="BI219" s="78">
        <f>SUM(Mariannhill!BI219)</f>
        <v>0</v>
      </c>
      <c r="BJ219" s="78">
        <f>SUM(Mariannhill!BJ219)</f>
        <v>0</v>
      </c>
      <c r="BK219" s="78">
        <f>SUM(Mariannhill!BK219)</f>
        <v>0</v>
      </c>
      <c r="BL219" s="78">
        <f>SUM(Mariannhill!BL219)</f>
        <v>0</v>
      </c>
      <c r="BM219" s="78">
        <f>SUM(Mariannhill!BM219)</f>
        <v>0</v>
      </c>
      <c r="BN219" s="78">
        <f>SUM(Mariannhill!BN219)</f>
        <v>0</v>
      </c>
      <c r="BO219" s="78">
        <f>SUM(Mariannhill!BO219)</f>
        <v>0</v>
      </c>
      <c r="BP219" s="78">
        <f>SUM(Mariannhill!BP219)</f>
        <v>0</v>
      </c>
      <c r="BQ219" s="77">
        <f>SUM(Mariannhill!BQ219)</f>
        <v>0</v>
      </c>
      <c r="BR219" s="79">
        <f>SUM(Mariannhill!BR219)</f>
        <v>0</v>
      </c>
      <c r="BS219" s="78">
        <f>SUM(Mariannhill!BS219)</f>
        <v>0</v>
      </c>
      <c r="BT219" s="78">
        <f>SUM(Mariannhill!BT219)</f>
        <v>0</v>
      </c>
      <c r="BU219" s="78">
        <f>SUM(Mariannhill!BU219)</f>
        <v>0</v>
      </c>
      <c r="BV219" s="78">
        <f>SUM(Mariannhill!BV219)</f>
        <v>0</v>
      </c>
      <c r="BW219" s="78">
        <f>SUM(Mariannhill!BW219)</f>
        <v>0</v>
      </c>
      <c r="BX219" s="78">
        <f>SUM(Mariannhill!BX219)</f>
        <v>0</v>
      </c>
      <c r="BY219" s="78">
        <f>SUM(Mariannhill!BY219)</f>
        <v>0</v>
      </c>
      <c r="BZ219" s="78">
        <f>SUM(Mariannhill!BZ219)</f>
        <v>0</v>
      </c>
      <c r="CA219" s="78">
        <f>SUM(Mariannhill!CA219)</f>
        <v>0</v>
      </c>
      <c r="CB219" s="78">
        <f>SUM(Mariannhill!CB219)</f>
        <v>0</v>
      </c>
      <c r="CC219" s="77">
        <f>SUM(Mariannhill!CC219)</f>
        <v>0</v>
      </c>
      <c r="CD219" s="40" t="s">
        <v>50</v>
      </c>
    </row>
    <row r="220" spans="1:82" s="176" customFormat="1" x14ac:dyDescent="0.35">
      <c r="B220" s="74" t="s">
        <v>397</v>
      </c>
      <c r="C220" s="130" t="str">
        <f>"Allowance for person- hours for variations -QA Manager ("&amp;E220&amp;" hours)"</f>
        <v>Allowance for person- hours for variations -QA Manager (100 hours)</v>
      </c>
      <c r="D220" s="140" t="s">
        <v>384</v>
      </c>
      <c r="E220" s="255">
        <f>SUM(Mariannhill!E220)</f>
        <v>100</v>
      </c>
      <c r="F220" s="214" t="b">
        <f>(Mariannhill!G218)=G220</f>
        <v>1</v>
      </c>
      <c r="G220" s="75">
        <f t="shared" si="92"/>
        <v>0</v>
      </c>
      <c r="H220" s="76">
        <f>SUM(Mariannhill!H220)</f>
        <v>0</v>
      </c>
      <c r="I220" s="77">
        <f>SUM(Mariannhill!I220)</f>
        <v>0</v>
      </c>
      <c r="J220" s="76">
        <f>SUM(Mariannhill!J220)</f>
        <v>0</v>
      </c>
      <c r="K220" s="78">
        <f>SUM(Mariannhill!K220)</f>
        <v>0</v>
      </c>
      <c r="L220" s="78">
        <f>SUM(Mariannhill!L220)</f>
        <v>0</v>
      </c>
      <c r="M220" s="78">
        <f>SUM(Mariannhill!M220)</f>
        <v>0</v>
      </c>
      <c r="N220" s="78">
        <f>SUM(Mariannhill!N220)</f>
        <v>0</v>
      </c>
      <c r="O220" s="78">
        <f>SUM(Mariannhill!O220)</f>
        <v>0</v>
      </c>
      <c r="P220" s="78">
        <f>SUM(Mariannhill!P220)</f>
        <v>0</v>
      </c>
      <c r="Q220" s="78">
        <f>SUM(Mariannhill!Q220)</f>
        <v>0</v>
      </c>
      <c r="R220" s="78">
        <f>SUM(Mariannhill!R220)</f>
        <v>0</v>
      </c>
      <c r="S220" s="78">
        <f>SUM(Mariannhill!S220)</f>
        <v>0</v>
      </c>
      <c r="T220" s="78">
        <f>SUM(Mariannhill!T220)</f>
        <v>0</v>
      </c>
      <c r="U220" s="77">
        <f>SUM(Mariannhill!U220)</f>
        <v>0</v>
      </c>
      <c r="V220" s="76">
        <f>SUM(Mariannhill!V220)</f>
        <v>0</v>
      </c>
      <c r="W220" s="78">
        <f>SUM(Mariannhill!W220)</f>
        <v>0</v>
      </c>
      <c r="X220" s="78">
        <f>SUM(Mariannhill!X220)</f>
        <v>0</v>
      </c>
      <c r="Y220" s="78">
        <f>SUM(Mariannhill!Y220)</f>
        <v>0</v>
      </c>
      <c r="Z220" s="78">
        <f>SUM(Mariannhill!Z220)</f>
        <v>0</v>
      </c>
      <c r="AA220" s="78">
        <f>SUM(Mariannhill!AA220)</f>
        <v>0</v>
      </c>
      <c r="AB220" s="78">
        <f>SUM(Mariannhill!AB220)</f>
        <v>0</v>
      </c>
      <c r="AC220" s="78">
        <f>SUM(Mariannhill!AC220)</f>
        <v>0</v>
      </c>
      <c r="AD220" s="78">
        <f>SUM(Mariannhill!AD220)</f>
        <v>0</v>
      </c>
      <c r="AE220" s="78">
        <f>SUM(Mariannhill!AE220)</f>
        <v>0</v>
      </c>
      <c r="AF220" s="78">
        <f>SUM(Mariannhill!AF220)</f>
        <v>0</v>
      </c>
      <c r="AG220" s="77">
        <f>SUM(Mariannhill!AG220)</f>
        <v>0</v>
      </c>
      <c r="AH220" s="79">
        <f>SUM(Mariannhill!AH220)</f>
        <v>0</v>
      </c>
      <c r="AI220" s="78">
        <f>SUM(Mariannhill!AI220)</f>
        <v>0</v>
      </c>
      <c r="AJ220" s="78">
        <f>SUM(Mariannhill!AJ220)</f>
        <v>0</v>
      </c>
      <c r="AK220" s="78">
        <f>SUM(Mariannhill!AK220)</f>
        <v>0</v>
      </c>
      <c r="AL220" s="78">
        <f>SUM(Mariannhill!AL220)</f>
        <v>0</v>
      </c>
      <c r="AM220" s="78">
        <f>SUM(Mariannhill!AM220)</f>
        <v>0</v>
      </c>
      <c r="AN220" s="78">
        <f>SUM(Mariannhill!AN220)</f>
        <v>0</v>
      </c>
      <c r="AO220" s="78">
        <f>SUM(Mariannhill!AO220)</f>
        <v>0</v>
      </c>
      <c r="AP220" s="78">
        <f>SUM(Mariannhill!AP220)</f>
        <v>0</v>
      </c>
      <c r="AQ220" s="78">
        <f>SUM(Mariannhill!AQ220)</f>
        <v>0</v>
      </c>
      <c r="AR220" s="78">
        <f>SUM(Mariannhill!AR220)</f>
        <v>0</v>
      </c>
      <c r="AS220" s="77">
        <f>SUM(Mariannhill!AS220)</f>
        <v>0</v>
      </c>
      <c r="AT220" s="79">
        <f>SUM(Mariannhill!AT220)</f>
        <v>0</v>
      </c>
      <c r="AU220" s="78">
        <f>SUM(Mariannhill!AU220)</f>
        <v>0</v>
      </c>
      <c r="AV220" s="78">
        <f>SUM(Mariannhill!AV220)</f>
        <v>0</v>
      </c>
      <c r="AW220" s="78">
        <f>SUM(Mariannhill!AW220)</f>
        <v>0</v>
      </c>
      <c r="AX220" s="78">
        <f>SUM(Mariannhill!AX220)</f>
        <v>0</v>
      </c>
      <c r="AY220" s="78">
        <f>SUM(Mariannhill!AY220)</f>
        <v>0</v>
      </c>
      <c r="AZ220" s="78">
        <f>SUM(Mariannhill!AZ220)</f>
        <v>0</v>
      </c>
      <c r="BA220" s="78">
        <f>SUM(Mariannhill!BA220)</f>
        <v>0</v>
      </c>
      <c r="BB220" s="78">
        <f>SUM(Mariannhill!BB220)</f>
        <v>0</v>
      </c>
      <c r="BC220" s="78">
        <f>SUM(Mariannhill!BC220)</f>
        <v>0</v>
      </c>
      <c r="BD220" s="78">
        <f>SUM(Mariannhill!BD220)</f>
        <v>0</v>
      </c>
      <c r="BE220" s="77">
        <f>SUM(Mariannhill!BE220)</f>
        <v>0</v>
      </c>
      <c r="BF220" s="79">
        <f>SUM(Mariannhill!BF220)</f>
        <v>0</v>
      </c>
      <c r="BG220" s="78">
        <f>SUM(Mariannhill!BG220)</f>
        <v>0</v>
      </c>
      <c r="BH220" s="78">
        <f>SUM(Mariannhill!BH220)</f>
        <v>0</v>
      </c>
      <c r="BI220" s="78">
        <f>SUM(Mariannhill!BI220)</f>
        <v>0</v>
      </c>
      <c r="BJ220" s="78">
        <f>SUM(Mariannhill!BJ220)</f>
        <v>0</v>
      </c>
      <c r="BK220" s="78">
        <f>SUM(Mariannhill!BK220)</f>
        <v>0</v>
      </c>
      <c r="BL220" s="78">
        <f>SUM(Mariannhill!BL220)</f>
        <v>0</v>
      </c>
      <c r="BM220" s="78">
        <f>SUM(Mariannhill!BM220)</f>
        <v>0</v>
      </c>
      <c r="BN220" s="78">
        <f>SUM(Mariannhill!BN220)</f>
        <v>0</v>
      </c>
      <c r="BO220" s="78">
        <f>SUM(Mariannhill!BO220)</f>
        <v>0</v>
      </c>
      <c r="BP220" s="78">
        <f>SUM(Mariannhill!BP220)</f>
        <v>0</v>
      </c>
      <c r="BQ220" s="77">
        <f>SUM(Mariannhill!BQ220)</f>
        <v>0</v>
      </c>
      <c r="BR220" s="79">
        <f>SUM(Mariannhill!BR220)</f>
        <v>0</v>
      </c>
      <c r="BS220" s="78">
        <f>SUM(Mariannhill!BS220)</f>
        <v>0</v>
      </c>
      <c r="BT220" s="78">
        <f>SUM(Mariannhill!BT220)</f>
        <v>0</v>
      </c>
      <c r="BU220" s="78">
        <f>SUM(Mariannhill!BU220)</f>
        <v>0</v>
      </c>
      <c r="BV220" s="78">
        <f>SUM(Mariannhill!BV220)</f>
        <v>0</v>
      </c>
      <c r="BW220" s="78">
        <f>SUM(Mariannhill!BW220)</f>
        <v>0</v>
      </c>
      <c r="BX220" s="78">
        <f>SUM(Mariannhill!BX220)</f>
        <v>0</v>
      </c>
      <c r="BY220" s="78">
        <f>SUM(Mariannhill!BY220)</f>
        <v>0</v>
      </c>
      <c r="BZ220" s="78">
        <f>SUM(Mariannhill!BZ220)</f>
        <v>0</v>
      </c>
      <c r="CA220" s="78">
        <f>SUM(Mariannhill!CA220)</f>
        <v>0</v>
      </c>
      <c r="CB220" s="78">
        <f>SUM(Mariannhill!CB220)</f>
        <v>0</v>
      </c>
      <c r="CC220" s="77">
        <f>SUM(Mariannhill!CC220)</f>
        <v>0</v>
      </c>
      <c r="CD220" s="40" t="s">
        <v>50</v>
      </c>
    </row>
    <row r="221" spans="1:82" s="176" customFormat="1" x14ac:dyDescent="0.35">
      <c r="B221" s="74" t="s">
        <v>398</v>
      </c>
      <c r="C221" s="130" t="str">
        <f>"Allowance for person- hours for variations -Testers ("&amp;E221&amp;" hours)"</f>
        <v>Allowance for person- hours for variations -Testers (100 hours)</v>
      </c>
      <c r="D221" s="140" t="s">
        <v>384</v>
      </c>
      <c r="E221" s="255">
        <f>SUM(Mariannhill!E221)</f>
        <v>100</v>
      </c>
      <c r="F221" s="214" t="b">
        <f>(Mariannhill!G219)=G221</f>
        <v>1</v>
      </c>
      <c r="G221" s="75">
        <f t="shared" si="92"/>
        <v>0</v>
      </c>
      <c r="H221" s="76">
        <f>SUM(Mariannhill!H221)</f>
        <v>0</v>
      </c>
      <c r="I221" s="77">
        <f>SUM(Mariannhill!I221)</f>
        <v>0</v>
      </c>
      <c r="J221" s="76">
        <f>SUM(Mariannhill!J221)</f>
        <v>0</v>
      </c>
      <c r="K221" s="78">
        <f>SUM(Mariannhill!K221)</f>
        <v>0</v>
      </c>
      <c r="L221" s="78">
        <f>SUM(Mariannhill!L221)</f>
        <v>0</v>
      </c>
      <c r="M221" s="78">
        <f>SUM(Mariannhill!M221)</f>
        <v>0</v>
      </c>
      <c r="N221" s="78">
        <f>SUM(Mariannhill!N221)</f>
        <v>0</v>
      </c>
      <c r="O221" s="78">
        <f>SUM(Mariannhill!O221)</f>
        <v>0</v>
      </c>
      <c r="P221" s="78">
        <f>SUM(Mariannhill!P221)</f>
        <v>0</v>
      </c>
      <c r="Q221" s="78">
        <f>SUM(Mariannhill!Q221)</f>
        <v>0</v>
      </c>
      <c r="R221" s="78">
        <f>SUM(Mariannhill!R221)</f>
        <v>0</v>
      </c>
      <c r="S221" s="78">
        <f>SUM(Mariannhill!S221)</f>
        <v>0</v>
      </c>
      <c r="T221" s="78">
        <f>SUM(Mariannhill!T221)</f>
        <v>0</v>
      </c>
      <c r="U221" s="77">
        <f>SUM(Mariannhill!U221)</f>
        <v>0</v>
      </c>
      <c r="V221" s="76">
        <f>SUM(Mariannhill!V221)</f>
        <v>0</v>
      </c>
      <c r="W221" s="78">
        <f>SUM(Mariannhill!W221)</f>
        <v>0</v>
      </c>
      <c r="X221" s="78">
        <f>SUM(Mariannhill!X221)</f>
        <v>0</v>
      </c>
      <c r="Y221" s="78">
        <f>SUM(Mariannhill!Y221)</f>
        <v>0</v>
      </c>
      <c r="Z221" s="78">
        <f>SUM(Mariannhill!Z221)</f>
        <v>0</v>
      </c>
      <c r="AA221" s="78">
        <f>SUM(Mariannhill!AA221)</f>
        <v>0</v>
      </c>
      <c r="AB221" s="78">
        <f>SUM(Mariannhill!AB221)</f>
        <v>0</v>
      </c>
      <c r="AC221" s="78">
        <f>SUM(Mariannhill!AC221)</f>
        <v>0</v>
      </c>
      <c r="AD221" s="78">
        <f>SUM(Mariannhill!AD221)</f>
        <v>0</v>
      </c>
      <c r="AE221" s="78">
        <f>SUM(Mariannhill!AE221)</f>
        <v>0</v>
      </c>
      <c r="AF221" s="78">
        <f>SUM(Mariannhill!AF221)</f>
        <v>0</v>
      </c>
      <c r="AG221" s="77">
        <f>SUM(Mariannhill!AG221)</f>
        <v>0</v>
      </c>
      <c r="AH221" s="79">
        <f>SUM(Mariannhill!AH221)</f>
        <v>0</v>
      </c>
      <c r="AI221" s="78">
        <f>SUM(Mariannhill!AI221)</f>
        <v>0</v>
      </c>
      <c r="AJ221" s="78">
        <f>SUM(Mariannhill!AJ221)</f>
        <v>0</v>
      </c>
      <c r="AK221" s="78">
        <f>SUM(Mariannhill!AK221)</f>
        <v>0</v>
      </c>
      <c r="AL221" s="78">
        <f>SUM(Mariannhill!AL221)</f>
        <v>0</v>
      </c>
      <c r="AM221" s="78">
        <f>SUM(Mariannhill!AM221)</f>
        <v>0</v>
      </c>
      <c r="AN221" s="78">
        <f>SUM(Mariannhill!AN221)</f>
        <v>0</v>
      </c>
      <c r="AO221" s="78">
        <f>SUM(Mariannhill!AO221)</f>
        <v>0</v>
      </c>
      <c r="AP221" s="78">
        <f>SUM(Mariannhill!AP221)</f>
        <v>0</v>
      </c>
      <c r="AQ221" s="78">
        <f>SUM(Mariannhill!AQ221)</f>
        <v>0</v>
      </c>
      <c r="AR221" s="78">
        <f>SUM(Mariannhill!AR221)</f>
        <v>0</v>
      </c>
      <c r="AS221" s="77">
        <f>SUM(Mariannhill!AS221)</f>
        <v>0</v>
      </c>
      <c r="AT221" s="79">
        <f>SUM(Mariannhill!AT221)</f>
        <v>0</v>
      </c>
      <c r="AU221" s="78">
        <f>SUM(Mariannhill!AU221)</f>
        <v>0</v>
      </c>
      <c r="AV221" s="78">
        <f>SUM(Mariannhill!AV221)</f>
        <v>0</v>
      </c>
      <c r="AW221" s="78">
        <f>SUM(Mariannhill!AW221)</f>
        <v>0</v>
      </c>
      <c r="AX221" s="78">
        <f>SUM(Mariannhill!AX221)</f>
        <v>0</v>
      </c>
      <c r="AY221" s="78">
        <f>SUM(Mariannhill!AY221)</f>
        <v>0</v>
      </c>
      <c r="AZ221" s="78">
        <f>SUM(Mariannhill!AZ221)</f>
        <v>0</v>
      </c>
      <c r="BA221" s="78">
        <f>SUM(Mariannhill!BA221)</f>
        <v>0</v>
      </c>
      <c r="BB221" s="78">
        <f>SUM(Mariannhill!BB221)</f>
        <v>0</v>
      </c>
      <c r="BC221" s="78">
        <f>SUM(Mariannhill!BC221)</f>
        <v>0</v>
      </c>
      <c r="BD221" s="78">
        <f>SUM(Mariannhill!BD221)</f>
        <v>0</v>
      </c>
      <c r="BE221" s="77">
        <f>SUM(Mariannhill!BE221)</f>
        <v>0</v>
      </c>
      <c r="BF221" s="79">
        <f>SUM(Mariannhill!BF221)</f>
        <v>0</v>
      </c>
      <c r="BG221" s="78">
        <f>SUM(Mariannhill!BG221)</f>
        <v>0</v>
      </c>
      <c r="BH221" s="78">
        <f>SUM(Mariannhill!BH221)</f>
        <v>0</v>
      </c>
      <c r="BI221" s="78">
        <f>SUM(Mariannhill!BI221)</f>
        <v>0</v>
      </c>
      <c r="BJ221" s="78">
        <f>SUM(Mariannhill!BJ221)</f>
        <v>0</v>
      </c>
      <c r="BK221" s="78">
        <f>SUM(Mariannhill!BK221)</f>
        <v>0</v>
      </c>
      <c r="BL221" s="78">
        <f>SUM(Mariannhill!BL221)</f>
        <v>0</v>
      </c>
      <c r="BM221" s="78">
        <f>SUM(Mariannhill!BM221)</f>
        <v>0</v>
      </c>
      <c r="BN221" s="78">
        <f>SUM(Mariannhill!BN221)</f>
        <v>0</v>
      </c>
      <c r="BO221" s="78">
        <f>SUM(Mariannhill!BO221)</f>
        <v>0</v>
      </c>
      <c r="BP221" s="78">
        <f>SUM(Mariannhill!BP221)</f>
        <v>0</v>
      </c>
      <c r="BQ221" s="77">
        <f>SUM(Mariannhill!BQ221)</f>
        <v>0</v>
      </c>
      <c r="BR221" s="79">
        <f>SUM(Mariannhill!BR221)</f>
        <v>0</v>
      </c>
      <c r="BS221" s="78">
        <f>SUM(Mariannhill!BS221)</f>
        <v>0</v>
      </c>
      <c r="BT221" s="78">
        <f>SUM(Mariannhill!BT221)</f>
        <v>0</v>
      </c>
      <c r="BU221" s="78">
        <f>SUM(Mariannhill!BU221)</f>
        <v>0</v>
      </c>
      <c r="BV221" s="78">
        <f>SUM(Mariannhill!BV221)</f>
        <v>0</v>
      </c>
      <c r="BW221" s="78">
        <f>SUM(Mariannhill!BW221)</f>
        <v>0</v>
      </c>
      <c r="BX221" s="78">
        <f>SUM(Mariannhill!BX221)</f>
        <v>0</v>
      </c>
      <c r="BY221" s="78">
        <f>SUM(Mariannhill!BY221)</f>
        <v>0</v>
      </c>
      <c r="BZ221" s="78">
        <f>SUM(Mariannhill!BZ221)</f>
        <v>0</v>
      </c>
      <c r="CA221" s="78">
        <f>SUM(Mariannhill!CA221)</f>
        <v>0</v>
      </c>
      <c r="CB221" s="78">
        <f>SUM(Mariannhill!CB221)</f>
        <v>0</v>
      </c>
      <c r="CC221" s="77">
        <f>SUM(Mariannhill!CC221)</f>
        <v>0</v>
      </c>
      <c r="CD221" s="40" t="s">
        <v>50</v>
      </c>
    </row>
    <row r="222" spans="1:82" s="176" customFormat="1" x14ac:dyDescent="0.35">
      <c r="B222" s="177" t="s">
        <v>399</v>
      </c>
      <c r="C222" s="178" t="s">
        <v>400</v>
      </c>
      <c r="D222" s="179" t="s">
        <v>90</v>
      </c>
      <c r="E222" s="255">
        <f>SUM(Mariannhill!E222)</f>
        <v>0</v>
      </c>
      <c r="F222" s="214" t="b">
        <f>(Mariannhill!G220)=G222</f>
        <v>1</v>
      </c>
      <c r="G222" s="186">
        <f t="shared" si="92"/>
        <v>0</v>
      </c>
      <c r="H222" s="76">
        <f>SUM(Mariannhill!H222)</f>
        <v>0</v>
      </c>
      <c r="I222" s="77">
        <f>SUM(Mariannhill!I222)</f>
        <v>0</v>
      </c>
      <c r="J222" s="76">
        <f>SUM(Mariannhill!J222)</f>
        <v>0</v>
      </c>
      <c r="K222" s="78">
        <f>SUM(Mariannhill!K222)</f>
        <v>0</v>
      </c>
      <c r="L222" s="78">
        <f>SUM(Mariannhill!L222)</f>
        <v>0</v>
      </c>
      <c r="M222" s="78">
        <f>SUM(Mariannhill!M222)</f>
        <v>0</v>
      </c>
      <c r="N222" s="78">
        <f>SUM(Mariannhill!N222)</f>
        <v>0</v>
      </c>
      <c r="O222" s="78">
        <f>SUM(Mariannhill!O222)</f>
        <v>0</v>
      </c>
      <c r="P222" s="78">
        <f>SUM(Mariannhill!P222)</f>
        <v>0</v>
      </c>
      <c r="Q222" s="78">
        <f>SUM(Mariannhill!Q222)</f>
        <v>0</v>
      </c>
      <c r="R222" s="78">
        <f>SUM(Mariannhill!R222)</f>
        <v>0</v>
      </c>
      <c r="S222" s="78">
        <f>SUM(Mariannhill!S222)</f>
        <v>0</v>
      </c>
      <c r="T222" s="78">
        <f>SUM(Mariannhill!T222)</f>
        <v>0</v>
      </c>
      <c r="U222" s="77">
        <f>SUM(Mariannhill!U222)</f>
        <v>0</v>
      </c>
      <c r="V222" s="76">
        <f>SUM(Mariannhill!V222)</f>
        <v>0</v>
      </c>
      <c r="W222" s="78">
        <f>SUM(Mariannhill!W222)</f>
        <v>0</v>
      </c>
      <c r="X222" s="78">
        <f>SUM(Mariannhill!X222)</f>
        <v>0</v>
      </c>
      <c r="Y222" s="78">
        <f>SUM(Mariannhill!Y222)</f>
        <v>0</v>
      </c>
      <c r="Z222" s="78">
        <f>SUM(Mariannhill!Z222)</f>
        <v>0</v>
      </c>
      <c r="AA222" s="78">
        <f>SUM(Mariannhill!AA222)</f>
        <v>0</v>
      </c>
      <c r="AB222" s="78">
        <f>SUM(Mariannhill!AB222)</f>
        <v>0</v>
      </c>
      <c r="AC222" s="78">
        <f>SUM(Mariannhill!AC222)</f>
        <v>0</v>
      </c>
      <c r="AD222" s="78">
        <f>SUM(Mariannhill!AD222)</f>
        <v>0</v>
      </c>
      <c r="AE222" s="78">
        <f>SUM(Mariannhill!AE222)</f>
        <v>0</v>
      </c>
      <c r="AF222" s="78">
        <f>SUM(Mariannhill!AF222)</f>
        <v>0</v>
      </c>
      <c r="AG222" s="77">
        <f>SUM(Mariannhill!AG222)</f>
        <v>0</v>
      </c>
      <c r="AH222" s="79">
        <f>SUM(Mariannhill!AH222)</f>
        <v>0</v>
      </c>
      <c r="AI222" s="78">
        <f>SUM(Mariannhill!AI222)</f>
        <v>0</v>
      </c>
      <c r="AJ222" s="78">
        <f>SUM(Mariannhill!AJ222)</f>
        <v>0</v>
      </c>
      <c r="AK222" s="78">
        <f>SUM(Mariannhill!AK222)</f>
        <v>0</v>
      </c>
      <c r="AL222" s="78">
        <f>SUM(Mariannhill!AL222)</f>
        <v>0</v>
      </c>
      <c r="AM222" s="78">
        <f>SUM(Mariannhill!AM222)</f>
        <v>0</v>
      </c>
      <c r="AN222" s="78">
        <f>SUM(Mariannhill!AN222)</f>
        <v>0</v>
      </c>
      <c r="AO222" s="78">
        <f>SUM(Mariannhill!AO222)</f>
        <v>0</v>
      </c>
      <c r="AP222" s="78">
        <f>SUM(Mariannhill!AP222)</f>
        <v>0</v>
      </c>
      <c r="AQ222" s="78">
        <f>SUM(Mariannhill!AQ222)</f>
        <v>0</v>
      </c>
      <c r="AR222" s="78">
        <f>SUM(Mariannhill!AR222)</f>
        <v>0</v>
      </c>
      <c r="AS222" s="77">
        <f>SUM(Mariannhill!AS222)</f>
        <v>0</v>
      </c>
      <c r="AT222" s="79">
        <f>SUM(Mariannhill!AT222)</f>
        <v>0</v>
      </c>
      <c r="AU222" s="78">
        <f>SUM(Mariannhill!AU222)</f>
        <v>0</v>
      </c>
      <c r="AV222" s="78">
        <f>SUM(Mariannhill!AV222)</f>
        <v>0</v>
      </c>
      <c r="AW222" s="78">
        <f>SUM(Mariannhill!AW222)</f>
        <v>0</v>
      </c>
      <c r="AX222" s="78">
        <f>SUM(Mariannhill!AX222)</f>
        <v>0</v>
      </c>
      <c r="AY222" s="78">
        <f>SUM(Mariannhill!AY222)</f>
        <v>0</v>
      </c>
      <c r="AZ222" s="78">
        <f>SUM(Mariannhill!AZ222)</f>
        <v>0</v>
      </c>
      <c r="BA222" s="78">
        <f>SUM(Mariannhill!BA222)</f>
        <v>0</v>
      </c>
      <c r="BB222" s="78">
        <f>SUM(Mariannhill!BB222)</f>
        <v>0</v>
      </c>
      <c r="BC222" s="78">
        <f>SUM(Mariannhill!BC222)</f>
        <v>0</v>
      </c>
      <c r="BD222" s="78">
        <f>SUM(Mariannhill!BD222)</f>
        <v>0</v>
      </c>
      <c r="BE222" s="77">
        <f>SUM(Mariannhill!BE222)</f>
        <v>0</v>
      </c>
      <c r="BF222" s="79">
        <f>SUM(Mariannhill!BF222)</f>
        <v>0</v>
      </c>
      <c r="BG222" s="78">
        <f>SUM(Mariannhill!BG222)</f>
        <v>0</v>
      </c>
      <c r="BH222" s="78">
        <f>SUM(Mariannhill!BH222)</f>
        <v>0</v>
      </c>
      <c r="BI222" s="78">
        <f>SUM(Mariannhill!BI222)</f>
        <v>0</v>
      </c>
      <c r="BJ222" s="78">
        <f>SUM(Mariannhill!BJ222)</f>
        <v>0</v>
      </c>
      <c r="BK222" s="78">
        <f>SUM(Mariannhill!BK222)</f>
        <v>0</v>
      </c>
      <c r="BL222" s="78">
        <f>SUM(Mariannhill!BL222)</f>
        <v>0</v>
      </c>
      <c r="BM222" s="78">
        <f>SUM(Mariannhill!BM222)</f>
        <v>0</v>
      </c>
      <c r="BN222" s="78">
        <f>SUM(Mariannhill!BN222)</f>
        <v>0</v>
      </c>
      <c r="BO222" s="78">
        <f>SUM(Mariannhill!BO222)</f>
        <v>0</v>
      </c>
      <c r="BP222" s="78">
        <f>SUM(Mariannhill!BP222)</f>
        <v>0</v>
      </c>
      <c r="BQ222" s="77">
        <f>SUM(Mariannhill!BQ222)</f>
        <v>0</v>
      </c>
      <c r="BR222" s="79">
        <f>SUM(Mariannhill!BR222)</f>
        <v>0</v>
      </c>
      <c r="BS222" s="78">
        <f>SUM(Mariannhill!BS222)</f>
        <v>0</v>
      </c>
      <c r="BT222" s="78">
        <f>SUM(Mariannhill!BT222)</f>
        <v>0</v>
      </c>
      <c r="BU222" s="78">
        <f>SUM(Mariannhill!BU222)</f>
        <v>0</v>
      </c>
      <c r="BV222" s="78">
        <f>SUM(Mariannhill!BV222)</f>
        <v>0</v>
      </c>
      <c r="BW222" s="78">
        <f>SUM(Mariannhill!BW222)</f>
        <v>0</v>
      </c>
      <c r="BX222" s="78">
        <f>SUM(Mariannhill!BX222)</f>
        <v>0</v>
      </c>
      <c r="BY222" s="78">
        <f>SUM(Mariannhill!BY222)</f>
        <v>0</v>
      </c>
      <c r="BZ222" s="78">
        <f>SUM(Mariannhill!BZ222)</f>
        <v>0</v>
      </c>
      <c r="CA222" s="78">
        <f>SUM(Mariannhill!CA222)</f>
        <v>0</v>
      </c>
      <c r="CB222" s="78">
        <f>SUM(Mariannhill!CB222)</f>
        <v>0</v>
      </c>
      <c r="CC222" s="77">
        <f>SUM(Mariannhill!CC222)</f>
        <v>0</v>
      </c>
      <c r="CD222" s="176" t="s">
        <v>50</v>
      </c>
    </row>
    <row r="223" spans="1:82" s="176" customFormat="1" ht="26" x14ac:dyDescent="0.35">
      <c r="B223" s="177" t="s">
        <v>401</v>
      </c>
      <c r="C223" s="185" t="s">
        <v>402</v>
      </c>
      <c r="D223" s="179" t="s">
        <v>90</v>
      </c>
      <c r="E223" s="255">
        <f>SUM(Mariannhill!E223)</f>
        <v>0</v>
      </c>
      <c r="F223" s="214" t="b">
        <f>(Mariannhill!G221)=G223</f>
        <v>1</v>
      </c>
      <c r="G223" s="186">
        <f t="shared" si="92"/>
        <v>0</v>
      </c>
      <c r="H223" s="76">
        <f>SUM(Mariannhill!H223)</f>
        <v>0</v>
      </c>
      <c r="I223" s="77">
        <f>SUM(Mariannhill!I223)</f>
        <v>0</v>
      </c>
      <c r="J223" s="76">
        <f>SUM(Mariannhill!J223)</f>
        <v>0</v>
      </c>
      <c r="K223" s="78">
        <f>SUM(Mariannhill!K223)</f>
        <v>0</v>
      </c>
      <c r="L223" s="78">
        <f>SUM(Mariannhill!L223)</f>
        <v>0</v>
      </c>
      <c r="M223" s="78">
        <f>SUM(Mariannhill!M223)</f>
        <v>0</v>
      </c>
      <c r="N223" s="78">
        <f>SUM(Mariannhill!N223)</f>
        <v>0</v>
      </c>
      <c r="O223" s="78">
        <f>SUM(Mariannhill!O223)</f>
        <v>0</v>
      </c>
      <c r="P223" s="78">
        <f>SUM(Mariannhill!P223)</f>
        <v>0</v>
      </c>
      <c r="Q223" s="78">
        <f>SUM(Mariannhill!Q223)</f>
        <v>0</v>
      </c>
      <c r="R223" s="78">
        <f>SUM(Mariannhill!R223)</f>
        <v>0</v>
      </c>
      <c r="S223" s="78">
        <f>SUM(Mariannhill!S223)</f>
        <v>0</v>
      </c>
      <c r="T223" s="78">
        <f>SUM(Mariannhill!T223)</f>
        <v>0</v>
      </c>
      <c r="U223" s="77">
        <f>SUM(Mariannhill!U223)</f>
        <v>0</v>
      </c>
      <c r="V223" s="76">
        <f>SUM(Mariannhill!V223)</f>
        <v>0</v>
      </c>
      <c r="W223" s="78">
        <f>SUM(Mariannhill!W223)</f>
        <v>0</v>
      </c>
      <c r="X223" s="78">
        <f>SUM(Mariannhill!X223)</f>
        <v>0</v>
      </c>
      <c r="Y223" s="78">
        <f>SUM(Mariannhill!Y223)</f>
        <v>0</v>
      </c>
      <c r="Z223" s="78">
        <f>SUM(Mariannhill!Z223)</f>
        <v>0</v>
      </c>
      <c r="AA223" s="78">
        <f>SUM(Mariannhill!AA223)</f>
        <v>0</v>
      </c>
      <c r="AB223" s="78">
        <f>SUM(Mariannhill!AB223)</f>
        <v>0</v>
      </c>
      <c r="AC223" s="78">
        <f>SUM(Mariannhill!AC223)</f>
        <v>0</v>
      </c>
      <c r="AD223" s="78">
        <f>SUM(Mariannhill!AD223)</f>
        <v>0</v>
      </c>
      <c r="AE223" s="78">
        <f>SUM(Mariannhill!AE223)</f>
        <v>0</v>
      </c>
      <c r="AF223" s="78">
        <f>SUM(Mariannhill!AF223)</f>
        <v>0</v>
      </c>
      <c r="AG223" s="77">
        <f>SUM(Mariannhill!AG223)</f>
        <v>0</v>
      </c>
      <c r="AH223" s="79">
        <f>SUM(Mariannhill!AH223)</f>
        <v>0</v>
      </c>
      <c r="AI223" s="78">
        <f>SUM(Mariannhill!AI223)</f>
        <v>0</v>
      </c>
      <c r="AJ223" s="78">
        <f>SUM(Mariannhill!AJ223)</f>
        <v>0</v>
      </c>
      <c r="AK223" s="78">
        <f>SUM(Mariannhill!AK223)</f>
        <v>0</v>
      </c>
      <c r="AL223" s="78">
        <f>SUM(Mariannhill!AL223)</f>
        <v>0</v>
      </c>
      <c r="AM223" s="78">
        <f>SUM(Mariannhill!AM223)</f>
        <v>0</v>
      </c>
      <c r="AN223" s="78">
        <f>SUM(Mariannhill!AN223)</f>
        <v>0</v>
      </c>
      <c r="AO223" s="78">
        <f>SUM(Mariannhill!AO223)</f>
        <v>0</v>
      </c>
      <c r="AP223" s="78">
        <f>SUM(Mariannhill!AP223)</f>
        <v>0</v>
      </c>
      <c r="AQ223" s="78">
        <f>SUM(Mariannhill!AQ223)</f>
        <v>0</v>
      </c>
      <c r="AR223" s="78">
        <f>SUM(Mariannhill!AR223)</f>
        <v>0</v>
      </c>
      <c r="AS223" s="77">
        <f>SUM(Mariannhill!AS223)</f>
        <v>0</v>
      </c>
      <c r="AT223" s="79">
        <f>SUM(Mariannhill!AT223)</f>
        <v>0</v>
      </c>
      <c r="AU223" s="78">
        <f>SUM(Mariannhill!AU223)</f>
        <v>0</v>
      </c>
      <c r="AV223" s="78">
        <f>SUM(Mariannhill!AV223)</f>
        <v>0</v>
      </c>
      <c r="AW223" s="78">
        <f>SUM(Mariannhill!AW223)</f>
        <v>0</v>
      </c>
      <c r="AX223" s="78">
        <f>SUM(Mariannhill!AX223)</f>
        <v>0</v>
      </c>
      <c r="AY223" s="78">
        <f>SUM(Mariannhill!AY223)</f>
        <v>0</v>
      </c>
      <c r="AZ223" s="78">
        <f>SUM(Mariannhill!AZ223)</f>
        <v>0</v>
      </c>
      <c r="BA223" s="78">
        <f>SUM(Mariannhill!BA223)</f>
        <v>0</v>
      </c>
      <c r="BB223" s="78">
        <f>SUM(Mariannhill!BB223)</f>
        <v>0</v>
      </c>
      <c r="BC223" s="78">
        <f>SUM(Mariannhill!BC223)</f>
        <v>0</v>
      </c>
      <c r="BD223" s="78">
        <f>SUM(Mariannhill!BD223)</f>
        <v>0</v>
      </c>
      <c r="BE223" s="77">
        <f>SUM(Mariannhill!BE223)</f>
        <v>0</v>
      </c>
      <c r="BF223" s="79">
        <f>SUM(Mariannhill!BF223)</f>
        <v>0</v>
      </c>
      <c r="BG223" s="78">
        <f>SUM(Mariannhill!BG223)</f>
        <v>0</v>
      </c>
      <c r="BH223" s="78">
        <f>SUM(Mariannhill!BH223)</f>
        <v>0</v>
      </c>
      <c r="BI223" s="78">
        <f>SUM(Mariannhill!BI223)</f>
        <v>0</v>
      </c>
      <c r="BJ223" s="78">
        <f>SUM(Mariannhill!BJ223)</f>
        <v>0</v>
      </c>
      <c r="BK223" s="78">
        <f>SUM(Mariannhill!BK223)</f>
        <v>0</v>
      </c>
      <c r="BL223" s="78">
        <f>SUM(Mariannhill!BL223)</f>
        <v>0</v>
      </c>
      <c r="BM223" s="78">
        <f>SUM(Mariannhill!BM223)</f>
        <v>0</v>
      </c>
      <c r="BN223" s="78">
        <f>SUM(Mariannhill!BN223)</f>
        <v>0</v>
      </c>
      <c r="BO223" s="78">
        <f>SUM(Mariannhill!BO223)</f>
        <v>0</v>
      </c>
      <c r="BP223" s="78">
        <f>SUM(Mariannhill!BP223)</f>
        <v>0</v>
      </c>
      <c r="BQ223" s="77">
        <f>SUM(Mariannhill!BQ223)</f>
        <v>0</v>
      </c>
      <c r="BR223" s="79">
        <f>SUM(Mariannhill!BR223)</f>
        <v>0</v>
      </c>
      <c r="BS223" s="78">
        <f>SUM(Mariannhill!BS223)</f>
        <v>0</v>
      </c>
      <c r="BT223" s="78">
        <f>SUM(Mariannhill!BT223)</f>
        <v>0</v>
      </c>
      <c r="BU223" s="78">
        <f>SUM(Mariannhill!BU223)</f>
        <v>0</v>
      </c>
      <c r="BV223" s="78">
        <f>SUM(Mariannhill!BV223)</f>
        <v>0</v>
      </c>
      <c r="BW223" s="78">
        <f>SUM(Mariannhill!BW223)</f>
        <v>0</v>
      </c>
      <c r="BX223" s="78">
        <f>SUM(Mariannhill!BX223)</f>
        <v>0</v>
      </c>
      <c r="BY223" s="78">
        <f>SUM(Mariannhill!BY223)</f>
        <v>0</v>
      </c>
      <c r="BZ223" s="78">
        <f>SUM(Mariannhill!BZ223)</f>
        <v>0</v>
      </c>
      <c r="CA223" s="78">
        <f>SUM(Mariannhill!CA223)</f>
        <v>0</v>
      </c>
      <c r="CB223" s="78">
        <f>SUM(Mariannhill!CB223)</f>
        <v>0</v>
      </c>
      <c r="CC223" s="77">
        <f>SUM(Mariannhill!CC223)</f>
        <v>0</v>
      </c>
      <c r="CD223" s="176" t="s">
        <v>50</v>
      </c>
    </row>
    <row r="224" spans="1:82" s="176" customFormat="1" ht="26" x14ac:dyDescent="0.35">
      <c r="B224" s="122" t="s">
        <v>403</v>
      </c>
      <c r="C224" s="123" t="s">
        <v>404</v>
      </c>
      <c r="D224" s="124"/>
      <c r="E224" s="282"/>
      <c r="F224" s="214" t="b">
        <f>(Mariannhill!G222)=G224</f>
        <v>1</v>
      </c>
      <c r="G224" s="125">
        <f t="shared" ref="G224:AL224" si="93">SUM(G225:G251)</f>
        <v>0</v>
      </c>
      <c r="H224" s="126">
        <f t="shared" si="93"/>
        <v>0</v>
      </c>
      <c r="I224" s="127">
        <f t="shared" si="93"/>
        <v>0</v>
      </c>
      <c r="J224" s="126">
        <f t="shared" si="93"/>
        <v>0</v>
      </c>
      <c r="K224" s="128">
        <f t="shared" si="93"/>
        <v>0</v>
      </c>
      <c r="L224" s="128">
        <f t="shared" si="93"/>
        <v>0</v>
      </c>
      <c r="M224" s="128">
        <f t="shared" si="93"/>
        <v>0</v>
      </c>
      <c r="N224" s="128">
        <f t="shared" si="93"/>
        <v>0</v>
      </c>
      <c r="O224" s="128">
        <f t="shared" si="93"/>
        <v>0</v>
      </c>
      <c r="P224" s="128">
        <f t="shared" si="93"/>
        <v>0</v>
      </c>
      <c r="Q224" s="128">
        <f t="shared" si="93"/>
        <v>0</v>
      </c>
      <c r="R224" s="128">
        <f t="shared" si="93"/>
        <v>0</v>
      </c>
      <c r="S224" s="128">
        <f t="shared" si="93"/>
        <v>0</v>
      </c>
      <c r="T224" s="128">
        <f t="shared" si="93"/>
        <v>0</v>
      </c>
      <c r="U224" s="127">
        <f t="shared" si="93"/>
        <v>0</v>
      </c>
      <c r="V224" s="126">
        <f t="shared" si="93"/>
        <v>0</v>
      </c>
      <c r="W224" s="128">
        <f t="shared" si="93"/>
        <v>0</v>
      </c>
      <c r="X224" s="128">
        <f t="shared" si="93"/>
        <v>0</v>
      </c>
      <c r="Y224" s="128">
        <f t="shared" si="93"/>
        <v>0</v>
      </c>
      <c r="Z224" s="128">
        <f t="shared" si="93"/>
        <v>0</v>
      </c>
      <c r="AA224" s="128">
        <f t="shared" si="93"/>
        <v>0</v>
      </c>
      <c r="AB224" s="128">
        <f t="shared" si="93"/>
        <v>0</v>
      </c>
      <c r="AC224" s="128">
        <f t="shared" si="93"/>
        <v>0</v>
      </c>
      <c r="AD224" s="128">
        <f t="shared" si="93"/>
        <v>0</v>
      </c>
      <c r="AE224" s="128">
        <f t="shared" si="93"/>
        <v>0</v>
      </c>
      <c r="AF224" s="128">
        <f t="shared" si="93"/>
        <v>0</v>
      </c>
      <c r="AG224" s="127">
        <f t="shared" si="93"/>
        <v>0</v>
      </c>
      <c r="AH224" s="129">
        <f t="shared" si="93"/>
        <v>0</v>
      </c>
      <c r="AI224" s="128">
        <f t="shared" si="93"/>
        <v>0</v>
      </c>
      <c r="AJ224" s="128">
        <f t="shared" si="93"/>
        <v>0</v>
      </c>
      <c r="AK224" s="128">
        <f t="shared" si="93"/>
        <v>0</v>
      </c>
      <c r="AL224" s="128">
        <f t="shared" si="93"/>
        <v>0</v>
      </c>
      <c r="AM224" s="128">
        <f t="shared" ref="AM224:BR224" si="94">SUM(AM225:AM251)</f>
        <v>0</v>
      </c>
      <c r="AN224" s="128">
        <f t="shared" si="94"/>
        <v>0</v>
      </c>
      <c r="AO224" s="128">
        <f t="shared" si="94"/>
        <v>0</v>
      </c>
      <c r="AP224" s="128">
        <f t="shared" si="94"/>
        <v>0</v>
      </c>
      <c r="AQ224" s="128">
        <f t="shared" si="94"/>
        <v>0</v>
      </c>
      <c r="AR224" s="128">
        <f t="shared" si="94"/>
        <v>0</v>
      </c>
      <c r="AS224" s="127">
        <f t="shared" si="94"/>
        <v>0</v>
      </c>
      <c r="AT224" s="129">
        <f t="shared" si="94"/>
        <v>0</v>
      </c>
      <c r="AU224" s="128">
        <f t="shared" si="94"/>
        <v>0</v>
      </c>
      <c r="AV224" s="128">
        <f t="shared" si="94"/>
        <v>0</v>
      </c>
      <c r="AW224" s="128">
        <f t="shared" si="94"/>
        <v>0</v>
      </c>
      <c r="AX224" s="128">
        <f t="shared" si="94"/>
        <v>0</v>
      </c>
      <c r="AY224" s="128">
        <f t="shared" si="94"/>
        <v>0</v>
      </c>
      <c r="AZ224" s="128">
        <f t="shared" si="94"/>
        <v>0</v>
      </c>
      <c r="BA224" s="128">
        <f t="shared" si="94"/>
        <v>0</v>
      </c>
      <c r="BB224" s="128">
        <f t="shared" si="94"/>
        <v>0</v>
      </c>
      <c r="BC224" s="128">
        <f t="shared" si="94"/>
        <v>0</v>
      </c>
      <c r="BD224" s="128">
        <f t="shared" si="94"/>
        <v>0</v>
      </c>
      <c r="BE224" s="127">
        <f t="shared" si="94"/>
        <v>0</v>
      </c>
      <c r="BF224" s="129">
        <f t="shared" si="94"/>
        <v>0</v>
      </c>
      <c r="BG224" s="128">
        <f t="shared" si="94"/>
        <v>0</v>
      </c>
      <c r="BH224" s="128">
        <f t="shared" si="94"/>
        <v>0</v>
      </c>
      <c r="BI224" s="128">
        <f t="shared" si="94"/>
        <v>0</v>
      </c>
      <c r="BJ224" s="128">
        <f t="shared" si="94"/>
        <v>0</v>
      </c>
      <c r="BK224" s="128">
        <f t="shared" si="94"/>
        <v>0</v>
      </c>
      <c r="BL224" s="128">
        <f t="shared" si="94"/>
        <v>0</v>
      </c>
      <c r="BM224" s="128">
        <f t="shared" si="94"/>
        <v>0</v>
      </c>
      <c r="BN224" s="128">
        <f t="shared" si="94"/>
        <v>0</v>
      </c>
      <c r="BO224" s="128">
        <f t="shared" si="94"/>
        <v>0</v>
      </c>
      <c r="BP224" s="128">
        <f t="shared" si="94"/>
        <v>0</v>
      </c>
      <c r="BQ224" s="127">
        <f t="shared" si="94"/>
        <v>0</v>
      </c>
      <c r="BR224" s="129">
        <f t="shared" si="94"/>
        <v>0</v>
      </c>
      <c r="BS224" s="128">
        <f t="shared" ref="BS224:CC224" si="95">SUM(BS225:BS251)</f>
        <v>0</v>
      </c>
      <c r="BT224" s="128">
        <f t="shared" si="95"/>
        <v>0</v>
      </c>
      <c r="BU224" s="128">
        <f t="shared" si="95"/>
        <v>0</v>
      </c>
      <c r="BV224" s="128">
        <f t="shared" si="95"/>
        <v>0</v>
      </c>
      <c r="BW224" s="128">
        <f t="shared" si="95"/>
        <v>0</v>
      </c>
      <c r="BX224" s="128">
        <f t="shared" si="95"/>
        <v>0</v>
      </c>
      <c r="BY224" s="128">
        <f t="shared" si="95"/>
        <v>0</v>
      </c>
      <c r="BZ224" s="128">
        <f t="shared" si="95"/>
        <v>0</v>
      </c>
      <c r="CA224" s="128">
        <f t="shared" si="95"/>
        <v>0</v>
      </c>
      <c r="CB224" s="128">
        <f t="shared" si="95"/>
        <v>0</v>
      </c>
      <c r="CC224" s="127">
        <f t="shared" si="95"/>
        <v>0</v>
      </c>
      <c r="CD224" s="40" t="s">
        <v>50</v>
      </c>
    </row>
    <row r="225" spans="1:82" s="176" customFormat="1" ht="26" x14ac:dyDescent="0.35">
      <c r="B225" s="177" t="s">
        <v>405</v>
      </c>
      <c r="C225" s="178" t="s">
        <v>406</v>
      </c>
      <c r="D225" s="179" t="s">
        <v>90</v>
      </c>
      <c r="E225" s="283">
        <f>SUM(Mariannhill!E225)</f>
        <v>0</v>
      </c>
      <c r="F225" s="214" t="b">
        <f>(Mariannhill!G223)=G225</f>
        <v>1</v>
      </c>
      <c r="G225" s="175">
        <f t="shared" ref="G225:G251" si="96">+SUM(H225:CC225)</f>
        <v>0</v>
      </c>
      <c r="H225" s="76">
        <f>SUM(Mariannhill!H225)</f>
        <v>0</v>
      </c>
      <c r="I225" s="77">
        <f>SUM(Mariannhill!I225)</f>
        <v>0</v>
      </c>
      <c r="J225" s="76">
        <f>SUM(Mariannhill!J225)</f>
        <v>0</v>
      </c>
      <c r="K225" s="78">
        <f>SUM(Mariannhill!K225)</f>
        <v>0</v>
      </c>
      <c r="L225" s="78">
        <f>SUM(Mariannhill!L225)</f>
        <v>0</v>
      </c>
      <c r="M225" s="78">
        <f>SUM(Mariannhill!M225)</f>
        <v>0</v>
      </c>
      <c r="N225" s="78">
        <f>SUM(Mariannhill!N225)</f>
        <v>0</v>
      </c>
      <c r="O225" s="78">
        <f>SUM(Mariannhill!O225)</f>
        <v>0</v>
      </c>
      <c r="P225" s="78">
        <f>SUM(Mariannhill!P225)</f>
        <v>0</v>
      </c>
      <c r="Q225" s="78">
        <f>SUM(Mariannhill!Q225)</f>
        <v>0</v>
      </c>
      <c r="R225" s="78">
        <f>SUM(Mariannhill!R225)</f>
        <v>0</v>
      </c>
      <c r="S225" s="78">
        <f>SUM(Mariannhill!S225)</f>
        <v>0</v>
      </c>
      <c r="T225" s="78">
        <f>SUM(Mariannhill!T225)</f>
        <v>0</v>
      </c>
      <c r="U225" s="77">
        <f>SUM(Mariannhill!U225)</f>
        <v>0</v>
      </c>
      <c r="V225" s="76">
        <f>SUM(Mariannhill!V225)</f>
        <v>0</v>
      </c>
      <c r="W225" s="78">
        <f>SUM(Mariannhill!W225)</f>
        <v>0</v>
      </c>
      <c r="X225" s="78">
        <f>SUM(Mariannhill!X225)</f>
        <v>0</v>
      </c>
      <c r="Y225" s="78">
        <f>SUM(Mariannhill!Y225)</f>
        <v>0</v>
      </c>
      <c r="Z225" s="78">
        <f>SUM(Mariannhill!Z225)</f>
        <v>0</v>
      </c>
      <c r="AA225" s="78">
        <f>SUM(Mariannhill!AA225)</f>
        <v>0</v>
      </c>
      <c r="AB225" s="78">
        <f>SUM(Mariannhill!AB225)</f>
        <v>0</v>
      </c>
      <c r="AC225" s="78">
        <f>SUM(Mariannhill!AC225)</f>
        <v>0</v>
      </c>
      <c r="AD225" s="78">
        <f>SUM(Mariannhill!AD225)</f>
        <v>0</v>
      </c>
      <c r="AE225" s="78">
        <f>SUM(Mariannhill!AE225)</f>
        <v>0</v>
      </c>
      <c r="AF225" s="78">
        <f>SUM(Mariannhill!AF225)</f>
        <v>0</v>
      </c>
      <c r="AG225" s="77">
        <f>SUM(Mariannhill!AG225)</f>
        <v>0</v>
      </c>
      <c r="AH225" s="79">
        <f>SUM(Mariannhill!AH225)</f>
        <v>0</v>
      </c>
      <c r="AI225" s="78">
        <f>SUM(Mariannhill!AI225)</f>
        <v>0</v>
      </c>
      <c r="AJ225" s="78">
        <f>SUM(Mariannhill!AJ225)</f>
        <v>0</v>
      </c>
      <c r="AK225" s="78">
        <f>SUM(Mariannhill!AK225)</f>
        <v>0</v>
      </c>
      <c r="AL225" s="78">
        <f>SUM(Mariannhill!AL225)</f>
        <v>0</v>
      </c>
      <c r="AM225" s="78">
        <f>SUM(Mariannhill!AM225)</f>
        <v>0</v>
      </c>
      <c r="AN225" s="78">
        <f>SUM(Mariannhill!AN225)</f>
        <v>0</v>
      </c>
      <c r="AO225" s="78">
        <f>SUM(Mariannhill!AO225)</f>
        <v>0</v>
      </c>
      <c r="AP225" s="78">
        <f>SUM(Mariannhill!AP225)</f>
        <v>0</v>
      </c>
      <c r="AQ225" s="78">
        <f>SUM(Mariannhill!AQ225)</f>
        <v>0</v>
      </c>
      <c r="AR225" s="78">
        <f>SUM(Mariannhill!AR225)</f>
        <v>0</v>
      </c>
      <c r="AS225" s="77">
        <f>SUM(Mariannhill!AS225)</f>
        <v>0</v>
      </c>
      <c r="AT225" s="79">
        <f>SUM(Mariannhill!AT225)</f>
        <v>0</v>
      </c>
      <c r="AU225" s="78">
        <f>SUM(Mariannhill!AU225)</f>
        <v>0</v>
      </c>
      <c r="AV225" s="78">
        <f>SUM(Mariannhill!AV225)</f>
        <v>0</v>
      </c>
      <c r="AW225" s="78">
        <f>SUM(Mariannhill!AW225)</f>
        <v>0</v>
      </c>
      <c r="AX225" s="78">
        <f>SUM(Mariannhill!AX225)</f>
        <v>0</v>
      </c>
      <c r="AY225" s="78">
        <f>SUM(Mariannhill!AY225)</f>
        <v>0</v>
      </c>
      <c r="AZ225" s="78">
        <f>SUM(Mariannhill!AZ225)</f>
        <v>0</v>
      </c>
      <c r="BA225" s="78">
        <f>SUM(Mariannhill!BA225)</f>
        <v>0</v>
      </c>
      <c r="BB225" s="78">
        <f>SUM(Mariannhill!BB225)</f>
        <v>0</v>
      </c>
      <c r="BC225" s="78">
        <f>SUM(Mariannhill!BC225)</f>
        <v>0</v>
      </c>
      <c r="BD225" s="78">
        <f>SUM(Mariannhill!BD225)</f>
        <v>0</v>
      </c>
      <c r="BE225" s="77">
        <f>SUM(Mariannhill!BE225)</f>
        <v>0</v>
      </c>
      <c r="BF225" s="79">
        <f>SUM(Mariannhill!BF225)</f>
        <v>0</v>
      </c>
      <c r="BG225" s="78">
        <f>SUM(Mariannhill!BG225)</f>
        <v>0</v>
      </c>
      <c r="BH225" s="78">
        <f>SUM(Mariannhill!BH225)</f>
        <v>0</v>
      </c>
      <c r="BI225" s="78">
        <f>SUM(Mariannhill!BI225)</f>
        <v>0</v>
      </c>
      <c r="BJ225" s="78">
        <f>SUM(Mariannhill!BJ225)</f>
        <v>0</v>
      </c>
      <c r="BK225" s="78">
        <f>SUM(Mariannhill!BK225)</f>
        <v>0</v>
      </c>
      <c r="BL225" s="78">
        <f>SUM(Mariannhill!BL225)</f>
        <v>0</v>
      </c>
      <c r="BM225" s="78">
        <f>SUM(Mariannhill!BM225)</f>
        <v>0</v>
      </c>
      <c r="BN225" s="78">
        <f>SUM(Mariannhill!BN225)</f>
        <v>0</v>
      </c>
      <c r="BO225" s="78">
        <f>SUM(Mariannhill!BO225)</f>
        <v>0</v>
      </c>
      <c r="BP225" s="78">
        <f>SUM(Mariannhill!BP225)</f>
        <v>0</v>
      </c>
      <c r="BQ225" s="77">
        <f>SUM(Mariannhill!BQ225)</f>
        <v>0</v>
      </c>
      <c r="BR225" s="79">
        <f>SUM(Mariannhill!BR225)</f>
        <v>0</v>
      </c>
      <c r="BS225" s="78">
        <f>SUM(Mariannhill!BS225)</f>
        <v>0</v>
      </c>
      <c r="BT225" s="78">
        <f>SUM(Mariannhill!BT225)</f>
        <v>0</v>
      </c>
      <c r="BU225" s="78">
        <f>SUM(Mariannhill!BU225)</f>
        <v>0</v>
      </c>
      <c r="BV225" s="78">
        <f>SUM(Mariannhill!BV225)</f>
        <v>0</v>
      </c>
      <c r="BW225" s="78">
        <f>SUM(Mariannhill!BW225)</f>
        <v>0</v>
      </c>
      <c r="BX225" s="78">
        <f>SUM(Mariannhill!BX225)</f>
        <v>0</v>
      </c>
      <c r="BY225" s="78">
        <f>SUM(Mariannhill!BY225)</f>
        <v>0</v>
      </c>
      <c r="BZ225" s="78">
        <f>SUM(Mariannhill!BZ225)</f>
        <v>0</v>
      </c>
      <c r="CA225" s="78">
        <f>SUM(Mariannhill!CA225)</f>
        <v>0</v>
      </c>
      <c r="CB225" s="78">
        <f>SUM(Mariannhill!CB225)</f>
        <v>0</v>
      </c>
      <c r="CC225" s="77">
        <f>SUM(Mariannhill!CC225)</f>
        <v>0</v>
      </c>
      <c r="CD225" s="40" t="s">
        <v>50</v>
      </c>
    </row>
    <row r="226" spans="1:82" s="176" customFormat="1" x14ac:dyDescent="0.35">
      <c r="B226" s="177" t="s">
        <v>407</v>
      </c>
      <c r="C226" s="178" t="s">
        <v>408</v>
      </c>
      <c r="D226" s="179" t="s">
        <v>90</v>
      </c>
      <c r="E226" s="283">
        <f>SUM(Mariannhill!E226)</f>
        <v>0</v>
      </c>
      <c r="F226" s="214" t="b">
        <f>(Mariannhill!G224)=G226</f>
        <v>1</v>
      </c>
      <c r="G226" s="175">
        <f t="shared" si="96"/>
        <v>0</v>
      </c>
      <c r="H226" s="76">
        <f>SUM(Mariannhill!H226)</f>
        <v>0</v>
      </c>
      <c r="I226" s="77">
        <f>SUM(Mariannhill!I226)</f>
        <v>0</v>
      </c>
      <c r="J226" s="76">
        <f>SUM(Mariannhill!J226)</f>
        <v>0</v>
      </c>
      <c r="K226" s="78">
        <f>SUM(Mariannhill!K226)</f>
        <v>0</v>
      </c>
      <c r="L226" s="78">
        <f>SUM(Mariannhill!L226)</f>
        <v>0</v>
      </c>
      <c r="M226" s="78">
        <f>SUM(Mariannhill!M226)</f>
        <v>0</v>
      </c>
      <c r="N226" s="78">
        <f>SUM(Mariannhill!N226)</f>
        <v>0</v>
      </c>
      <c r="O226" s="78">
        <f>SUM(Mariannhill!O226)</f>
        <v>0</v>
      </c>
      <c r="P226" s="78">
        <f>SUM(Mariannhill!P226)</f>
        <v>0</v>
      </c>
      <c r="Q226" s="78">
        <f>SUM(Mariannhill!Q226)</f>
        <v>0</v>
      </c>
      <c r="R226" s="78">
        <f>SUM(Mariannhill!R226)</f>
        <v>0</v>
      </c>
      <c r="S226" s="78">
        <f>SUM(Mariannhill!S226)</f>
        <v>0</v>
      </c>
      <c r="T226" s="78">
        <f>SUM(Mariannhill!T226)</f>
        <v>0</v>
      </c>
      <c r="U226" s="77">
        <f>SUM(Mariannhill!U226)</f>
        <v>0</v>
      </c>
      <c r="V226" s="76">
        <f>SUM(Mariannhill!V226)</f>
        <v>0</v>
      </c>
      <c r="W226" s="78">
        <f>SUM(Mariannhill!W226)</f>
        <v>0</v>
      </c>
      <c r="X226" s="78">
        <f>SUM(Mariannhill!X226)</f>
        <v>0</v>
      </c>
      <c r="Y226" s="78">
        <f>SUM(Mariannhill!Y226)</f>
        <v>0</v>
      </c>
      <c r="Z226" s="78">
        <f>SUM(Mariannhill!Z226)</f>
        <v>0</v>
      </c>
      <c r="AA226" s="78">
        <f>SUM(Mariannhill!AA226)</f>
        <v>0</v>
      </c>
      <c r="AB226" s="78">
        <f>SUM(Mariannhill!AB226)</f>
        <v>0</v>
      </c>
      <c r="AC226" s="78">
        <f>SUM(Mariannhill!AC226)</f>
        <v>0</v>
      </c>
      <c r="AD226" s="78">
        <f>SUM(Mariannhill!AD226)</f>
        <v>0</v>
      </c>
      <c r="AE226" s="78">
        <f>SUM(Mariannhill!AE226)</f>
        <v>0</v>
      </c>
      <c r="AF226" s="78">
        <f>SUM(Mariannhill!AF226)</f>
        <v>0</v>
      </c>
      <c r="AG226" s="77">
        <f>SUM(Mariannhill!AG226)</f>
        <v>0</v>
      </c>
      <c r="AH226" s="79">
        <f>SUM(Mariannhill!AH226)</f>
        <v>0</v>
      </c>
      <c r="AI226" s="78">
        <f>SUM(Mariannhill!AI226)</f>
        <v>0</v>
      </c>
      <c r="AJ226" s="78">
        <f>SUM(Mariannhill!AJ226)</f>
        <v>0</v>
      </c>
      <c r="AK226" s="78">
        <f>SUM(Mariannhill!AK226)</f>
        <v>0</v>
      </c>
      <c r="AL226" s="78">
        <f>SUM(Mariannhill!AL226)</f>
        <v>0</v>
      </c>
      <c r="AM226" s="78">
        <f>SUM(Mariannhill!AM226)</f>
        <v>0</v>
      </c>
      <c r="AN226" s="78">
        <f>SUM(Mariannhill!AN226)</f>
        <v>0</v>
      </c>
      <c r="AO226" s="78">
        <f>SUM(Mariannhill!AO226)</f>
        <v>0</v>
      </c>
      <c r="AP226" s="78">
        <f>SUM(Mariannhill!AP226)</f>
        <v>0</v>
      </c>
      <c r="AQ226" s="78">
        <f>SUM(Mariannhill!AQ226)</f>
        <v>0</v>
      </c>
      <c r="AR226" s="78">
        <f>SUM(Mariannhill!AR226)</f>
        <v>0</v>
      </c>
      <c r="AS226" s="77">
        <f>SUM(Mariannhill!AS226)</f>
        <v>0</v>
      </c>
      <c r="AT226" s="79">
        <f>SUM(Mariannhill!AT226)</f>
        <v>0</v>
      </c>
      <c r="AU226" s="78">
        <f>SUM(Mariannhill!AU226)</f>
        <v>0</v>
      </c>
      <c r="AV226" s="78">
        <f>SUM(Mariannhill!AV226)</f>
        <v>0</v>
      </c>
      <c r="AW226" s="78">
        <f>SUM(Mariannhill!AW226)</f>
        <v>0</v>
      </c>
      <c r="AX226" s="78">
        <f>SUM(Mariannhill!AX226)</f>
        <v>0</v>
      </c>
      <c r="AY226" s="78">
        <f>SUM(Mariannhill!AY226)</f>
        <v>0</v>
      </c>
      <c r="AZ226" s="78">
        <f>SUM(Mariannhill!AZ226)</f>
        <v>0</v>
      </c>
      <c r="BA226" s="78">
        <f>SUM(Mariannhill!BA226)</f>
        <v>0</v>
      </c>
      <c r="BB226" s="78">
        <f>SUM(Mariannhill!BB226)</f>
        <v>0</v>
      </c>
      <c r="BC226" s="78">
        <f>SUM(Mariannhill!BC226)</f>
        <v>0</v>
      </c>
      <c r="BD226" s="78">
        <f>SUM(Mariannhill!BD226)</f>
        <v>0</v>
      </c>
      <c r="BE226" s="77">
        <f>SUM(Mariannhill!BE226)</f>
        <v>0</v>
      </c>
      <c r="BF226" s="79">
        <f>SUM(Mariannhill!BF226)</f>
        <v>0</v>
      </c>
      <c r="BG226" s="78">
        <f>SUM(Mariannhill!BG226)</f>
        <v>0</v>
      </c>
      <c r="BH226" s="78">
        <f>SUM(Mariannhill!BH226)</f>
        <v>0</v>
      </c>
      <c r="BI226" s="78">
        <f>SUM(Mariannhill!BI226)</f>
        <v>0</v>
      </c>
      <c r="BJ226" s="78">
        <f>SUM(Mariannhill!BJ226)</f>
        <v>0</v>
      </c>
      <c r="BK226" s="78">
        <f>SUM(Mariannhill!BK226)</f>
        <v>0</v>
      </c>
      <c r="BL226" s="78">
        <f>SUM(Mariannhill!BL226)</f>
        <v>0</v>
      </c>
      <c r="BM226" s="78">
        <f>SUM(Mariannhill!BM226)</f>
        <v>0</v>
      </c>
      <c r="BN226" s="78">
        <f>SUM(Mariannhill!BN226)</f>
        <v>0</v>
      </c>
      <c r="BO226" s="78">
        <f>SUM(Mariannhill!BO226)</f>
        <v>0</v>
      </c>
      <c r="BP226" s="78">
        <f>SUM(Mariannhill!BP226)</f>
        <v>0</v>
      </c>
      <c r="BQ226" s="77">
        <f>SUM(Mariannhill!BQ226)</f>
        <v>0</v>
      </c>
      <c r="BR226" s="79">
        <f>SUM(Mariannhill!BR226)</f>
        <v>0</v>
      </c>
      <c r="BS226" s="78">
        <f>SUM(Mariannhill!BS226)</f>
        <v>0</v>
      </c>
      <c r="BT226" s="78">
        <f>SUM(Mariannhill!BT226)</f>
        <v>0</v>
      </c>
      <c r="BU226" s="78">
        <f>SUM(Mariannhill!BU226)</f>
        <v>0</v>
      </c>
      <c r="BV226" s="78">
        <f>SUM(Mariannhill!BV226)</f>
        <v>0</v>
      </c>
      <c r="BW226" s="78">
        <f>SUM(Mariannhill!BW226)</f>
        <v>0</v>
      </c>
      <c r="BX226" s="78">
        <f>SUM(Mariannhill!BX226)</f>
        <v>0</v>
      </c>
      <c r="BY226" s="78">
        <f>SUM(Mariannhill!BY226)</f>
        <v>0</v>
      </c>
      <c r="BZ226" s="78">
        <f>SUM(Mariannhill!BZ226)</f>
        <v>0</v>
      </c>
      <c r="CA226" s="78">
        <f>SUM(Mariannhill!CA226)</f>
        <v>0</v>
      </c>
      <c r="CB226" s="78">
        <f>SUM(Mariannhill!CB226)</f>
        <v>0</v>
      </c>
      <c r="CC226" s="77">
        <f>SUM(Mariannhill!CC226)</f>
        <v>0</v>
      </c>
      <c r="CD226" s="40" t="s">
        <v>50</v>
      </c>
    </row>
    <row r="227" spans="1:82" s="40" customFormat="1" x14ac:dyDescent="0.35">
      <c r="A227" s="150"/>
      <c r="B227" s="177" t="s">
        <v>409</v>
      </c>
      <c r="C227" s="178" t="s">
        <v>410</v>
      </c>
      <c r="D227" s="179" t="s">
        <v>90</v>
      </c>
      <c r="E227" s="283">
        <f>SUM(Mariannhill!E227)</f>
        <v>0</v>
      </c>
      <c r="F227" s="214" t="b">
        <f>(Mariannhill!G225)=G227</f>
        <v>1</v>
      </c>
      <c r="G227" s="175">
        <f t="shared" si="96"/>
        <v>0</v>
      </c>
      <c r="H227" s="76">
        <f>SUM(Mariannhill!H227)</f>
        <v>0</v>
      </c>
      <c r="I227" s="77">
        <f>SUM(Mariannhill!I227)</f>
        <v>0</v>
      </c>
      <c r="J227" s="76">
        <f>SUM(Mariannhill!J227)</f>
        <v>0</v>
      </c>
      <c r="K227" s="78">
        <f>SUM(Mariannhill!K227)</f>
        <v>0</v>
      </c>
      <c r="L227" s="78">
        <f>SUM(Mariannhill!L227)</f>
        <v>0</v>
      </c>
      <c r="M227" s="78">
        <f>SUM(Mariannhill!M227)</f>
        <v>0</v>
      </c>
      <c r="N227" s="78">
        <f>SUM(Mariannhill!N227)</f>
        <v>0</v>
      </c>
      <c r="O227" s="78">
        <f>SUM(Mariannhill!O227)</f>
        <v>0</v>
      </c>
      <c r="P227" s="78">
        <f>SUM(Mariannhill!P227)</f>
        <v>0</v>
      </c>
      <c r="Q227" s="78">
        <f>SUM(Mariannhill!Q227)</f>
        <v>0</v>
      </c>
      <c r="R227" s="78">
        <f>SUM(Mariannhill!R227)</f>
        <v>0</v>
      </c>
      <c r="S227" s="78">
        <f>SUM(Mariannhill!S227)</f>
        <v>0</v>
      </c>
      <c r="T227" s="78">
        <f>SUM(Mariannhill!T227)</f>
        <v>0</v>
      </c>
      <c r="U227" s="77">
        <f>SUM(Mariannhill!U227)</f>
        <v>0</v>
      </c>
      <c r="V227" s="76">
        <f>SUM(Mariannhill!V227)</f>
        <v>0</v>
      </c>
      <c r="W227" s="78">
        <f>SUM(Mariannhill!W227)</f>
        <v>0</v>
      </c>
      <c r="X227" s="78">
        <f>SUM(Mariannhill!X227)</f>
        <v>0</v>
      </c>
      <c r="Y227" s="78">
        <f>SUM(Mariannhill!Y227)</f>
        <v>0</v>
      </c>
      <c r="Z227" s="78">
        <f>SUM(Mariannhill!Z227)</f>
        <v>0</v>
      </c>
      <c r="AA227" s="78">
        <f>SUM(Mariannhill!AA227)</f>
        <v>0</v>
      </c>
      <c r="AB227" s="78">
        <f>SUM(Mariannhill!AB227)</f>
        <v>0</v>
      </c>
      <c r="AC227" s="78">
        <f>SUM(Mariannhill!AC227)</f>
        <v>0</v>
      </c>
      <c r="AD227" s="78">
        <f>SUM(Mariannhill!AD227)</f>
        <v>0</v>
      </c>
      <c r="AE227" s="78">
        <f>SUM(Mariannhill!AE227)</f>
        <v>0</v>
      </c>
      <c r="AF227" s="78">
        <f>SUM(Mariannhill!AF227)</f>
        <v>0</v>
      </c>
      <c r="AG227" s="77">
        <f>SUM(Mariannhill!AG227)</f>
        <v>0</v>
      </c>
      <c r="AH227" s="79">
        <f>SUM(Mariannhill!AH227)</f>
        <v>0</v>
      </c>
      <c r="AI227" s="78">
        <f>SUM(Mariannhill!AI227)</f>
        <v>0</v>
      </c>
      <c r="AJ227" s="78">
        <f>SUM(Mariannhill!AJ227)</f>
        <v>0</v>
      </c>
      <c r="AK227" s="78">
        <f>SUM(Mariannhill!AK227)</f>
        <v>0</v>
      </c>
      <c r="AL227" s="78">
        <f>SUM(Mariannhill!AL227)</f>
        <v>0</v>
      </c>
      <c r="AM227" s="78">
        <f>SUM(Mariannhill!AM227)</f>
        <v>0</v>
      </c>
      <c r="AN227" s="78">
        <f>SUM(Mariannhill!AN227)</f>
        <v>0</v>
      </c>
      <c r="AO227" s="78">
        <f>SUM(Mariannhill!AO227)</f>
        <v>0</v>
      </c>
      <c r="AP227" s="78">
        <f>SUM(Mariannhill!AP227)</f>
        <v>0</v>
      </c>
      <c r="AQ227" s="78">
        <f>SUM(Mariannhill!AQ227)</f>
        <v>0</v>
      </c>
      <c r="AR227" s="78">
        <f>SUM(Mariannhill!AR227)</f>
        <v>0</v>
      </c>
      <c r="AS227" s="77">
        <f>SUM(Mariannhill!AS227)</f>
        <v>0</v>
      </c>
      <c r="AT227" s="79">
        <f>SUM(Mariannhill!AT227)</f>
        <v>0</v>
      </c>
      <c r="AU227" s="78">
        <f>SUM(Mariannhill!AU227)</f>
        <v>0</v>
      </c>
      <c r="AV227" s="78">
        <f>SUM(Mariannhill!AV227)</f>
        <v>0</v>
      </c>
      <c r="AW227" s="78">
        <f>SUM(Mariannhill!AW227)</f>
        <v>0</v>
      </c>
      <c r="AX227" s="78">
        <f>SUM(Mariannhill!AX227)</f>
        <v>0</v>
      </c>
      <c r="AY227" s="78">
        <f>SUM(Mariannhill!AY227)</f>
        <v>0</v>
      </c>
      <c r="AZ227" s="78">
        <f>SUM(Mariannhill!AZ227)</f>
        <v>0</v>
      </c>
      <c r="BA227" s="78">
        <f>SUM(Mariannhill!BA227)</f>
        <v>0</v>
      </c>
      <c r="BB227" s="78">
        <f>SUM(Mariannhill!BB227)</f>
        <v>0</v>
      </c>
      <c r="BC227" s="78">
        <f>SUM(Mariannhill!BC227)</f>
        <v>0</v>
      </c>
      <c r="BD227" s="78">
        <f>SUM(Mariannhill!BD227)</f>
        <v>0</v>
      </c>
      <c r="BE227" s="77">
        <f>SUM(Mariannhill!BE227)</f>
        <v>0</v>
      </c>
      <c r="BF227" s="79">
        <f>SUM(Mariannhill!BF227)</f>
        <v>0</v>
      </c>
      <c r="BG227" s="78">
        <f>SUM(Mariannhill!BG227)</f>
        <v>0</v>
      </c>
      <c r="BH227" s="78">
        <f>SUM(Mariannhill!BH227)</f>
        <v>0</v>
      </c>
      <c r="BI227" s="78">
        <f>SUM(Mariannhill!BI227)</f>
        <v>0</v>
      </c>
      <c r="BJ227" s="78">
        <f>SUM(Mariannhill!BJ227)</f>
        <v>0</v>
      </c>
      <c r="BK227" s="78">
        <f>SUM(Mariannhill!BK227)</f>
        <v>0</v>
      </c>
      <c r="BL227" s="78">
        <f>SUM(Mariannhill!BL227)</f>
        <v>0</v>
      </c>
      <c r="BM227" s="78">
        <f>SUM(Mariannhill!BM227)</f>
        <v>0</v>
      </c>
      <c r="BN227" s="78">
        <f>SUM(Mariannhill!BN227)</f>
        <v>0</v>
      </c>
      <c r="BO227" s="78">
        <f>SUM(Mariannhill!BO227)</f>
        <v>0</v>
      </c>
      <c r="BP227" s="78">
        <f>SUM(Mariannhill!BP227)</f>
        <v>0</v>
      </c>
      <c r="BQ227" s="77">
        <f>SUM(Mariannhill!BQ227)</f>
        <v>0</v>
      </c>
      <c r="BR227" s="79">
        <f>SUM(Mariannhill!BR227)</f>
        <v>0</v>
      </c>
      <c r="BS227" s="78">
        <f>SUM(Mariannhill!BS227)</f>
        <v>0</v>
      </c>
      <c r="BT227" s="78">
        <f>SUM(Mariannhill!BT227)</f>
        <v>0</v>
      </c>
      <c r="BU227" s="78">
        <f>SUM(Mariannhill!BU227)</f>
        <v>0</v>
      </c>
      <c r="BV227" s="78">
        <f>SUM(Mariannhill!BV227)</f>
        <v>0</v>
      </c>
      <c r="BW227" s="78">
        <f>SUM(Mariannhill!BW227)</f>
        <v>0</v>
      </c>
      <c r="BX227" s="78">
        <f>SUM(Mariannhill!BX227)</f>
        <v>0</v>
      </c>
      <c r="BY227" s="78">
        <f>SUM(Mariannhill!BY227)</f>
        <v>0</v>
      </c>
      <c r="BZ227" s="78">
        <f>SUM(Mariannhill!BZ227)</f>
        <v>0</v>
      </c>
      <c r="CA227" s="78">
        <f>SUM(Mariannhill!CA227)</f>
        <v>0</v>
      </c>
      <c r="CB227" s="78">
        <f>SUM(Mariannhill!CB227)</f>
        <v>0</v>
      </c>
      <c r="CC227" s="77">
        <f>SUM(Mariannhill!CC227)</f>
        <v>0</v>
      </c>
      <c r="CD227" s="40" t="s">
        <v>50</v>
      </c>
    </row>
    <row r="228" spans="1:82" s="176" customFormat="1" x14ac:dyDescent="0.35">
      <c r="B228" s="177" t="s">
        <v>411</v>
      </c>
      <c r="C228" s="178" t="s">
        <v>412</v>
      </c>
      <c r="D228" s="179" t="s">
        <v>90</v>
      </c>
      <c r="E228" s="283">
        <f>SUM(Mariannhill!E228)</f>
        <v>0</v>
      </c>
      <c r="F228" s="214" t="b">
        <f>(Mariannhill!G226)=G228</f>
        <v>1</v>
      </c>
      <c r="G228" s="175">
        <f t="shared" si="96"/>
        <v>0</v>
      </c>
      <c r="H228" s="76">
        <f>SUM(Mariannhill!H228)</f>
        <v>0</v>
      </c>
      <c r="I228" s="77">
        <f>SUM(Mariannhill!I228)</f>
        <v>0</v>
      </c>
      <c r="J228" s="76">
        <f>SUM(Mariannhill!J228)</f>
        <v>0</v>
      </c>
      <c r="K228" s="78">
        <f>SUM(Mariannhill!K228)</f>
        <v>0</v>
      </c>
      <c r="L228" s="78">
        <f>SUM(Mariannhill!L228)</f>
        <v>0</v>
      </c>
      <c r="M228" s="78">
        <f>SUM(Mariannhill!M228)</f>
        <v>0</v>
      </c>
      <c r="N228" s="78">
        <f>SUM(Mariannhill!N228)</f>
        <v>0</v>
      </c>
      <c r="O228" s="78">
        <f>SUM(Mariannhill!O228)</f>
        <v>0</v>
      </c>
      <c r="P228" s="78">
        <f>SUM(Mariannhill!P228)</f>
        <v>0</v>
      </c>
      <c r="Q228" s="78">
        <f>SUM(Mariannhill!Q228)</f>
        <v>0</v>
      </c>
      <c r="R228" s="78">
        <f>SUM(Mariannhill!R228)</f>
        <v>0</v>
      </c>
      <c r="S228" s="78">
        <f>SUM(Mariannhill!S228)</f>
        <v>0</v>
      </c>
      <c r="T228" s="78">
        <f>SUM(Mariannhill!T228)</f>
        <v>0</v>
      </c>
      <c r="U228" s="77">
        <f>SUM(Mariannhill!U228)</f>
        <v>0</v>
      </c>
      <c r="V228" s="76">
        <f>SUM(Mariannhill!V228)</f>
        <v>0</v>
      </c>
      <c r="W228" s="78">
        <f>SUM(Mariannhill!W228)</f>
        <v>0</v>
      </c>
      <c r="X228" s="78">
        <f>SUM(Mariannhill!X228)</f>
        <v>0</v>
      </c>
      <c r="Y228" s="78">
        <f>SUM(Mariannhill!Y228)</f>
        <v>0</v>
      </c>
      <c r="Z228" s="78">
        <f>SUM(Mariannhill!Z228)</f>
        <v>0</v>
      </c>
      <c r="AA228" s="78">
        <f>SUM(Mariannhill!AA228)</f>
        <v>0</v>
      </c>
      <c r="AB228" s="78">
        <f>SUM(Mariannhill!AB228)</f>
        <v>0</v>
      </c>
      <c r="AC228" s="78">
        <f>SUM(Mariannhill!AC228)</f>
        <v>0</v>
      </c>
      <c r="AD228" s="78">
        <f>SUM(Mariannhill!AD228)</f>
        <v>0</v>
      </c>
      <c r="AE228" s="78">
        <f>SUM(Mariannhill!AE228)</f>
        <v>0</v>
      </c>
      <c r="AF228" s="78">
        <f>SUM(Mariannhill!AF228)</f>
        <v>0</v>
      </c>
      <c r="AG228" s="77">
        <f>SUM(Mariannhill!AG228)</f>
        <v>0</v>
      </c>
      <c r="AH228" s="79">
        <f>SUM(Mariannhill!AH228)</f>
        <v>0</v>
      </c>
      <c r="AI228" s="78">
        <f>SUM(Mariannhill!AI228)</f>
        <v>0</v>
      </c>
      <c r="AJ228" s="78">
        <f>SUM(Mariannhill!AJ228)</f>
        <v>0</v>
      </c>
      <c r="AK228" s="78">
        <f>SUM(Mariannhill!AK228)</f>
        <v>0</v>
      </c>
      <c r="AL228" s="78">
        <f>SUM(Mariannhill!AL228)</f>
        <v>0</v>
      </c>
      <c r="AM228" s="78">
        <f>SUM(Mariannhill!AM228)</f>
        <v>0</v>
      </c>
      <c r="AN228" s="78">
        <f>SUM(Mariannhill!AN228)</f>
        <v>0</v>
      </c>
      <c r="AO228" s="78">
        <f>SUM(Mariannhill!AO228)</f>
        <v>0</v>
      </c>
      <c r="AP228" s="78">
        <f>SUM(Mariannhill!AP228)</f>
        <v>0</v>
      </c>
      <c r="AQ228" s="78">
        <f>SUM(Mariannhill!AQ228)</f>
        <v>0</v>
      </c>
      <c r="AR228" s="78">
        <f>SUM(Mariannhill!AR228)</f>
        <v>0</v>
      </c>
      <c r="AS228" s="77">
        <f>SUM(Mariannhill!AS228)</f>
        <v>0</v>
      </c>
      <c r="AT228" s="79">
        <f>SUM(Mariannhill!AT228)</f>
        <v>0</v>
      </c>
      <c r="AU228" s="78">
        <f>SUM(Mariannhill!AU228)</f>
        <v>0</v>
      </c>
      <c r="AV228" s="78">
        <f>SUM(Mariannhill!AV228)</f>
        <v>0</v>
      </c>
      <c r="AW228" s="78">
        <f>SUM(Mariannhill!AW228)</f>
        <v>0</v>
      </c>
      <c r="AX228" s="78">
        <f>SUM(Mariannhill!AX228)</f>
        <v>0</v>
      </c>
      <c r="AY228" s="78">
        <f>SUM(Mariannhill!AY228)</f>
        <v>0</v>
      </c>
      <c r="AZ228" s="78">
        <f>SUM(Mariannhill!AZ228)</f>
        <v>0</v>
      </c>
      <c r="BA228" s="78">
        <f>SUM(Mariannhill!BA228)</f>
        <v>0</v>
      </c>
      <c r="BB228" s="78">
        <f>SUM(Mariannhill!BB228)</f>
        <v>0</v>
      </c>
      <c r="BC228" s="78">
        <f>SUM(Mariannhill!BC228)</f>
        <v>0</v>
      </c>
      <c r="BD228" s="78">
        <f>SUM(Mariannhill!BD228)</f>
        <v>0</v>
      </c>
      <c r="BE228" s="77">
        <f>SUM(Mariannhill!BE228)</f>
        <v>0</v>
      </c>
      <c r="BF228" s="79">
        <f>SUM(Mariannhill!BF228)</f>
        <v>0</v>
      </c>
      <c r="BG228" s="78">
        <f>SUM(Mariannhill!BG228)</f>
        <v>0</v>
      </c>
      <c r="BH228" s="78">
        <f>SUM(Mariannhill!BH228)</f>
        <v>0</v>
      </c>
      <c r="BI228" s="78">
        <f>SUM(Mariannhill!BI228)</f>
        <v>0</v>
      </c>
      <c r="BJ228" s="78">
        <f>SUM(Mariannhill!BJ228)</f>
        <v>0</v>
      </c>
      <c r="BK228" s="78">
        <f>SUM(Mariannhill!BK228)</f>
        <v>0</v>
      </c>
      <c r="BL228" s="78">
        <f>SUM(Mariannhill!BL228)</f>
        <v>0</v>
      </c>
      <c r="BM228" s="78">
        <f>SUM(Mariannhill!BM228)</f>
        <v>0</v>
      </c>
      <c r="BN228" s="78">
        <f>SUM(Mariannhill!BN228)</f>
        <v>0</v>
      </c>
      <c r="BO228" s="78">
        <f>SUM(Mariannhill!BO228)</f>
        <v>0</v>
      </c>
      <c r="BP228" s="78">
        <f>SUM(Mariannhill!BP228)</f>
        <v>0</v>
      </c>
      <c r="BQ228" s="77">
        <f>SUM(Mariannhill!BQ228)</f>
        <v>0</v>
      </c>
      <c r="BR228" s="79">
        <f>SUM(Mariannhill!BR228)</f>
        <v>0</v>
      </c>
      <c r="BS228" s="78">
        <f>SUM(Mariannhill!BS228)</f>
        <v>0</v>
      </c>
      <c r="BT228" s="78">
        <f>SUM(Mariannhill!BT228)</f>
        <v>0</v>
      </c>
      <c r="BU228" s="78">
        <f>SUM(Mariannhill!BU228)</f>
        <v>0</v>
      </c>
      <c r="BV228" s="78">
        <f>SUM(Mariannhill!BV228)</f>
        <v>0</v>
      </c>
      <c r="BW228" s="78">
        <f>SUM(Mariannhill!BW228)</f>
        <v>0</v>
      </c>
      <c r="BX228" s="78">
        <f>SUM(Mariannhill!BX228)</f>
        <v>0</v>
      </c>
      <c r="BY228" s="78">
        <f>SUM(Mariannhill!BY228)</f>
        <v>0</v>
      </c>
      <c r="BZ228" s="78">
        <f>SUM(Mariannhill!BZ228)</f>
        <v>0</v>
      </c>
      <c r="CA228" s="78">
        <f>SUM(Mariannhill!CA228)</f>
        <v>0</v>
      </c>
      <c r="CB228" s="78">
        <f>SUM(Mariannhill!CB228)</f>
        <v>0</v>
      </c>
      <c r="CC228" s="77">
        <f>SUM(Mariannhill!CC228)</f>
        <v>0</v>
      </c>
      <c r="CD228" s="40" t="s">
        <v>50</v>
      </c>
    </row>
    <row r="229" spans="1:82" s="176" customFormat="1" x14ac:dyDescent="0.35">
      <c r="B229" s="177" t="s">
        <v>413</v>
      </c>
      <c r="C229" s="178" t="s">
        <v>414</v>
      </c>
      <c r="D229" s="179" t="s">
        <v>90</v>
      </c>
      <c r="E229" s="283">
        <f>SUM(Mariannhill!E229)</f>
        <v>0</v>
      </c>
      <c r="F229" s="214" t="b">
        <f>(Mariannhill!G227)=G229</f>
        <v>1</v>
      </c>
      <c r="G229" s="175">
        <f t="shared" si="96"/>
        <v>0</v>
      </c>
      <c r="H229" s="76">
        <f>SUM(Mariannhill!H229)</f>
        <v>0</v>
      </c>
      <c r="I229" s="77">
        <f>SUM(Mariannhill!I229)</f>
        <v>0</v>
      </c>
      <c r="J229" s="76">
        <f>SUM(Mariannhill!J229)</f>
        <v>0</v>
      </c>
      <c r="K229" s="78">
        <f>SUM(Mariannhill!K229)</f>
        <v>0</v>
      </c>
      <c r="L229" s="78">
        <f>SUM(Mariannhill!L229)</f>
        <v>0</v>
      </c>
      <c r="M229" s="78">
        <f>SUM(Mariannhill!M229)</f>
        <v>0</v>
      </c>
      <c r="N229" s="78">
        <f>SUM(Mariannhill!N229)</f>
        <v>0</v>
      </c>
      <c r="O229" s="78">
        <f>SUM(Mariannhill!O229)</f>
        <v>0</v>
      </c>
      <c r="P229" s="78">
        <f>SUM(Mariannhill!P229)</f>
        <v>0</v>
      </c>
      <c r="Q229" s="78">
        <f>SUM(Mariannhill!Q229)</f>
        <v>0</v>
      </c>
      <c r="R229" s="78">
        <f>SUM(Mariannhill!R229)</f>
        <v>0</v>
      </c>
      <c r="S229" s="78">
        <f>SUM(Mariannhill!S229)</f>
        <v>0</v>
      </c>
      <c r="T229" s="78">
        <f>SUM(Mariannhill!T229)</f>
        <v>0</v>
      </c>
      <c r="U229" s="77">
        <f>SUM(Mariannhill!U229)</f>
        <v>0</v>
      </c>
      <c r="V229" s="76">
        <f>SUM(Mariannhill!V229)</f>
        <v>0</v>
      </c>
      <c r="W229" s="78">
        <f>SUM(Mariannhill!W229)</f>
        <v>0</v>
      </c>
      <c r="X229" s="78">
        <f>SUM(Mariannhill!X229)</f>
        <v>0</v>
      </c>
      <c r="Y229" s="78">
        <f>SUM(Mariannhill!Y229)</f>
        <v>0</v>
      </c>
      <c r="Z229" s="78">
        <f>SUM(Mariannhill!Z229)</f>
        <v>0</v>
      </c>
      <c r="AA229" s="78">
        <f>SUM(Mariannhill!AA229)</f>
        <v>0</v>
      </c>
      <c r="AB229" s="78">
        <f>SUM(Mariannhill!AB229)</f>
        <v>0</v>
      </c>
      <c r="AC229" s="78">
        <f>SUM(Mariannhill!AC229)</f>
        <v>0</v>
      </c>
      <c r="AD229" s="78">
        <f>SUM(Mariannhill!AD229)</f>
        <v>0</v>
      </c>
      <c r="AE229" s="78">
        <f>SUM(Mariannhill!AE229)</f>
        <v>0</v>
      </c>
      <c r="AF229" s="78">
        <f>SUM(Mariannhill!AF229)</f>
        <v>0</v>
      </c>
      <c r="AG229" s="77">
        <f>SUM(Mariannhill!AG229)</f>
        <v>0</v>
      </c>
      <c r="AH229" s="79">
        <f>SUM(Mariannhill!AH229)</f>
        <v>0</v>
      </c>
      <c r="AI229" s="78">
        <f>SUM(Mariannhill!AI229)</f>
        <v>0</v>
      </c>
      <c r="AJ229" s="78">
        <f>SUM(Mariannhill!AJ229)</f>
        <v>0</v>
      </c>
      <c r="AK229" s="78">
        <f>SUM(Mariannhill!AK229)</f>
        <v>0</v>
      </c>
      <c r="AL229" s="78">
        <f>SUM(Mariannhill!AL229)</f>
        <v>0</v>
      </c>
      <c r="AM229" s="78">
        <f>SUM(Mariannhill!AM229)</f>
        <v>0</v>
      </c>
      <c r="AN229" s="78">
        <f>SUM(Mariannhill!AN229)</f>
        <v>0</v>
      </c>
      <c r="AO229" s="78">
        <f>SUM(Mariannhill!AO229)</f>
        <v>0</v>
      </c>
      <c r="AP229" s="78">
        <f>SUM(Mariannhill!AP229)</f>
        <v>0</v>
      </c>
      <c r="AQ229" s="78">
        <f>SUM(Mariannhill!AQ229)</f>
        <v>0</v>
      </c>
      <c r="AR229" s="78">
        <f>SUM(Mariannhill!AR229)</f>
        <v>0</v>
      </c>
      <c r="AS229" s="77">
        <f>SUM(Mariannhill!AS229)</f>
        <v>0</v>
      </c>
      <c r="AT229" s="79">
        <f>SUM(Mariannhill!AT229)</f>
        <v>0</v>
      </c>
      <c r="AU229" s="78">
        <f>SUM(Mariannhill!AU229)</f>
        <v>0</v>
      </c>
      <c r="AV229" s="78">
        <f>SUM(Mariannhill!AV229)</f>
        <v>0</v>
      </c>
      <c r="AW229" s="78">
        <f>SUM(Mariannhill!AW229)</f>
        <v>0</v>
      </c>
      <c r="AX229" s="78">
        <f>SUM(Mariannhill!AX229)</f>
        <v>0</v>
      </c>
      <c r="AY229" s="78">
        <f>SUM(Mariannhill!AY229)</f>
        <v>0</v>
      </c>
      <c r="AZ229" s="78">
        <f>SUM(Mariannhill!AZ229)</f>
        <v>0</v>
      </c>
      <c r="BA229" s="78">
        <f>SUM(Mariannhill!BA229)</f>
        <v>0</v>
      </c>
      <c r="BB229" s="78">
        <f>SUM(Mariannhill!BB229)</f>
        <v>0</v>
      </c>
      <c r="BC229" s="78">
        <f>SUM(Mariannhill!BC229)</f>
        <v>0</v>
      </c>
      <c r="BD229" s="78">
        <f>SUM(Mariannhill!BD229)</f>
        <v>0</v>
      </c>
      <c r="BE229" s="77">
        <f>SUM(Mariannhill!BE229)</f>
        <v>0</v>
      </c>
      <c r="BF229" s="79">
        <f>SUM(Mariannhill!BF229)</f>
        <v>0</v>
      </c>
      <c r="BG229" s="78">
        <f>SUM(Mariannhill!BG229)</f>
        <v>0</v>
      </c>
      <c r="BH229" s="78">
        <f>SUM(Mariannhill!BH229)</f>
        <v>0</v>
      </c>
      <c r="BI229" s="78">
        <f>SUM(Mariannhill!BI229)</f>
        <v>0</v>
      </c>
      <c r="BJ229" s="78">
        <f>SUM(Mariannhill!BJ229)</f>
        <v>0</v>
      </c>
      <c r="BK229" s="78">
        <f>SUM(Mariannhill!BK229)</f>
        <v>0</v>
      </c>
      <c r="BL229" s="78">
        <f>SUM(Mariannhill!BL229)</f>
        <v>0</v>
      </c>
      <c r="BM229" s="78">
        <f>SUM(Mariannhill!BM229)</f>
        <v>0</v>
      </c>
      <c r="BN229" s="78">
        <f>SUM(Mariannhill!BN229)</f>
        <v>0</v>
      </c>
      <c r="BO229" s="78">
        <f>SUM(Mariannhill!BO229)</f>
        <v>0</v>
      </c>
      <c r="BP229" s="78">
        <f>SUM(Mariannhill!BP229)</f>
        <v>0</v>
      </c>
      <c r="BQ229" s="77">
        <f>SUM(Mariannhill!BQ229)</f>
        <v>0</v>
      </c>
      <c r="BR229" s="79">
        <f>SUM(Mariannhill!BR229)</f>
        <v>0</v>
      </c>
      <c r="BS229" s="78">
        <f>SUM(Mariannhill!BS229)</f>
        <v>0</v>
      </c>
      <c r="BT229" s="78">
        <f>SUM(Mariannhill!BT229)</f>
        <v>0</v>
      </c>
      <c r="BU229" s="78">
        <f>SUM(Mariannhill!BU229)</f>
        <v>0</v>
      </c>
      <c r="BV229" s="78">
        <f>SUM(Mariannhill!BV229)</f>
        <v>0</v>
      </c>
      <c r="BW229" s="78">
        <f>SUM(Mariannhill!BW229)</f>
        <v>0</v>
      </c>
      <c r="BX229" s="78">
        <f>SUM(Mariannhill!BX229)</f>
        <v>0</v>
      </c>
      <c r="BY229" s="78">
        <f>SUM(Mariannhill!BY229)</f>
        <v>0</v>
      </c>
      <c r="BZ229" s="78">
        <f>SUM(Mariannhill!BZ229)</f>
        <v>0</v>
      </c>
      <c r="CA229" s="78">
        <f>SUM(Mariannhill!CA229)</f>
        <v>0</v>
      </c>
      <c r="CB229" s="78">
        <f>SUM(Mariannhill!CB229)</f>
        <v>0</v>
      </c>
      <c r="CC229" s="77">
        <f>SUM(Mariannhill!CC229)</f>
        <v>0</v>
      </c>
      <c r="CD229" s="40" t="s">
        <v>50</v>
      </c>
    </row>
    <row r="230" spans="1:82" s="176" customFormat="1" ht="26" x14ac:dyDescent="0.35">
      <c r="B230" s="177" t="s">
        <v>415</v>
      </c>
      <c r="C230" s="178" t="s">
        <v>416</v>
      </c>
      <c r="D230" s="179" t="s">
        <v>90</v>
      </c>
      <c r="E230" s="283">
        <f>SUM(Mariannhill!E230)</f>
        <v>0</v>
      </c>
      <c r="F230" s="214" t="b">
        <f>(Mariannhill!G228)=G230</f>
        <v>1</v>
      </c>
      <c r="G230" s="175">
        <f t="shared" si="96"/>
        <v>0</v>
      </c>
      <c r="H230" s="76">
        <f>SUM(Mariannhill!H230)</f>
        <v>0</v>
      </c>
      <c r="I230" s="77">
        <f>SUM(Mariannhill!I230)</f>
        <v>0</v>
      </c>
      <c r="J230" s="76">
        <f>SUM(Mariannhill!J230)</f>
        <v>0</v>
      </c>
      <c r="K230" s="78">
        <f>SUM(Mariannhill!K230)</f>
        <v>0</v>
      </c>
      <c r="L230" s="78">
        <f>SUM(Mariannhill!L230)</f>
        <v>0</v>
      </c>
      <c r="M230" s="78">
        <f>SUM(Mariannhill!M230)</f>
        <v>0</v>
      </c>
      <c r="N230" s="78">
        <f>SUM(Mariannhill!N230)</f>
        <v>0</v>
      </c>
      <c r="O230" s="78">
        <f>SUM(Mariannhill!O230)</f>
        <v>0</v>
      </c>
      <c r="P230" s="78">
        <f>SUM(Mariannhill!P230)</f>
        <v>0</v>
      </c>
      <c r="Q230" s="78">
        <f>SUM(Mariannhill!Q230)</f>
        <v>0</v>
      </c>
      <c r="R230" s="78">
        <f>SUM(Mariannhill!R230)</f>
        <v>0</v>
      </c>
      <c r="S230" s="78">
        <f>SUM(Mariannhill!S230)</f>
        <v>0</v>
      </c>
      <c r="T230" s="78">
        <f>SUM(Mariannhill!T230)</f>
        <v>0</v>
      </c>
      <c r="U230" s="77">
        <f>SUM(Mariannhill!U230)</f>
        <v>0</v>
      </c>
      <c r="V230" s="76">
        <f>SUM(Mariannhill!V230)</f>
        <v>0</v>
      </c>
      <c r="W230" s="78">
        <f>SUM(Mariannhill!W230)</f>
        <v>0</v>
      </c>
      <c r="X230" s="78">
        <f>SUM(Mariannhill!X230)</f>
        <v>0</v>
      </c>
      <c r="Y230" s="78">
        <f>SUM(Mariannhill!Y230)</f>
        <v>0</v>
      </c>
      <c r="Z230" s="78">
        <f>SUM(Mariannhill!Z230)</f>
        <v>0</v>
      </c>
      <c r="AA230" s="78">
        <f>SUM(Mariannhill!AA230)</f>
        <v>0</v>
      </c>
      <c r="AB230" s="78">
        <f>SUM(Mariannhill!AB230)</f>
        <v>0</v>
      </c>
      <c r="AC230" s="78">
        <f>SUM(Mariannhill!AC230)</f>
        <v>0</v>
      </c>
      <c r="AD230" s="78">
        <f>SUM(Mariannhill!AD230)</f>
        <v>0</v>
      </c>
      <c r="AE230" s="78">
        <f>SUM(Mariannhill!AE230)</f>
        <v>0</v>
      </c>
      <c r="AF230" s="78">
        <f>SUM(Mariannhill!AF230)</f>
        <v>0</v>
      </c>
      <c r="AG230" s="77">
        <f>SUM(Mariannhill!AG230)</f>
        <v>0</v>
      </c>
      <c r="AH230" s="79">
        <f>SUM(Mariannhill!AH230)</f>
        <v>0</v>
      </c>
      <c r="AI230" s="78">
        <f>SUM(Mariannhill!AI230)</f>
        <v>0</v>
      </c>
      <c r="AJ230" s="78">
        <f>SUM(Mariannhill!AJ230)</f>
        <v>0</v>
      </c>
      <c r="AK230" s="78">
        <f>SUM(Mariannhill!AK230)</f>
        <v>0</v>
      </c>
      <c r="AL230" s="78">
        <f>SUM(Mariannhill!AL230)</f>
        <v>0</v>
      </c>
      <c r="AM230" s="78">
        <f>SUM(Mariannhill!AM230)</f>
        <v>0</v>
      </c>
      <c r="AN230" s="78">
        <f>SUM(Mariannhill!AN230)</f>
        <v>0</v>
      </c>
      <c r="AO230" s="78">
        <f>SUM(Mariannhill!AO230)</f>
        <v>0</v>
      </c>
      <c r="AP230" s="78">
        <f>SUM(Mariannhill!AP230)</f>
        <v>0</v>
      </c>
      <c r="AQ230" s="78">
        <f>SUM(Mariannhill!AQ230)</f>
        <v>0</v>
      </c>
      <c r="AR230" s="78">
        <f>SUM(Mariannhill!AR230)</f>
        <v>0</v>
      </c>
      <c r="AS230" s="77">
        <f>SUM(Mariannhill!AS230)</f>
        <v>0</v>
      </c>
      <c r="AT230" s="79">
        <f>SUM(Mariannhill!AT230)</f>
        <v>0</v>
      </c>
      <c r="AU230" s="78">
        <f>SUM(Mariannhill!AU230)</f>
        <v>0</v>
      </c>
      <c r="AV230" s="78">
        <f>SUM(Mariannhill!AV230)</f>
        <v>0</v>
      </c>
      <c r="AW230" s="78">
        <f>SUM(Mariannhill!AW230)</f>
        <v>0</v>
      </c>
      <c r="AX230" s="78">
        <f>SUM(Mariannhill!AX230)</f>
        <v>0</v>
      </c>
      <c r="AY230" s="78">
        <f>SUM(Mariannhill!AY230)</f>
        <v>0</v>
      </c>
      <c r="AZ230" s="78">
        <f>SUM(Mariannhill!AZ230)</f>
        <v>0</v>
      </c>
      <c r="BA230" s="78">
        <f>SUM(Mariannhill!BA230)</f>
        <v>0</v>
      </c>
      <c r="BB230" s="78">
        <f>SUM(Mariannhill!BB230)</f>
        <v>0</v>
      </c>
      <c r="BC230" s="78">
        <f>SUM(Mariannhill!BC230)</f>
        <v>0</v>
      </c>
      <c r="BD230" s="78">
        <f>SUM(Mariannhill!BD230)</f>
        <v>0</v>
      </c>
      <c r="BE230" s="77">
        <f>SUM(Mariannhill!BE230)</f>
        <v>0</v>
      </c>
      <c r="BF230" s="79">
        <f>SUM(Mariannhill!BF230)</f>
        <v>0</v>
      </c>
      <c r="BG230" s="78">
        <f>SUM(Mariannhill!BG230)</f>
        <v>0</v>
      </c>
      <c r="BH230" s="78">
        <f>SUM(Mariannhill!BH230)</f>
        <v>0</v>
      </c>
      <c r="BI230" s="78">
        <f>SUM(Mariannhill!BI230)</f>
        <v>0</v>
      </c>
      <c r="BJ230" s="78">
        <f>SUM(Mariannhill!BJ230)</f>
        <v>0</v>
      </c>
      <c r="BK230" s="78">
        <f>SUM(Mariannhill!BK230)</f>
        <v>0</v>
      </c>
      <c r="BL230" s="78">
        <f>SUM(Mariannhill!BL230)</f>
        <v>0</v>
      </c>
      <c r="BM230" s="78">
        <f>SUM(Mariannhill!BM230)</f>
        <v>0</v>
      </c>
      <c r="BN230" s="78">
        <f>SUM(Mariannhill!BN230)</f>
        <v>0</v>
      </c>
      <c r="BO230" s="78">
        <f>SUM(Mariannhill!BO230)</f>
        <v>0</v>
      </c>
      <c r="BP230" s="78">
        <f>SUM(Mariannhill!BP230)</f>
        <v>0</v>
      </c>
      <c r="BQ230" s="77">
        <f>SUM(Mariannhill!BQ230)</f>
        <v>0</v>
      </c>
      <c r="BR230" s="79">
        <f>SUM(Mariannhill!BR230)</f>
        <v>0</v>
      </c>
      <c r="BS230" s="78">
        <f>SUM(Mariannhill!BS230)</f>
        <v>0</v>
      </c>
      <c r="BT230" s="78">
        <f>SUM(Mariannhill!BT230)</f>
        <v>0</v>
      </c>
      <c r="BU230" s="78">
        <f>SUM(Mariannhill!BU230)</f>
        <v>0</v>
      </c>
      <c r="BV230" s="78">
        <f>SUM(Mariannhill!BV230)</f>
        <v>0</v>
      </c>
      <c r="BW230" s="78">
        <f>SUM(Mariannhill!BW230)</f>
        <v>0</v>
      </c>
      <c r="BX230" s="78">
        <f>SUM(Mariannhill!BX230)</f>
        <v>0</v>
      </c>
      <c r="BY230" s="78">
        <f>SUM(Mariannhill!BY230)</f>
        <v>0</v>
      </c>
      <c r="BZ230" s="78">
        <f>SUM(Mariannhill!BZ230)</f>
        <v>0</v>
      </c>
      <c r="CA230" s="78">
        <f>SUM(Mariannhill!CA230)</f>
        <v>0</v>
      </c>
      <c r="CB230" s="78">
        <f>SUM(Mariannhill!CB230)</f>
        <v>0</v>
      </c>
      <c r="CC230" s="77">
        <f>SUM(Mariannhill!CC230)</f>
        <v>0</v>
      </c>
      <c r="CD230" s="40" t="s">
        <v>50</v>
      </c>
    </row>
    <row r="231" spans="1:82" s="176" customFormat="1" ht="26" x14ac:dyDescent="0.35">
      <c r="B231" s="177" t="s">
        <v>417</v>
      </c>
      <c r="C231" s="178" t="s">
        <v>418</v>
      </c>
      <c r="D231" s="179" t="s">
        <v>90</v>
      </c>
      <c r="E231" s="283">
        <f>SUM(Mariannhill!E231)</f>
        <v>0</v>
      </c>
      <c r="F231" s="214" t="b">
        <f>(Mariannhill!G229)=G231</f>
        <v>1</v>
      </c>
      <c r="G231" s="175">
        <f t="shared" si="96"/>
        <v>0</v>
      </c>
      <c r="H231" s="76">
        <f>SUM(Mariannhill!H231)</f>
        <v>0</v>
      </c>
      <c r="I231" s="77">
        <f>SUM(Mariannhill!I231)</f>
        <v>0</v>
      </c>
      <c r="J231" s="76">
        <f>SUM(Mariannhill!J231)</f>
        <v>0</v>
      </c>
      <c r="K231" s="78">
        <f>SUM(Mariannhill!K231)</f>
        <v>0</v>
      </c>
      <c r="L231" s="78">
        <f>SUM(Mariannhill!L231)</f>
        <v>0</v>
      </c>
      <c r="M231" s="78">
        <f>SUM(Mariannhill!M231)</f>
        <v>0</v>
      </c>
      <c r="N231" s="78">
        <f>SUM(Mariannhill!N231)</f>
        <v>0</v>
      </c>
      <c r="O231" s="78">
        <f>SUM(Mariannhill!O231)</f>
        <v>0</v>
      </c>
      <c r="P231" s="78">
        <f>SUM(Mariannhill!P231)</f>
        <v>0</v>
      </c>
      <c r="Q231" s="78">
        <f>SUM(Mariannhill!Q231)</f>
        <v>0</v>
      </c>
      <c r="R231" s="78">
        <f>SUM(Mariannhill!R231)</f>
        <v>0</v>
      </c>
      <c r="S231" s="78">
        <f>SUM(Mariannhill!S231)</f>
        <v>0</v>
      </c>
      <c r="T231" s="78">
        <f>SUM(Mariannhill!T231)</f>
        <v>0</v>
      </c>
      <c r="U231" s="77">
        <f>SUM(Mariannhill!U231)</f>
        <v>0</v>
      </c>
      <c r="V231" s="76">
        <f>SUM(Mariannhill!V231)</f>
        <v>0</v>
      </c>
      <c r="W231" s="78">
        <f>SUM(Mariannhill!W231)</f>
        <v>0</v>
      </c>
      <c r="X231" s="78">
        <f>SUM(Mariannhill!X231)</f>
        <v>0</v>
      </c>
      <c r="Y231" s="78">
        <f>SUM(Mariannhill!Y231)</f>
        <v>0</v>
      </c>
      <c r="Z231" s="78">
        <f>SUM(Mariannhill!Z231)</f>
        <v>0</v>
      </c>
      <c r="AA231" s="78">
        <f>SUM(Mariannhill!AA231)</f>
        <v>0</v>
      </c>
      <c r="AB231" s="78">
        <f>SUM(Mariannhill!AB231)</f>
        <v>0</v>
      </c>
      <c r="AC231" s="78">
        <f>SUM(Mariannhill!AC231)</f>
        <v>0</v>
      </c>
      <c r="AD231" s="78">
        <f>SUM(Mariannhill!AD231)</f>
        <v>0</v>
      </c>
      <c r="AE231" s="78">
        <f>SUM(Mariannhill!AE231)</f>
        <v>0</v>
      </c>
      <c r="AF231" s="78">
        <f>SUM(Mariannhill!AF231)</f>
        <v>0</v>
      </c>
      <c r="AG231" s="77">
        <f>SUM(Mariannhill!AG231)</f>
        <v>0</v>
      </c>
      <c r="AH231" s="79">
        <f>SUM(Mariannhill!AH231)</f>
        <v>0</v>
      </c>
      <c r="AI231" s="78">
        <f>SUM(Mariannhill!AI231)</f>
        <v>0</v>
      </c>
      <c r="AJ231" s="78">
        <f>SUM(Mariannhill!AJ231)</f>
        <v>0</v>
      </c>
      <c r="AK231" s="78">
        <f>SUM(Mariannhill!AK231)</f>
        <v>0</v>
      </c>
      <c r="AL231" s="78">
        <f>SUM(Mariannhill!AL231)</f>
        <v>0</v>
      </c>
      <c r="AM231" s="78">
        <f>SUM(Mariannhill!AM231)</f>
        <v>0</v>
      </c>
      <c r="AN231" s="78">
        <f>SUM(Mariannhill!AN231)</f>
        <v>0</v>
      </c>
      <c r="AO231" s="78">
        <f>SUM(Mariannhill!AO231)</f>
        <v>0</v>
      </c>
      <c r="AP231" s="78">
        <f>SUM(Mariannhill!AP231)</f>
        <v>0</v>
      </c>
      <c r="AQ231" s="78">
        <f>SUM(Mariannhill!AQ231)</f>
        <v>0</v>
      </c>
      <c r="AR231" s="78">
        <f>SUM(Mariannhill!AR231)</f>
        <v>0</v>
      </c>
      <c r="AS231" s="77">
        <f>SUM(Mariannhill!AS231)</f>
        <v>0</v>
      </c>
      <c r="AT231" s="79">
        <f>SUM(Mariannhill!AT231)</f>
        <v>0</v>
      </c>
      <c r="AU231" s="78">
        <f>SUM(Mariannhill!AU231)</f>
        <v>0</v>
      </c>
      <c r="AV231" s="78">
        <f>SUM(Mariannhill!AV231)</f>
        <v>0</v>
      </c>
      <c r="AW231" s="78">
        <f>SUM(Mariannhill!AW231)</f>
        <v>0</v>
      </c>
      <c r="AX231" s="78">
        <f>SUM(Mariannhill!AX231)</f>
        <v>0</v>
      </c>
      <c r="AY231" s="78">
        <f>SUM(Mariannhill!AY231)</f>
        <v>0</v>
      </c>
      <c r="AZ231" s="78">
        <f>SUM(Mariannhill!AZ231)</f>
        <v>0</v>
      </c>
      <c r="BA231" s="78">
        <f>SUM(Mariannhill!BA231)</f>
        <v>0</v>
      </c>
      <c r="BB231" s="78">
        <f>SUM(Mariannhill!BB231)</f>
        <v>0</v>
      </c>
      <c r="BC231" s="78">
        <f>SUM(Mariannhill!BC231)</f>
        <v>0</v>
      </c>
      <c r="BD231" s="78">
        <f>SUM(Mariannhill!BD231)</f>
        <v>0</v>
      </c>
      <c r="BE231" s="77">
        <f>SUM(Mariannhill!BE231)</f>
        <v>0</v>
      </c>
      <c r="BF231" s="79">
        <f>SUM(Mariannhill!BF231)</f>
        <v>0</v>
      </c>
      <c r="BG231" s="78">
        <f>SUM(Mariannhill!BG231)</f>
        <v>0</v>
      </c>
      <c r="BH231" s="78">
        <f>SUM(Mariannhill!BH231)</f>
        <v>0</v>
      </c>
      <c r="BI231" s="78">
        <f>SUM(Mariannhill!BI231)</f>
        <v>0</v>
      </c>
      <c r="BJ231" s="78">
        <f>SUM(Mariannhill!BJ231)</f>
        <v>0</v>
      </c>
      <c r="BK231" s="78">
        <f>SUM(Mariannhill!BK231)</f>
        <v>0</v>
      </c>
      <c r="BL231" s="78">
        <f>SUM(Mariannhill!BL231)</f>
        <v>0</v>
      </c>
      <c r="BM231" s="78">
        <f>SUM(Mariannhill!BM231)</f>
        <v>0</v>
      </c>
      <c r="BN231" s="78">
        <f>SUM(Mariannhill!BN231)</f>
        <v>0</v>
      </c>
      <c r="BO231" s="78">
        <f>SUM(Mariannhill!BO231)</f>
        <v>0</v>
      </c>
      <c r="BP231" s="78">
        <f>SUM(Mariannhill!BP231)</f>
        <v>0</v>
      </c>
      <c r="BQ231" s="77">
        <f>SUM(Mariannhill!BQ231)</f>
        <v>0</v>
      </c>
      <c r="BR231" s="79">
        <f>SUM(Mariannhill!BR231)</f>
        <v>0</v>
      </c>
      <c r="BS231" s="78">
        <f>SUM(Mariannhill!BS231)</f>
        <v>0</v>
      </c>
      <c r="BT231" s="78">
        <f>SUM(Mariannhill!BT231)</f>
        <v>0</v>
      </c>
      <c r="BU231" s="78">
        <f>SUM(Mariannhill!BU231)</f>
        <v>0</v>
      </c>
      <c r="BV231" s="78">
        <f>SUM(Mariannhill!BV231)</f>
        <v>0</v>
      </c>
      <c r="BW231" s="78">
        <f>SUM(Mariannhill!BW231)</f>
        <v>0</v>
      </c>
      <c r="BX231" s="78">
        <f>SUM(Mariannhill!BX231)</f>
        <v>0</v>
      </c>
      <c r="BY231" s="78">
        <f>SUM(Mariannhill!BY231)</f>
        <v>0</v>
      </c>
      <c r="BZ231" s="78">
        <f>SUM(Mariannhill!BZ231)</f>
        <v>0</v>
      </c>
      <c r="CA231" s="78">
        <f>SUM(Mariannhill!CA231)</f>
        <v>0</v>
      </c>
      <c r="CB231" s="78">
        <f>SUM(Mariannhill!CB231)</f>
        <v>0</v>
      </c>
      <c r="CC231" s="77">
        <f>SUM(Mariannhill!CC231)</f>
        <v>0</v>
      </c>
      <c r="CD231" s="40" t="s">
        <v>50</v>
      </c>
    </row>
    <row r="232" spans="1:82" s="176" customFormat="1" ht="26" x14ac:dyDescent="0.35">
      <c r="B232" s="74" t="s">
        <v>419</v>
      </c>
      <c r="C232" s="130" t="s">
        <v>420</v>
      </c>
      <c r="D232" s="140" t="s">
        <v>90</v>
      </c>
      <c r="E232" s="255">
        <f>SUM(Mariannhill!E232)</f>
        <v>1</v>
      </c>
      <c r="F232" s="214" t="b">
        <f>(Mariannhill!G230)=G232</f>
        <v>1</v>
      </c>
      <c r="G232" s="75">
        <f t="shared" si="96"/>
        <v>0</v>
      </c>
      <c r="H232" s="76">
        <f>SUM(Mariannhill!H232)</f>
        <v>0</v>
      </c>
      <c r="I232" s="77">
        <f>SUM(Mariannhill!I232)</f>
        <v>0</v>
      </c>
      <c r="J232" s="76">
        <f>SUM(Mariannhill!J232)</f>
        <v>0</v>
      </c>
      <c r="K232" s="78">
        <f>SUM(Mariannhill!K232)</f>
        <v>0</v>
      </c>
      <c r="L232" s="78">
        <f>SUM(Mariannhill!L232)</f>
        <v>0</v>
      </c>
      <c r="M232" s="78">
        <f>SUM(Mariannhill!M232)</f>
        <v>0</v>
      </c>
      <c r="N232" s="78">
        <f>SUM(Mariannhill!N232)</f>
        <v>0</v>
      </c>
      <c r="O232" s="78">
        <f>SUM(Mariannhill!O232)</f>
        <v>0</v>
      </c>
      <c r="P232" s="78">
        <f>SUM(Mariannhill!P232)</f>
        <v>0</v>
      </c>
      <c r="Q232" s="78">
        <f>SUM(Mariannhill!Q232)</f>
        <v>0</v>
      </c>
      <c r="R232" s="78">
        <f>SUM(Mariannhill!R232)</f>
        <v>0</v>
      </c>
      <c r="S232" s="78">
        <f>SUM(Mariannhill!S232)</f>
        <v>0</v>
      </c>
      <c r="T232" s="78">
        <f>SUM(Mariannhill!T232)</f>
        <v>0</v>
      </c>
      <c r="U232" s="77">
        <f>SUM(Mariannhill!U232)</f>
        <v>0</v>
      </c>
      <c r="V232" s="76">
        <f>SUM(Mariannhill!V232)</f>
        <v>0</v>
      </c>
      <c r="W232" s="78">
        <f>SUM(Mariannhill!W232)</f>
        <v>0</v>
      </c>
      <c r="X232" s="78">
        <f>SUM(Mariannhill!X232)</f>
        <v>0</v>
      </c>
      <c r="Y232" s="78">
        <f>SUM(Mariannhill!Y232)</f>
        <v>0</v>
      </c>
      <c r="Z232" s="78">
        <f>SUM(Mariannhill!Z232)</f>
        <v>0</v>
      </c>
      <c r="AA232" s="78">
        <f>SUM(Mariannhill!AA232)</f>
        <v>0</v>
      </c>
      <c r="AB232" s="78">
        <f>SUM(Mariannhill!AB232)</f>
        <v>0</v>
      </c>
      <c r="AC232" s="78">
        <f>SUM(Mariannhill!AC232)</f>
        <v>0</v>
      </c>
      <c r="AD232" s="78">
        <f>SUM(Mariannhill!AD232)</f>
        <v>0</v>
      </c>
      <c r="AE232" s="78">
        <f>SUM(Mariannhill!AE232)</f>
        <v>0</v>
      </c>
      <c r="AF232" s="78">
        <f>SUM(Mariannhill!AF232)</f>
        <v>0</v>
      </c>
      <c r="AG232" s="77">
        <f>SUM(Mariannhill!AG232)</f>
        <v>0</v>
      </c>
      <c r="AH232" s="79">
        <f>SUM(Mariannhill!AH232)</f>
        <v>0</v>
      </c>
      <c r="AI232" s="78">
        <f>SUM(Mariannhill!AI232)</f>
        <v>0</v>
      </c>
      <c r="AJ232" s="78">
        <f>SUM(Mariannhill!AJ232)</f>
        <v>0</v>
      </c>
      <c r="AK232" s="78">
        <f>SUM(Mariannhill!AK232)</f>
        <v>0</v>
      </c>
      <c r="AL232" s="78">
        <f>SUM(Mariannhill!AL232)</f>
        <v>0</v>
      </c>
      <c r="AM232" s="78">
        <f>SUM(Mariannhill!AM232)</f>
        <v>0</v>
      </c>
      <c r="AN232" s="78">
        <f>SUM(Mariannhill!AN232)</f>
        <v>0</v>
      </c>
      <c r="AO232" s="78">
        <f>SUM(Mariannhill!AO232)</f>
        <v>0</v>
      </c>
      <c r="AP232" s="78">
        <f>SUM(Mariannhill!AP232)</f>
        <v>0</v>
      </c>
      <c r="AQ232" s="78">
        <f>SUM(Mariannhill!AQ232)</f>
        <v>0</v>
      </c>
      <c r="AR232" s="78">
        <f>SUM(Mariannhill!AR232)</f>
        <v>0</v>
      </c>
      <c r="AS232" s="77">
        <f>SUM(Mariannhill!AS232)</f>
        <v>0</v>
      </c>
      <c r="AT232" s="79">
        <f>SUM(Mariannhill!AT232)</f>
        <v>0</v>
      </c>
      <c r="AU232" s="78">
        <f>SUM(Mariannhill!AU232)</f>
        <v>0</v>
      </c>
      <c r="AV232" s="78">
        <f>SUM(Mariannhill!AV232)</f>
        <v>0</v>
      </c>
      <c r="AW232" s="78">
        <f>SUM(Mariannhill!AW232)</f>
        <v>0</v>
      </c>
      <c r="AX232" s="78">
        <f>SUM(Mariannhill!AX232)</f>
        <v>0</v>
      </c>
      <c r="AY232" s="78">
        <f>SUM(Mariannhill!AY232)</f>
        <v>0</v>
      </c>
      <c r="AZ232" s="78">
        <f>SUM(Mariannhill!AZ232)</f>
        <v>0</v>
      </c>
      <c r="BA232" s="78">
        <f>SUM(Mariannhill!BA232)</f>
        <v>0</v>
      </c>
      <c r="BB232" s="78">
        <f>SUM(Mariannhill!BB232)</f>
        <v>0</v>
      </c>
      <c r="BC232" s="78">
        <f>SUM(Mariannhill!BC232)</f>
        <v>0</v>
      </c>
      <c r="BD232" s="78">
        <f>SUM(Mariannhill!BD232)</f>
        <v>0</v>
      </c>
      <c r="BE232" s="77">
        <f>SUM(Mariannhill!BE232)</f>
        <v>0</v>
      </c>
      <c r="BF232" s="79">
        <f>SUM(Mariannhill!BF232)</f>
        <v>0</v>
      </c>
      <c r="BG232" s="78">
        <f>SUM(Mariannhill!BG232)</f>
        <v>0</v>
      </c>
      <c r="BH232" s="78">
        <f>SUM(Mariannhill!BH232)</f>
        <v>0</v>
      </c>
      <c r="BI232" s="78">
        <f>SUM(Mariannhill!BI232)</f>
        <v>0</v>
      </c>
      <c r="BJ232" s="78">
        <f>SUM(Mariannhill!BJ232)</f>
        <v>0</v>
      </c>
      <c r="BK232" s="78">
        <f>SUM(Mariannhill!BK232)</f>
        <v>0</v>
      </c>
      <c r="BL232" s="78">
        <f>SUM(Mariannhill!BL232)</f>
        <v>0</v>
      </c>
      <c r="BM232" s="78">
        <f>SUM(Mariannhill!BM232)</f>
        <v>0</v>
      </c>
      <c r="BN232" s="78">
        <f>SUM(Mariannhill!BN232)</f>
        <v>0</v>
      </c>
      <c r="BO232" s="78">
        <f>SUM(Mariannhill!BO232)</f>
        <v>0</v>
      </c>
      <c r="BP232" s="78">
        <f>SUM(Mariannhill!BP232)</f>
        <v>0</v>
      </c>
      <c r="BQ232" s="77">
        <f>SUM(Mariannhill!BQ232)</f>
        <v>0</v>
      </c>
      <c r="BR232" s="79">
        <f>SUM(Mariannhill!BR232)</f>
        <v>0</v>
      </c>
      <c r="BS232" s="78">
        <f>SUM(Mariannhill!BS232)</f>
        <v>0</v>
      </c>
      <c r="BT232" s="78">
        <f>SUM(Mariannhill!BT232)</f>
        <v>0</v>
      </c>
      <c r="BU232" s="78">
        <f>SUM(Mariannhill!BU232)</f>
        <v>0</v>
      </c>
      <c r="BV232" s="78">
        <f>SUM(Mariannhill!BV232)</f>
        <v>0</v>
      </c>
      <c r="BW232" s="78">
        <f>SUM(Mariannhill!BW232)</f>
        <v>0</v>
      </c>
      <c r="BX232" s="78">
        <f>SUM(Mariannhill!BX232)</f>
        <v>0</v>
      </c>
      <c r="BY232" s="78">
        <f>SUM(Mariannhill!BY232)</f>
        <v>0</v>
      </c>
      <c r="BZ232" s="78">
        <f>SUM(Mariannhill!BZ232)</f>
        <v>0</v>
      </c>
      <c r="CA232" s="78">
        <f>SUM(Mariannhill!CA232)</f>
        <v>0</v>
      </c>
      <c r="CB232" s="78">
        <f>SUM(Mariannhill!CB232)</f>
        <v>0</v>
      </c>
      <c r="CC232" s="77">
        <f>SUM(Mariannhill!CC232)</f>
        <v>0</v>
      </c>
      <c r="CD232" s="40" t="s">
        <v>50</v>
      </c>
    </row>
    <row r="233" spans="1:82" ht="26" x14ac:dyDescent="0.35">
      <c r="A233" s="40"/>
      <c r="B233" s="177" t="s">
        <v>421</v>
      </c>
      <c r="C233" s="178" t="s">
        <v>422</v>
      </c>
      <c r="D233" s="179" t="s">
        <v>248</v>
      </c>
      <c r="E233" s="283">
        <f>SUM(Mariannhill!E233)</f>
        <v>0</v>
      </c>
      <c r="F233" s="214" t="b">
        <f>(Mariannhill!G231)=G233</f>
        <v>1</v>
      </c>
      <c r="G233" s="175">
        <f t="shared" si="96"/>
        <v>0</v>
      </c>
      <c r="H233" s="76">
        <f>SUM(Mariannhill!H233)</f>
        <v>0</v>
      </c>
      <c r="I233" s="77">
        <f>SUM(Mariannhill!I233)</f>
        <v>0</v>
      </c>
      <c r="J233" s="76">
        <f>SUM(Mariannhill!J233)</f>
        <v>0</v>
      </c>
      <c r="K233" s="78">
        <f>SUM(Mariannhill!K233)</f>
        <v>0</v>
      </c>
      <c r="L233" s="78">
        <f>SUM(Mariannhill!L233)</f>
        <v>0</v>
      </c>
      <c r="M233" s="78">
        <f>SUM(Mariannhill!M233)</f>
        <v>0</v>
      </c>
      <c r="N233" s="78">
        <f>SUM(Mariannhill!N233)</f>
        <v>0</v>
      </c>
      <c r="O233" s="78">
        <f>SUM(Mariannhill!O233)</f>
        <v>0</v>
      </c>
      <c r="P233" s="78">
        <f>SUM(Mariannhill!P233)</f>
        <v>0</v>
      </c>
      <c r="Q233" s="78">
        <f>SUM(Mariannhill!Q233)</f>
        <v>0</v>
      </c>
      <c r="R233" s="78">
        <f>SUM(Mariannhill!R233)</f>
        <v>0</v>
      </c>
      <c r="S233" s="78">
        <f>SUM(Mariannhill!S233)</f>
        <v>0</v>
      </c>
      <c r="T233" s="78">
        <f>SUM(Mariannhill!T233)</f>
        <v>0</v>
      </c>
      <c r="U233" s="77">
        <f>SUM(Mariannhill!U233)</f>
        <v>0</v>
      </c>
      <c r="V233" s="76">
        <f>SUM(Mariannhill!V233)</f>
        <v>0</v>
      </c>
      <c r="W233" s="78">
        <f>SUM(Mariannhill!W233)</f>
        <v>0</v>
      </c>
      <c r="X233" s="78">
        <f>SUM(Mariannhill!X233)</f>
        <v>0</v>
      </c>
      <c r="Y233" s="78">
        <f>SUM(Mariannhill!Y233)</f>
        <v>0</v>
      </c>
      <c r="Z233" s="78">
        <f>SUM(Mariannhill!Z233)</f>
        <v>0</v>
      </c>
      <c r="AA233" s="78">
        <f>SUM(Mariannhill!AA233)</f>
        <v>0</v>
      </c>
      <c r="AB233" s="78">
        <f>SUM(Mariannhill!AB233)</f>
        <v>0</v>
      </c>
      <c r="AC233" s="78">
        <f>SUM(Mariannhill!AC233)</f>
        <v>0</v>
      </c>
      <c r="AD233" s="78">
        <f>SUM(Mariannhill!AD233)</f>
        <v>0</v>
      </c>
      <c r="AE233" s="78">
        <f>SUM(Mariannhill!AE233)</f>
        <v>0</v>
      </c>
      <c r="AF233" s="78">
        <f>SUM(Mariannhill!AF233)</f>
        <v>0</v>
      </c>
      <c r="AG233" s="77">
        <f>SUM(Mariannhill!AG233)</f>
        <v>0</v>
      </c>
      <c r="AH233" s="79">
        <f>SUM(Mariannhill!AH233)</f>
        <v>0</v>
      </c>
      <c r="AI233" s="78">
        <f>SUM(Mariannhill!AI233)</f>
        <v>0</v>
      </c>
      <c r="AJ233" s="78">
        <f>SUM(Mariannhill!AJ233)</f>
        <v>0</v>
      </c>
      <c r="AK233" s="78">
        <f>SUM(Mariannhill!AK233)</f>
        <v>0</v>
      </c>
      <c r="AL233" s="78">
        <f>SUM(Mariannhill!AL233)</f>
        <v>0</v>
      </c>
      <c r="AM233" s="78">
        <f>SUM(Mariannhill!AM233)</f>
        <v>0</v>
      </c>
      <c r="AN233" s="78">
        <f>SUM(Mariannhill!AN233)</f>
        <v>0</v>
      </c>
      <c r="AO233" s="78">
        <f>SUM(Mariannhill!AO233)</f>
        <v>0</v>
      </c>
      <c r="AP233" s="78">
        <f>SUM(Mariannhill!AP233)</f>
        <v>0</v>
      </c>
      <c r="AQ233" s="78">
        <f>SUM(Mariannhill!AQ233)</f>
        <v>0</v>
      </c>
      <c r="AR233" s="78">
        <f>SUM(Mariannhill!AR233)</f>
        <v>0</v>
      </c>
      <c r="AS233" s="77">
        <f>SUM(Mariannhill!AS233)</f>
        <v>0</v>
      </c>
      <c r="AT233" s="79">
        <f>SUM(Mariannhill!AT233)</f>
        <v>0</v>
      </c>
      <c r="AU233" s="78">
        <f>SUM(Mariannhill!AU233)</f>
        <v>0</v>
      </c>
      <c r="AV233" s="78">
        <f>SUM(Mariannhill!AV233)</f>
        <v>0</v>
      </c>
      <c r="AW233" s="78">
        <f>SUM(Mariannhill!AW233)</f>
        <v>0</v>
      </c>
      <c r="AX233" s="78">
        <f>SUM(Mariannhill!AX233)</f>
        <v>0</v>
      </c>
      <c r="AY233" s="78">
        <f>SUM(Mariannhill!AY233)</f>
        <v>0</v>
      </c>
      <c r="AZ233" s="78">
        <f>SUM(Mariannhill!AZ233)</f>
        <v>0</v>
      </c>
      <c r="BA233" s="78">
        <f>SUM(Mariannhill!BA233)</f>
        <v>0</v>
      </c>
      <c r="BB233" s="78">
        <f>SUM(Mariannhill!BB233)</f>
        <v>0</v>
      </c>
      <c r="BC233" s="78">
        <f>SUM(Mariannhill!BC233)</f>
        <v>0</v>
      </c>
      <c r="BD233" s="78">
        <f>SUM(Mariannhill!BD233)</f>
        <v>0</v>
      </c>
      <c r="BE233" s="77">
        <f>SUM(Mariannhill!BE233)</f>
        <v>0</v>
      </c>
      <c r="BF233" s="79">
        <f>SUM(Mariannhill!BF233)</f>
        <v>0</v>
      </c>
      <c r="BG233" s="78">
        <f>SUM(Mariannhill!BG233)</f>
        <v>0</v>
      </c>
      <c r="BH233" s="78">
        <f>SUM(Mariannhill!BH233)</f>
        <v>0</v>
      </c>
      <c r="BI233" s="78">
        <f>SUM(Mariannhill!BI233)</f>
        <v>0</v>
      </c>
      <c r="BJ233" s="78">
        <f>SUM(Mariannhill!BJ233)</f>
        <v>0</v>
      </c>
      <c r="BK233" s="78">
        <f>SUM(Mariannhill!BK233)</f>
        <v>0</v>
      </c>
      <c r="BL233" s="78">
        <f>SUM(Mariannhill!BL233)</f>
        <v>0</v>
      </c>
      <c r="BM233" s="78">
        <f>SUM(Mariannhill!BM233)</f>
        <v>0</v>
      </c>
      <c r="BN233" s="78">
        <f>SUM(Mariannhill!BN233)</f>
        <v>0</v>
      </c>
      <c r="BO233" s="78">
        <f>SUM(Mariannhill!BO233)</f>
        <v>0</v>
      </c>
      <c r="BP233" s="78">
        <f>SUM(Mariannhill!BP233)</f>
        <v>0</v>
      </c>
      <c r="BQ233" s="77">
        <f>SUM(Mariannhill!BQ233)</f>
        <v>0</v>
      </c>
      <c r="BR233" s="79">
        <f>SUM(Mariannhill!BR233)</f>
        <v>0</v>
      </c>
      <c r="BS233" s="78">
        <f>SUM(Mariannhill!BS233)</f>
        <v>0</v>
      </c>
      <c r="BT233" s="78">
        <f>SUM(Mariannhill!BT233)</f>
        <v>0</v>
      </c>
      <c r="BU233" s="78">
        <f>SUM(Mariannhill!BU233)</f>
        <v>0</v>
      </c>
      <c r="BV233" s="78">
        <f>SUM(Mariannhill!BV233)</f>
        <v>0</v>
      </c>
      <c r="BW233" s="78">
        <f>SUM(Mariannhill!BW233)</f>
        <v>0</v>
      </c>
      <c r="BX233" s="78">
        <f>SUM(Mariannhill!BX233)</f>
        <v>0</v>
      </c>
      <c r="BY233" s="78">
        <f>SUM(Mariannhill!BY233)</f>
        <v>0</v>
      </c>
      <c r="BZ233" s="78">
        <f>SUM(Mariannhill!BZ233)</f>
        <v>0</v>
      </c>
      <c r="CA233" s="78">
        <f>SUM(Mariannhill!CA233)</f>
        <v>0</v>
      </c>
      <c r="CB233" s="78">
        <f>SUM(Mariannhill!CB233)</f>
        <v>0</v>
      </c>
      <c r="CC233" s="77">
        <f>SUM(Mariannhill!CC233)</f>
        <v>0</v>
      </c>
      <c r="CD233" s="40" t="s">
        <v>50</v>
      </c>
    </row>
    <row r="234" spans="1:82" ht="39" x14ac:dyDescent="0.35">
      <c r="A234" s="40"/>
      <c r="B234" s="177" t="s">
        <v>423</v>
      </c>
      <c r="C234" s="178" t="s">
        <v>424</v>
      </c>
      <c r="D234" s="179" t="s">
        <v>90</v>
      </c>
      <c r="E234" s="283">
        <f>SUM(Mariannhill!E234)</f>
        <v>0</v>
      </c>
      <c r="F234" s="214" t="b">
        <f>(Mariannhill!G232)=G234</f>
        <v>1</v>
      </c>
      <c r="G234" s="175">
        <f t="shared" si="96"/>
        <v>0</v>
      </c>
      <c r="H234" s="76">
        <f>SUM(Mariannhill!H234)</f>
        <v>0</v>
      </c>
      <c r="I234" s="77">
        <f>SUM(Mariannhill!I234)</f>
        <v>0</v>
      </c>
      <c r="J234" s="76">
        <f>SUM(Mariannhill!J234)</f>
        <v>0</v>
      </c>
      <c r="K234" s="78">
        <f>SUM(Mariannhill!K234)</f>
        <v>0</v>
      </c>
      <c r="L234" s="78">
        <f>SUM(Mariannhill!L234)</f>
        <v>0</v>
      </c>
      <c r="M234" s="78">
        <f>SUM(Mariannhill!M234)</f>
        <v>0</v>
      </c>
      <c r="N234" s="78">
        <f>SUM(Mariannhill!N234)</f>
        <v>0</v>
      </c>
      <c r="O234" s="78">
        <f>SUM(Mariannhill!O234)</f>
        <v>0</v>
      </c>
      <c r="P234" s="78">
        <f>SUM(Mariannhill!P234)</f>
        <v>0</v>
      </c>
      <c r="Q234" s="78">
        <f>SUM(Mariannhill!Q234)</f>
        <v>0</v>
      </c>
      <c r="R234" s="78">
        <f>SUM(Mariannhill!R234)</f>
        <v>0</v>
      </c>
      <c r="S234" s="78">
        <f>SUM(Mariannhill!S234)</f>
        <v>0</v>
      </c>
      <c r="T234" s="78">
        <f>SUM(Mariannhill!T234)</f>
        <v>0</v>
      </c>
      <c r="U234" s="77">
        <f>SUM(Mariannhill!U234)</f>
        <v>0</v>
      </c>
      <c r="V234" s="76">
        <f>SUM(Mariannhill!V234)</f>
        <v>0</v>
      </c>
      <c r="W234" s="78">
        <f>SUM(Mariannhill!W234)</f>
        <v>0</v>
      </c>
      <c r="X234" s="78">
        <f>SUM(Mariannhill!X234)</f>
        <v>0</v>
      </c>
      <c r="Y234" s="78">
        <f>SUM(Mariannhill!Y234)</f>
        <v>0</v>
      </c>
      <c r="Z234" s="78">
        <f>SUM(Mariannhill!Z234)</f>
        <v>0</v>
      </c>
      <c r="AA234" s="78">
        <f>SUM(Mariannhill!AA234)</f>
        <v>0</v>
      </c>
      <c r="AB234" s="78">
        <f>SUM(Mariannhill!AB234)</f>
        <v>0</v>
      </c>
      <c r="AC234" s="78">
        <f>SUM(Mariannhill!AC234)</f>
        <v>0</v>
      </c>
      <c r="AD234" s="78">
        <f>SUM(Mariannhill!AD234)</f>
        <v>0</v>
      </c>
      <c r="AE234" s="78">
        <f>SUM(Mariannhill!AE234)</f>
        <v>0</v>
      </c>
      <c r="AF234" s="78">
        <f>SUM(Mariannhill!AF234)</f>
        <v>0</v>
      </c>
      <c r="AG234" s="77">
        <f>SUM(Mariannhill!AG234)</f>
        <v>0</v>
      </c>
      <c r="AH234" s="79">
        <f>SUM(Mariannhill!AH234)</f>
        <v>0</v>
      </c>
      <c r="AI234" s="78">
        <f>SUM(Mariannhill!AI234)</f>
        <v>0</v>
      </c>
      <c r="AJ234" s="78">
        <f>SUM(Mariannhill!AJ234)</f>
        <v>0</v>
      </c>
      <c r="AK234" s="78">
        <f>SUM(Mariannhill!AK234)</f>
        <v>0</v>
      </c>
      <c r="AL234" s="78">
        <f>SUM(Mariannhill!AL234)</f>
        <v>0</v>
      </c>
      <c r="AM234" s="78">
        <f>SUM(Mariannhill!AM234)</f>
        <v>0</v>
      </c>
      <c r="AN234" s="78">
        <f>SUM(Mariannhill!AN234)</f>
        <v>0</v>
      </c>
      <c r="AO234" s="78">
        <f>SUM(Mariannhill!AO234)</f>
        <v>0</v>
      </c>
      <c r="AP234" s="78">
        <f>SUM(Mariannhill!AP234)</f>
        <v>0</v>
      </c>
      <c r="AQ234" s="78">
        <f>SUM(Mariannhill!AQ234)</f>
        <v>0</v>
      </c>
      <c r="AR234" s="78">
        <f>SUM(Mariannhill!AR234)</f>
        <v>0</v>
      </c>
      <c r="AS234" s="77">
        <f>SUM(Mariannhill!AS234)</f>
        <v>0</v>
      </c>
      <c r="AT234" s="79">
        <f>SUM(Mariannhill!AT234)</f>
        <v>0</v>
      </c>
      <c r="AU234" s="78">
        <f>SUM(Mariannhill!AU234)</f>
        <v>0</v>
      </c>
      <c r="AV234" s="78">
        <f>SUM(Mariannhill!AV234)</f>
        <v>0</v>
      </c>
      <c r="AW234" s="78">
        <f>SUM(Mariannhill!AW234)</f>
        <v>0</v>
      </c>
      <c r="AX234" s="78">
        <f>SUM(Mariannhill!AX234)</f>
        <v>0</v>
      </c>
      <c r="AY234" s="78">
        <f>SUM(Mariannhill!AY234)</f>
        <v>0</v>
      </c>
      <c r="AZ234" s="78">
        <f>SUM(Mariannhill!AZ234)</f>
        <v>0</v>
      </c>
      <c r="BA234" s="78">
        <f>SUM(Mariannhill!BA234)</f>
        <v>0</v>
      </c>
      <c r="BB234" s="78">
        <f>SUM(Mariannhill!BB234)</f>
        <v>0</v>
      </c>
      <c r="BC234" s="78">
        <f>SUM(Mariannhill!BC234)</f>
        <v>0</v>
      </c>
      <c r="BD234" s="78">
        <f>SUM(Mariannhill!BD234)</f>
        <v>0</v>
      </c>
      <c r="BE234" s="77">
        <f>SUM(Mariannhill!BE234)</f>
        <v>0</v>
      </c>
      <c r="BF234" s="79">
        <f>SUM(Mariannhill!BF234)</f>
        <v>0</v>
      </c>
      <c r="BG234" s="78">
        <f>SUM(Mariannhill!BG234)</f>
        <v>0</v>
      </c>
      <c r="BH234" s="78">
        <f>SUM(Mariannhill!BH234)</f>
        <v>0</v>
      </c>
      <c r="BI234" s="78">
        <f>SUM(Mariannhill!BI234)</f>
        <v>0</v>
      </c>
      <c r="BJ234" s="78">
        <f>SUM(Mariannhill!BJ234)</f>
        <v>0</v>
      </c>
      <c r="BK234" s="78">
        <f>SUM(Mariannhill!BK234)</f>
        <v>0</v>
      </c>
      <c r="BL234" s="78">
        <f>SUM(Mariannhill!BL234)</f>
        <v>0</v>
      </c>
      <c r="BM234" s="78">
        <f>SUM(Mariannhill!BM234)</f>
        <v>0</v>
      </c>
      <c r="BN234" s="78">
        <f>SUM(Mariannhill!BN234)</f>
        <v>0</v>
      </c>
      <c r="BO234" s="78">
        <f>SUM(Mariannhill!BO234)</f>
        <v>0</v>
      </c>
      <c r="BP234" s="78">
        <f>SUM(Mariannhill!BP234)</f>
        <v>0</v>
      </c>
      <c r="BQ234" s="77">
        <f>SUM(Mariannhill!BQ234)</f>
        <v>0</v>
      </c>
      <c r="BR234" s="79">
        <f>SUM(Mariannhill!BR234)</f>
        <v>0</v>
      </c>
      <c r="BS234" s="78">
        <f>SUM(Mariannhill!BS234)</f>
        <v>0</v>
      </c>
      <c r="BT234" s="78">
        <f>SUM(Mariannhill!BT234)</f>
        <v>0</v>
      </c>
      <c r="BU234" s="78">
        <f>SUM(Mariannhill!BU234)</f>
        <v>0</v>
      </c>
      <c r="BV234" s="78">
        <f>SUM(Mariannhill!BV234)</f>
        <v>0</v>
      </c>
      <c r="BW234" s="78">
        <f>SUM(Mariannhill!BW234)</f>
        <v>0</v>
      </c>
      <c r="BX234" s="78">
        <f>SUM(Mariannhill!BX234)</f>
        <v>0</v>
      </c>
      <c r="BY234" s="78">
        <f>SUM(Mariannhill!BY234)</f>
        <v>0</v>
      </c>
      <c r="BZ234" s="78">
        <f>SUM(Mariannhill!BZ234)</f>
        <v>0</v>
      </c>
      <c r="CA234" s="78">
        <f>SUM(Mariannhill!CA234)</f>
        <v>0</v>
      </c>
      <c r="CB234" s="78">
        <f>SUM(Mariannhill!CB234)</f>
        <v>0</v>
      </c>
      <c r="CC234" s="77">
        <f>SUM(Mariannhill!CC234)</f>
        <v>0</v>
      </c>
      <c r="CD234" s="40" t="s">
        <v>50</v>
      </c>
    </row>
    <row r="235" spans="1:82" s="176" customFormat="1" x14ac:dyDescent="0.35">
      <c r="B235" s="177" t="s">
        <v>425</v>
      </c>
      <c r="C235" s="178" t="s">
        <v>426</v>
      </c>
      <c r="D235" s="179" t="s">
        <v>90</v>
      </c>
      <c r="E235" s="283">
        <f>SUM(Mariannhill!E235)</f>
        <v>0</v>
      </c>
      <c r="F235" s="214" t="b">
        <f>(Mariannhill!G233)=G235</f>
        <v>1</v>
      </c>
      <c r="G235" s="175">
        <f t="shared" si="96"/>
        <v>0</v>
      </c>
      <c r="H235" s="76">
        <f>SUM(Mariannhill!H235)</f>
        <v>0</v>
      </c>
      <c r="I235" s="77">
        <f>SUM(Mariannhill!I235)</f>
        <v>0</v>
      </c>
      <c r="J235" s="76">
        <f>SUM(Mariannhill!J235)</f>
        <v>0</v>
      </c>
      <c r="K235" s="78">
        <f>SUM(Mariannhill!K235)</f>
        <v>0</v>
      </c>
      <c r="L235" s="78">
        <f>SUM(Mariannhill!L235)</f>
        <v>0</v>
      </c>
      <c r="M235" s="78">
        <f>SUM(Mariannhill!M235)</f>
        <v>0</v>
      </c>
      <c r="N235" s="78">
        <f>SUM(Mariannhill!N235)</f>
        <v>0</v>
      </c>
      <c r="O235" s="78">
        <f>SUM(Mariannhill!O235)</f>
        <v>0</v>
      </c>
      <c r="P235" s="78">
        <f>SUM(Mariannhill!P235)</f>
        <v>0</v>
      </c>
      <c r="Q235" s="78">
        <f>SUM(Mariannhill!Q235)</f>
        <v>0</v>
      </c>
      <c r="R235" s="78">
        <f>SUM(Mariannhill!R235)</f>
        <v>0</v>
      </c>
      <c r="S235" s="78">
        <f>SUM(Mariannhill!S235)</f>
        <v>0</v>
      </c>
      <c r="T235" s="78">
        <f>SUM(Mariannhill!T235)</f>
        <v>0</v>
      </c>
      <c r="U235" s="77">
        <f>SUM(Mariannhill!U235)</f>
        <v>0</v>
      </c>
      <c r="V235" s="76">
        <f>SUM(Mariannhill!V235)</f>
        <v>0</v>
      </c>
      <c r="W235" s="78">
        <f>SUM(Mariannhill!W235)</f>
        <v>0</v>
      </c>
      <c r="X235" s="78">
        <f>SUM(Mariannhill!X235)</f>
        <v>0</v>
      </c>
      <c r="Y235" s="78">
        <f>SUM(Mariannhill!Y235)</f>
        <v>0</v>
      </c>
      <c r="Z235" s="78">
        <f>SUM(Mariannhill!Z235)</f>
        <v>0</v>
      </c>
      <c r="AA235" s="78">
        <f>SUM(Mariannhill!AA235)</f>
        <v>0</v>
      </c>
      <c r="AB235" s="78">
        <f>SUM(Mariannhill!AB235)</f>
        <v>0</v>
      </c>
      <c r="AC235" s="78">
        <f>SUM(Mariannhill!AC235)</f>
        <v>0</v>
      </c>
      <c r="AD235" s="78">
        <f>SUM(Mariannhill!AD235)</f>
        <v>0</v>
      </c>
      <c r="AE235" s="78">
        <f>SUM(Mariannhill!AE235)</f>
        <v>0</v>
      </c>
      <c r="AF235" s="78">
        <f>SUM(Mariannhill!AF235)</f>
        <v>0</v>
      </c>
      <c r="AG235" s="77">
        <f>SUM(Mariannhill!AG235)</f>
        <v>0</v>
      </c>
      <c r="AH235" s="79">
        <f>SUM(Mariannhill!AH235)</f>
        <v>0</v>
      </c>
      <c r="AI235" s="78">
        <f>SUM(Mariannhill!AI235)</f>
        <v>0</v>
      </c>
      <c r="AJ235" s="78">
        <f>SUM(Mariannhill!AJ235)</f>
        <v>0</v>
      </c>
      <c r="AK235" s="78">
        <f>SUM(Mariannhill!AK235)</f>
        <v>0</v>
      </c>
      <c r="AL235" s="78">
        <f>SUM(Mariannhill!AL235)</f>
        <v>0</v>
      </c>
      <c r="AM235" s="78">
        <f>SUM(Mariannhill!AM235)</f>
        <v>0</v>
      </c>
      <c r="AN235" s="78">
        <f>SUM(Mariannhill!AN235)</f>
        <v>0</v>
      </c>
      <c r="AO235" s="78">
        <f>SUM(Mariannhill!AO235)</f>
        <v>0</v>
      </c>
      <c r="AP235" s="78">
        <f>SUM(Mariannhill!AP235)</f>
        <v>0</v>
      </c>
      <c r="AQ235" s="78">
        <f>SUM(Mariannhill!AQ235)</f>
        <v>0</v>
      </c>
      <c r="AR235" s="78">
        <f>SUM(Mariannhill!AR235)</f>
        <v>0</v>
      </c>
      <c r="AS235" s="77">
        <f>SUM(Mariannhill!AS235)</f>
        <v>0</v>
      </c>
      <c r="AT235" s="79">
        <f>SUM(Mariannhill!AT235)</f>
        <v>0</v>
      </c>
      <c r="AU235" s="78">
        <f>SUM(Mariannhill!AU235)</f>
        <v>0</v>
      </c>
      <c r="AV235" s="78">
        <f>SUM(Mariannhill!AV235)</f>
        <v>0</v>
      </c>
      <c r="AW235" s="78">
        <f>SUM(Mariannhill!AW235)</f>
        <v>0</v>
      </c>
      <c r="AX235" s="78">
        <f>SUM(Mariannhill!AX235)</f>
        <v>0</v>
      </c>
      <c r="AY235" s="78">
        <f>SUM(Mariannhill!AY235)</f>
        <v>0</v>
      </c>
      <c r="AZ235" s="78">
        <f>SUM(Mariannhill!AZ235)</f>
        <v>0</v>
      </c>
      <c r="BA235" s="78">
        <f>SUM(Mariannhill!BA235)</f>
        <v>0</v>
      </c>
      <c r="BB235" s="78">
        <f>SUM(Mariannhill!BB235)</f>
        <v>0</v>
      </c>
      <c r="BC235" s="78">
        <f>SUM(Mariannhill!BC235)</f>
        <v>0</v>
      </c>
      <c r="BD235" s="78">
        <f>SUM(Mariannhill!BD235)</f>
        <v>0</v>
      </c>
      <c r="BE235" s="77">
        <f>SUM(Mariannhill!BE235)</f>
        <v>0</v>
      </c>
      <c r="BF235" s="79">
        <f>SUM(Mariannhill!BF235)</f>
        <v>0</v>
      </c>
      <c r="BG235" s="78">
        <f>SUM(Mariannhill!BG235)</f>
        <v>0</v>
      </c>
      <c r="BH235" s="78">
        <f>SUM(Mariannhill!BH235)</f>
        <v>0</v>
      </c>
      <c r="BI235" s="78">
        <f>SUM(Mariannhill!BI235)</f>
        <v>0</v>
      </c>
      <c r="BJ235" s="78">
        <f>SUM(Mariannhill!BJ235)</f>
        <v>0</v>
      </c>
      <c r="BK235" s="78">
        <f>SUM(Mariannhill!BK235)</f>
        <v>0</v>
      </c>
      <c r="BL235" s="78">
        <f>SUM(Mariannhill!BL235)</f>
        <v>0</v>
      </c>
      <c r="BM235" s="78">
        <f>SUM(Mariannhill!BM235)</f>
        <v>0</v>
      </c>
      <c r="BN235" s="78">
        <f>SUM(Mariannhill!BN235)</f>
        <v>0</v>
      </c>
      <c r="BO235" s="78">
        <f>SUM(Mariannhill!BO235)</f>
        <v>0</v>
      </c>
      <c r="BP235" s="78">
        <f>SUM(Mariannhill!BP235)</f>
        <v>0</v>
      </c>
      <c r="BQ235" s="77">
        <f>SUM(Mariannhill!BQ235)</f>
        <v>0</v>
      </c>
      <c r="BR235" s="79">
        <f>SUM(Mariannhill!BR235)</f>
        <v>0</v>
      </c>
      <c r="BS235" s="78">
        <f>SUM(Mariannhill!BS235)</f>
        <v>0</v>
      </c>
      <c r="BT235" s="78">
        <f>SUM(Mariannhill!BT235)</f>
        <v>0</v>
      </c>
      <c r="BU235" s="78">
        <f>SUM(Mariannhill!BU235)</f>
        <v>0</v>
      </c>
      <c r="BV235" s="78">
        <f>SUM(Mariannhill!BV235)</f>
        <v>0</v>
      </c>
      <c r="BW235" s="78">
        <f>SUM(Mariannhill!BW235)</f>
        <v>0</v>
      </c>
      <c r="BX235" s="78">
        <f>SUM(Mariannhill!BX235)</f>
        <v>0</v>
      </c>
      <c r="BY235" s="78">
        <f>SUM(Mariannhill!BY235)</f>
        <v>0</v>
      </c>
      <c r="BZ235" s="78">
        <f>SUM(Mariannhill!BZ235)</f>
        <v>0</v>
      </c>
      <c r="CA235" s="78">
        <f>SUM(Mariannhill!CA235)</f>
        <v>0</v>
      </c>
      <c r="CB235" s="78">
        <f>SUM(Mariannhill!CB235)</f>
        <v>0</v>
      </c>
      <c r="CC235" s="77">
        <f>SUM(Mariannhill!CC235)</f>
        <v>0</v>
      </c>
      <c r="CD235" s="40" t="s">
        <v>50</v>
      </c>
    </row>
    <row r="236" spans="1:82" s="176" customFormat="1" x14ac:dyDescent="0.35">
      <c r="B236" s="177" t="s">
        <v>427</v>
      </c>
      <c r="C236" s="178" t="s">
        <v>428</v>
      </c>
      <c r="D236" s="179" t="s">
        <v>90</v>
      </c>
      <c r="E236" s="283">
        <f>SUM(Mariannhill!E236)</f>
        <v>0</v>
      </c>
      <c r="F236" s="214" t="b">
        <f>(Mariannhill!G234)=G236</f>
        <v>1</v>
      </c>
      <c r="G236" s="175">
        <f t="shared" si="96"/>
        <v>0</v>
      </c>
      <c r="H236" s="76">
        <f>SUM(Mariannhill!H236)</f>
        <v>0</v>
      </c>
      <c r="I236" s="77">
        <f>SUM(Mariannhill!I236)</f>
        <v>0</v>
      </c>
      <c r="J236" s="76">
        <f>SUM(Mariannhill!J236)</f>
        <v>0</v>
      </c>
      <c r="K236" s="78">
        <f>SUM(Mariannhill!K236)</f>
        <v>0</v>
      </c>
      <c r="L236" s="78">
        <f>SUM(Mariannhill!L236)</f>
        <v>0</v>
      </c>
      <c r="M236" s="78">
        <f>SUM(Mariannhill!M236)</f>
        <v>0</v>
      </c>
      <c r="N236" s="78">
        <f>SUM(Mariannhill!N236)</f>
        <v>0</v>
      </c>
      <c r="O236" s="78">
        <f>SUM(Mariannhill!O236)</f>
        <v>0</v>
      </c>
      <c r="P236" s="78">
        <f>SUM(Mariannhill!P236)</f>
        <v>0</v>
      </c>
      <c r="Q236" s="78">
        <f>SUM(Mariannhill!Q236)</f>
        <v>0</v>
      </c>
      <c r="R236" s="78">
        <f>SUM(Mariannhill!R236)</f>
        <v>0</v>
      </c>
      <c r="S236" s="78">
        <f>SUM(Mariannhill!S236)</f>
        <v>0</v>
      </c>
      <c r="T236" s="78">
        <f>SUM(Mariannhill!T236)</f>
        <v>0</v>
      </c>
      <c r="U236" s="77">
        <f>SUM(Mariannhill!U236)</f>
        <v>0</v>
      </c>
      <c r="V236" s="76">
        <f>SUM(Mariannhill!V236)</f>
        <v>0</v>
      </c>
      <c r="W236" s="78">
        <f>SUM(Mariannhill!W236)</f>
        <v>0</v>
      </c>
      <c r="X236" s="78">
        <f>SUM(Mariannhill!X236)</f>
        <v>0</v>
      </c>
      <c r="Y236" s="78">
        <f>SUM(Mariannhill!Y236)</f>
        <v>0</v>
      </c>
      <c r="Z236" s="78">
        <f>SUM(Mariannhill!Z236)</f>
        <v>0</v>
      </c>
      <c r="AA236" s="78">
        <f>SUM(Mariannhill!AA236)</f>
        <v>0</v>
      </c>
      <c r="AB236" s="78">
        <f>SUM(Mariannhill!AB236)</f>
        <v>0</v>
      </c>
      <c r="AC236" s="78">
        <f>SUM(Mariannhill!AC236)</f>
        <v>0</v>
      </c>
      <c r="AD236" s="78">
        <f>SUM(Mariannhill!AD236)</f>
        <v>0</v>
      </c>
      <c r="AE236" s="78">
        <f>SUM(Mariannhill!AE236)</f>
        <v>0</v>
      </c>
      <c r="AF236" s="78">
        <f>SUM(Mariannhill!AF236)</f>
        <v>0</v>
      </c>
      <c r="AG236" s="77">
        <f>SUM(Mariannhill!AG236)</f>
        <v>0</v>
      </c>
      <c r="AH236" s="79">
        <f>SUM(Mariannhill!AH236)</f>
        <v>0</v>
      </c>
      <c r="AI236" s="78">
        <f>SUM(Mariannhill!AI236)</f>
        <v>0</v>
      </c>
      <c r="AJ236" s="78">
        <f>SUM(Mariannhill!AJ236)</f>
        <v>0</v>
      </c>
      <c r="AK236" s="78">
        <f>SUM(Mariannhill!AK236)</f>
        <v>0</v>
      </c>
      <c r="AL236" s="78">
        <f>SUM(Mariannhill!AL236)</f>
        <v>0</v>
      </c>
      <c r="AM236" s="78">
        <f>SUM(Mariannhill!AM236)</f>
        <v>0</v>
      </c>
      <c r="AN236" s="78">
        <f>SUM(Mariannhill!AN236)</f>
        <v>0</v>
      </c>
      <c r="AO236" s="78">
        <f>SUM(Mariannhill!AO236)</f>
        <v>0</v>
      </c>
      <c r="AP236" s="78">
        <f>SUM(Mariannhill!AP236)</f>
        <v>0</v>
      </c>
      <c r="AQ236" s="78">
        <f>SUM(Mariannhill!AQ236)</f>
        <v>0</v>
      </c>
      <c r="AR236" s="78">
        <f>SUM(Mariannhill!AR236)</f>
        <v>0</v>
      </c>
      <c r="AS236" s="77">
        <f>SUM(Mariannhill!AS236)</f>
        <v>0</v>
      </c>
      <c r="AT236" s="79">
        <f>SUM(Mariannhill!AT236)</f>
        <v>0</v>
      </c>
      <c r="AU236" s="78">
        <f>SUM(Mariannhill!AU236)</f>
        <v>0</v>
      </c>
      <c r="AV236" s="78">
        <f>SUM(Mariannhill!AV236)</f>
        <v>0</v>
      </c>
      <c r="AW236" s="78">
        <f>SUM(Mariannhill!AW236)</f>
        <v>0</v>
      </c>
      <c r="AX236" s="78">
        <f>SUM(Mariannhill!AX236)</f>
        <v>0</v>
      </c>
      <c r="AY236" s="78">
        <f>SUM(Mariannhill!AY236)</f>
        <v>0</v>
      </c>
      <c r="AZ236" s="78">
        <f>SUM(Mariannhill!AZ236)</f>
        <v>0</v>
      </c>
      <c r="BA236" s="78">
        <f>SUM(Mariannhill!BA236)</f>
        <v>0</v>
      </c>
      <c r="BB236" s="78">
        <f>SUM(Mariannhill!BB236)</f>
        <v>0</v>
      </c>
      <c r="BC236" s="78">
        <f>SUM(Mariannhill!BC236)</f>
        <v>0</v>
      </c>
      <c r="BD236" s="78">
        <f>SUM(Mariannhill!BD236)</f>
        <v>0</v>
      </c>
      <c r="BE236" s="77">
        <f>SUM(Mariannhill!BE236)</f>
        <v>0</v>
      </c>
      <c r="BF236" s="79">
        <f>SUM(Mariannhill!BF236)</f>
        <v>0</v>
      </c>
      <c r="BG236" s="78">
        <f>SUM(Mariannhill!BG236)</f>
        <v>0</v>
      </c>
      <c r="BH236" s="78">
        <f>SUM(Mariannhill!BH236)</f>
        <v>0</v>
      </c>
      <c r="BI236" s="78">
        <f>SUM(Mariannhill!BI236)</f>
        <v>0</v>
      </c>
      <c r="BJ236" s="78">
        <f>SUM(Mariannhill!BJ236)</f>
        <v>0</v>
      </c>
      <c r="BK236" s="78">
        <f>SUM(Mariannhill!BK236)</f>
        <v>0</v>
      </c>
      <c r="BL236" s="78">
        <f>SUM(Mariannhill!BL236)</f>
        <v>0</v>
      </c>
      <c r="BM236" s="78">
        <f>SUM(Mariannhill!BM236)</f>
        <v>0</v>
      </c>
      <c r="BN236" s="78">
        <f>SUM(Mariannhill!BN236)</f>
        <v>0</v>
      </c>
      <c r="BO236" s="78">
        <f>SUM(Mariannhill!BO236)</f>
        <v>0</v>
      </c>
      <c r="BP236" s="78">
        <f>SUM(Mariannhill!BP236)</f>
        <v>0</v>
      </c>
      <c r="BQ236" s="77">
        <f>SUM(Mariannhill!BQ236)</f>
        <v>0</v>
      </c>
      <c r="BR236" s="79">
        <f>SUM(Mariannhill!BR236)</f>
        <v>0</v>
      </c>
      <c r="BS236" s="78">
        <f>SUM(Mariannhill!BS236)</f>
        <v>0</v>
      </c>
      <c r="BT236" s="78">
        <f>SUM(Mariannhill!BT236)</f>
        <v>0</v>
      </c>
      <c r="BU236" s="78">
        <f>SUM(Mariannhill!BU236)</f>
        <v>0</v>
      </c>
      <c r="BV236" s="78">
        <f>SUM(Mariannhill!BV236)</f>
        <v>0</v>
      </c>
      <c r="BW236" s="78">
        <f>SUM(Mariannhill!BW236)</f>
        <v>0</v>
      </c>
      <c r="BX236" s="78">
        <f>SUM(Mariannhill!BX236)</f>
        <v>0</v>
      </c>
      <c r="BY236" s="78">
        <f>SUM(Mariannhill!BY236)</f>
        <v>0</v>
      </c>
      <c r="BZ236" s="78">
        <f>SUM(Mariannhill!BZ236)</f>
        <v>0</v>
      </c>
      <c r="CA236" s="78">
        <f>SUM(Mariannhill!CA236)</f>
        <v>0</v>
      </c>
      <c r="CB236" s="78">
        <f>SUM(Mariannhill!CB236)</f>
        <v>0</v>
      </c>
      <c r="CC236" s="77">
        <f>SUM(Mariannhill!CC236)</f>
        <v>0</v>
      </c>
      <c r="CD236" s="40" t="s">
        <v>50</v>
      </c>
    </row>
    <row r="237" spans="1:82" s="176" customFormat="1" x14ac:dyDescent="0.35">
      <c r="B237" s="177" t="s">
        <v>429</v>
      </c>
      <c r="C237" s="178" t="s">
        <v>430</v>
      </c>
      <c r="D237" s="179" t="s">
        <v>90</v>
      </c>
      <c r="E237" s="283">
        <f>SUM(Mariannhill!E237)</f>
        <v>0</v>
      </c>
      <c r="F237" s="214" t="b">
        <f>(Mariannhill!G235)=G237</f>
        <v>1</v>
      </c>
      <c r="G237" s="175">
        <f t="shared" si="96"/>
        <v>0</v>
      </c>
      <c r="H237" s="76">
        <f>SUM(Mariannhill!H237)</f>
        <v>0</v>
      </c>
      <c r="I237" s="77">
        <f>SUM(Mariannhill!I237)</f>
        <v>0</v>
      </c>
      <c r="J237" s="76">
        <f>SUM(Mariannhill!J237)</f>
        <v>0</v>
      </c>
      <c r="K237" s="78">
        <f>SUM(Mariannhill!K237)</f>
        <v>0</v>
      </c>
      <c r="L237" s="78">
        <f>SUM(Mariannhill!L237)</f>
        <v>0</v>
      </c>
      <c r="M237" s="78">
        <f>SUM(Mariannhill!M237)</f>
        <v>0</v>
      </c>
      <c r="N237" s="78">
        <f>SUM(Mariannhill!N237)</f>
        <v>0</v>
      </c>
      <c r="O237" s="78">
        <f>SUM(Mariannhill!O237)</f>
        <v>0</v>
      </c>
      <c r="P237" s="78">
        <f>SUM(Mariannhill!P237)</f>
        <v>0</v>
      </c>
      <c r="Q237" s="78">
        <f>SUM(Mariannhill!Q237)</f>
        <v>0</v>
      </c>
      <c r="R237" s="78">
        <f>SUM(Mariannhill!R237)</f>
        <v>0</v>
      </c>
      <c r="S237" s="78">
        <f>SUM(Mariannhill!S237)</f>
        <v>0</v>
      </c>
      <c r="T237" s="78">
        <f>SUM(Mariannhill!T237)</f>
        <v>0</v>
      </c>
      <c r="U237" s="77">
        <f>SUM(Mariannhill!U237)</f>
        <v>0</v>
      </c>
      <c r="V237" s="76">
        <f>SUM(Mariannhill!V237)</f>
        <v>0</v>
      </c>
      <c r="W237" s="78">
        <f>SUM(Mariannhill!W237)</f>
        <v>0</v>
      </c>
      <c r="X237" s="78">
        <f>SUM(Mariannhill!X237)</f>
        <v>0</v>
      </c>
      <c r="Y237" s="78">
        <f>SUM(Mariannhill!Y237)</f>
        <v>0</v>
      </c>
      <c r="Z237" s="78">
        <f>SUM(Mariannhill!Z237)</f>
        <v>0</v>
      </c>
      <c r="AA237" s="78">
        <f>SUM(Mariannhill!AA237)</f>
        <v>0</v>
      </c>
      <c r="AB237" s="78">
        <f>SUM(Mariannhill!AB237)</f>
        <v>0</v>
      </c>
      <c r="AC237" s="78">
        <f>SUM(Mariannhill!AC237)</f>
        <v>0</v>
      </c>
      <c r="AD237" s="78">
        <f>SUM(Mariannhill!AD237)</f>
        <v>0</v>
      </c>
      <c r="AE237" s="78">
        <f>SUM(Mariannhill!AE237)</f>
        <v>0</v>
      </c>
      <c r="AF237" s="78">
        <f>SUM(Mariannhill!AF237)</f>
        <v>0</v>
      </c>
      <c r="AG237" s="77">
        <f>SUM(Mariannhill!AG237)</f>
        <v>0</v>
      </c>
      <c r="AH237" s="79">
        <f>SUM(Mariannhill!AH237)</f>
        <v>0</v>
      </c>
      <c r="AI237" s="78">
        <f>SUM(Mariannhill!AI237)</f>
        <v>0</v>
      </c>
      <c r="AJ237" s="78">
        <f>SUM(Mariannhill!AJ237)</f>
        <v>0</v>
      </c>
      <c r="AK237" s="78">
        <f>SUM(Mariannhill!AK237)</f>
        <v>0</v>
      </c>
      <c r="AL237" s="78">
        <f>SUM(Mariannhill!AL237)</f>
        <v>0</v>
      </c>
      <c r="AM237" s="78">
        <f>SUM(Mariannhill!AM237)</f>
        <v>0</v>
      </c>
      <c r="AN237" s="78">
        <f>SUM(Mariannhill!AN237)</f>
        <v>0</v>
      </c>
      <c r="AO237" s="78">
        <f>SUM(Mariannhill!AO237)</f>
        <v>0</v>
      </c>
      <c r="AP237" s="78">
        <f>SUM(Mariannhill!AP237)</f>
        <v>0</v>
      </c>
      <c r="AQ237" s="78">
        <f>SUM(Mariannhill!AQ237)</f>
        <v>0</v>
      </c>
      <c r="AR237" s="78">
        <f>SUM(Mariannhill!AR237)</f>
        <v>0</v>
      </c>
      <c r="AS237" s="77">
        <f>SUM(Mariannhill!AS237)</f>
        <v>0</v>
      </c>
      <c r="AT237" s="79">
        <f>SUM(Mariannhill!AT237)</f>
        <v>0</v>
      </c>
      <c r="AU237" s="78">
        <f>SUM(Mariannhill!AU237)</f>
        <v>0</v>
      </c>
      <c r="AV237" s="78">
        <f>SUM(Mariannhill!AV237)</f>
        <v>0</v>
      </c>
      <c r="AW237" s="78">
        <f>SUM(Mariannhill!AW237)</f>
        <v>0</v>
      </c>
      <c r="AX237" s="78">
        <f>SUM(Mariannhill!AX237)</f>
        <v>0</v>
      </c>
      <c r="AY237" s="78">
        <f>SUM(Mariannhill!AY237)</f>
        <v>0</v>
      </c>
      <c r="AZ237" s="78">
        <f>SUM(Mariannhill!AZ237)</f>
        <v>0</v>
      </c>
      <c r="BA237" s="78">
        <f>SUM(Mariannhill!BA237)</f>
        <v>0</v>
      </c>
      <c r="BB237" s="78">
        <f>SUM(Mariannhill!BB237)</f>
        <v>0</v>
      </c>
      <c r="BC237" s="78">
        <f>SUM(Mariannhill!BC237)</f>
        <v>0</v>
      </c>
      <c r="BD237" s="78">
        <f>SUM(Mariannhill!BD237)</f>
        <v>0</v>
      </c>
      <c r="BE237" s="77">
        <f>SUM(Mariannhill!BE237)</f>
        <v>0</v>
      </c>
      <c r="BF237" s="79">
        <f>SUM(Mariannhill!BF237)</f>
        <v>0</v>
      </c>
      <c r="BG237" s="78">
        <f>SUM(Mariannhill!BG237)</f>
        <v>0</v>
      </c>
      <c r="BH237" s="78">
        <f>SUM(Mariannhill!BH237)</f>
        <v>0</v>
      </c>
      <c r="BI237" s="78">
        <f>SUM(Mariannhill!BI237)</f>
        <v>0</v>
      </c>
      <c r="BJ237" s="78">
        <f>SUM(Mariannhill!BJ237)</f>
        <v>0</v>
      </c>
      <c r="BK237" s="78">
        <f>SUM(Mariannhill!BK237)</f>
        <v>0</v>
      </c>
      <c r="BL237" s="78">
        <f>SUM(Mariannhill!BL237)</f>
        <v>0</v>
      </c>
      <c r="BM237" s="78">
        <f>SUM(Mariannhill!BM237)</f>
        <v>0</v>
      </c>
      <c r="BN237" s="78">
        <f>SUM(Mariannhill!BN237)</f>
        <v>0</v>
      </c>
      <c r="BO237" s="78">
        <f>SUM(Mariannhill!BO237)</f>
        <v>0</v>
      </c>
      <c r="BP237" s="78">
        <f>SUM(Mariannhill!BP237)</f>
        <v>0</v>
      </c>
      <c r="BQ237" s="77">
        <f>SUM(Mariannhill!BQ237)</f>
        <v>0</v>
      </c>
      <c r="BR237" s="79">
        <f>SUM(Mariannhill!BR237)</f>
        <v>0</v>
      </c>
      <c r="BS237" s="78">
        <f>SUM(Mariannhill!BS237)</f>
        <v>0</v>
      </c>
      <c r="BT237" s="78">
        <f>SUM(Mariannhill!BT237)</f>
        <v>0</v>
      </c>
      <c r="BU237" s="78">
        <f>SUM(Mariannhill!BU237)</f>
        <v>0</v>
      </c>
      <c r="BV237" s="78">
        <f>SUM(Mariannhill!BV237)</f>
        <v>0</v>
      </c>
      <c r="BW237" s="78">
        <f>SUM(Mariannhill!BW237)</f>
        <v>0</v>
      </c>
      <c r="BX237" s="78">
        <f>SUM(Mariannhill!BX237)</f>
        <v>0</v>
      </c>
      <c r="BY237" s="78">
        <f>SUM(Mariannhill!BY237)</f>
        <v>0</v>
      </c>
      <c r="BZ237" s="78">
        <f>SUM(Mariannhill!BZ237)</f>
        <v>0</v>
      </c>
      <c r="CA237" s="78">
        <f>SUM(Mariannhill!CA237)</f>
        <v>0</v>
      </c>
      <c r="CB237" s="78">
        <f>SUM(Mariannhill!CB237)</f>
        <v>0</v>
      </c>
      <c r="CC237" s="77">
        <f>SUM(Mariannhill!CC237)</f>
        <v>0</v>
      </c>
      <c r="CD237" s="40" t="s">
        <v>50</v>
      </c>
    </row>
    <row r="238" spans="1:82" s="176" customFormat="1" x14ac:dyDescent="0.35">
      <c r="B238" s="177" t="s">
        <v>431</v>
      </c>
      <c r="C238" s="178" t="s">
        <v>432</v>
      </c>
      <c r="D238" s="179" t="s">
        <v>90</v>
      </c>
      <c r="E238" s="283">
        <f>SUM(Mariannhill!E238)</f>
        <v>0</v>
      </c>
      <c r="F238" s="214" t="b">
        <f>(Mariannhill!G236)=G238</f>
        <v>1</v>
      </c>
      <c r="G238" s="175">
        <f t="shared" si="96"/>
        <v>0</v>
      </c>
      <c r="H238" s="76">
        <f>SUM(Mariannhill!H238)</f>
        <v>0</v>
      </c>
      <c r="I238" s="77">
        <f>SUM(Mariannhill!I238)</f>
        <v>0</v>
      </c>
      <c r="J238" s="76">
        <f>SUM(Mariannhill!J238)</f>
        <v>0</v>
      </c>
      <c r="K238" s="78">
        <f>SUM(Mariannhill!K238)</f>
        <v>0</v>
      </c>
      <c r="L238" s="78">
        <f>SUM(Mariannhill!L238)</f>
        <v>0</v>
      </c>
      <c r="M238" s="78">
        <f>SUM(Mariannhill!M238)</f>
        <v>0</v>
      </c>
      <c r="N238" s="78">
        <f>SUM(Mariannhill!N238)</f>
        <v>0</v>
      </c>
      <c r="O238" s="78">
        <f>SUM(Mariannhill!O238)</f>
        <v>0</v>
      </c>
      <c r="P238" s="78">
        <f>SUM(Mariannhill!P238)</f>
        <v>0</v>
      </c>
      <c r="Q238" s="78">
        <f>SUM(Mariannhill!Q238)</f>
        <v>0</v>
      </c>
      <c r="R238" s="78">
        <f>SUM(Mariannhill!R238)</f>
        <v>0</v>
      </c>
      <c r="S238" s="78">
        <f>SUM(Mariannhill!S238)</f>
        <v>0</v>
      </c>
      <c r="T238" s="78">
        <f>SUM(Mariannhill!T238)</f>
        <v>0</v>
      </c>
      <c r="U238" s="77">
        <f>SUM(Mariannhill!U238)</f>
        <v>0</v>
      </c>
      <c r="V238" s="76">
        <f>SUM(Mariannhill!V238)</f>
        <v>0</v>
      </c>
      <c r="W238" s="78">
        <f>SUM(Mariannhill!W238)</f>
        <v>0</v>
      </c>
      <c r="X238" s="78">
        <f>SUM(Mariannhill!X238)</f>
        <v>0</v>
      </c>
      <c r="Y238" s="78">
        <f>SUM(Mariannhill!Y238)</f>
        <v>0</v>
      </c>
      <c r="Z238" s="78">
        <f>SUM(Mariannhill!Z238)</f>
        <v>0</v>
      </c>
      <c r="AA238" s="78">
        <f>SUM(Mariannhill!AA238)</f>
        <v>0</v>
      </c>
      <c r="AB238" s="78">
        <f>SUM(Mariannhill!AB238)</f>
        <v>0</v>
      </c>
      <c r="AC238" s="78">
        <f>SUM(Mariannhill!AC238)</f>
        <v>0</v>
      </c>
      <c r="AD238" s="78">
        <f>SUM(Mariannhill!AD238)</f>
        <v>0</v>
      </c>
      <c r="AE238" s="78">
        <f>SUM(Mariannhill!AE238)</f>
        <v>0</v>
      </c>
      <c r="AF238" s="78">
        <f>SUM(Mariannhill!AF238)</f>
        <v>0</v>
      </c>
      <c r="AG238" s="77">
        <f>SUM(Mariannhill!AG238)</f>
        <v>0</v>
      </c>
      <c r="AH238" s="79">
        <f>SUM(Mariannhill!AH238)</f>
        <v>0</v>
      </c>
      <c r="AI238" s="78">
        <f>SUM(Mariannhill!AI238)</f>
        <v>0</v>
      </c>
      <c r="AJ238" s="78">
        <f>SUM(Mariannhill!AJ238)</f>
        <v>0</v>
      </c>
      <c r="AK238" s="78">
        <f>SUM(Mariannhill!AK238)</f>
        <v>0</v>
      </c>
      <c r="AL238" s="78">
        <f>SUM(Mariannhill!AL238)</f>
        <v>0</v>
      </c>
      <c r="AM238" s="78">
        <f>SUM(Mariannhill!AM238)</f>
        <v>0</v>
      </c>
      <c r="AN238" s="78">
        <f>SUM(Mariannhill!AN238)</f>
        <v>0</v>
      </c>
      <c r="AO238" s="78">
        <f>SUM(Mariannhill!AO238)</f>
        <v>0</v>
      </c>
      <c r="AP238" s="78">
        <f>SUM(Mariannhill!AP238)</f>
        <v>0</v>
      </c>
      <c r="AQ238" s="78">
        <f>SUM(Mariannhill!AQ238)</f>
        <v>0</v>
      </c>
      <c r="AR238" s="78">
        <f>SUM(Mariannhill!AR238)</f>
        <v>0</v>
      </c>
      <c r="AS238" s="77">
        <f>SUM(Mariannhill!AS238)</f>
        <v>0</v>
      </c>
      <c r="AT238" s="79">
        <f>SUM(Mariannhill!AT238)</f>
        <v>0</v>
      </c>
      <c r="AU238" s="78">
        <f>SUM(Mariannhill!AU238)</f>
        <v>0</v>
      </c>
      <c r="AV238" s="78">
        <f>SUM(Mariannhill!AV238)</f>
        <v>0</v>
      </c>
      <c r="AW238" s="78">
        <f>SUM(Mariannhill!AW238)</f>
        <v>0</v>
      </c>
      <c r="AX238" s="78">
        <f>SUM(Mariannhill!AX238)</f>
        <v>0</v>
      </c>
      <c r="AY238" s="78">
        <f>SUM(Mariannhill!AY238)</f>
        <v>0</v>
      </c>
      <c r="AZ238" s="78">
        <f>SUM(Mariannhill!AZ238)</f>
        <v>0</v>
      </c>
      <c r="BA238" s="78">
        <f>SUM(Mariannhill!BA238)</f>
        <v>0</v>
      </c>
      <c r="BB238" s="78">
        <f>SUM(Mariannhill!BB238)</f>
        <v>0</v>
      </c>
      <c r="BC238" s="78">
        <f>SUM(Mariannhill!BC238)</f>
        <v>0</v>
      </c>
      <c r="BD238" s="78">
        <f>SUM(Mariannhill!BD238)</f>
        <v>0</v>
      </c>
      <c r="BE238" s="77">
        <f>SUM(Mariannhill!BE238)</f>
        <v>0</v>
      </c>
      <c r="BF238" s="79">
        <f>SUM(Mariannhill!BF238)</f>
        <v>0</v>
      </c>
      <c r="BG238" s="78">
        <f>SUM(Mariannhill!BG238)</f>
        <v>0</v>
      </c>
      <c r="BH238" s="78">
        <f>SUM(Mariannhill!BH238)</f>
        <v>0</v>
      </c>
      <c r="BI238" s="78">
        <f>SUM(Mariannhill!BI238)</f>
        <v>0</v>
      </c>
      <c r="BJ238" s="78">
        <f>SUM(Mariannhill!BJ238)</f>
        <v>0</v>
      </c>
      <c r="BK238" s="78">
        <f>SUM(Mariannhill!BK238)</f>
        <v>0</v>
      </c>
      <c r="BL238" s="78">
        <f>SUM(Mariannhill!BL238)</f>
        <v>0</v>
      </c>
      <c r="BM238" s="78">
        <f>SUM(Mariannhill!BM238)</f>
        <v>0</v>
      </c>
      <c r="BN238" s="78">
        <f>SUM(Mariannhill!BN238)</f>
        <v>0</v>
      </c>
      <c r="BO238" s="78">
        <f>SUM(Mariannhill!BO238)</f>
        <v>0</v>
      </c>
      <c r="BP238" s="78">
        <f>SUM(Mariannhill!BP238)</f>
        <v>0</v>
      </c>
      <c r="BQ238" s="77">
        <f>SUM(Mariannhill!BQ238)</f>
        <v>0</v>
      </c>
      <c r="BR238" s="79">
        <f>SUM(Mariannhill!BR238)</f>
        <v>0</v>
      </c>
      <c r="BS238" s="78">
        <f>SUM(Mariannhill!BS238)</f>
        <v>0</v>
      </c>
      <c r="BT238" s="78">
        <f>SUM(Mariannhill!BT238)</f>
        <v>0</v>
      </c>
      <c r="BU238" s="78">
        <f>SUM(Mariannhill!BU238)</f>
        <v>0</v>
      </c>
      <c r="BV238" s="78">
        <f>SUM(Mariannhill!BV238)</f>
        <v>0</v>
      </c>
      <c r="BW238" s="78">
        <f>SUM(Mariannhill!BW238)</f>
        <v>0</v>
      </c>
      <c r="BX238" s="78">
        <f>SUM(Mariannhill!BX238)</f>
        <v>0</v>
      </c>
      <c r="BY238" s="78">
        <f>SUM(Mariannhill!BY238)</f>
        <v>0</v>
      </c>
      <c r="BZ238" s="78">
        <f>SUM(Mariannhill!BZ238)</f>
        <v>0</v>
      </c>
      <c r="CA238" s="78">
        <f>SUM(Mariannhill!CA238)</f>
        <v>0</v>
      </c>
      <c r="CB238" s="78">
        <f>SUM(Mariannhill!CB238)</f>
        <v>0</v>
      </c>
      <c r="CC238" s="77">
        <f>SUM(Mariannhill!CC238)</f>
        <v>0</v>
      </c>
      <c r="CD238" s="40" t="s">
        <v>50</v>
      </c>
    </row>
    <row r="239" spans="1:82" s="176" customFormat="1" x14ac:dyDescent="0.35">
      <c r="B239" s="74" t="s">
        <v>433</v>
      </c>
      <c r="C239" s="130" t="s">
        <v>434</v>
      </c>
      <c r="D239" s="140" t="s">
        <v>90</v>
      </c>
      <c r="E239" s="255">
        <f>SUM(Mariannhill!E239)</f>
        <v>1</v>
      </c>
      <c r="F239" s="214" t="b">
        <f>(Mariannhill!G237)=G239</f>
        <v>1</v>
      </c>
      <c r="G239" s="75">
        <f t="shared" si="96"/>
        <v>0</v>
      </c>
      <c r="H239" s="76">
        <f>SUM(Mariannhill!H239)</f>
        <v>0</v>
      </c>
      <c r="I239" s="77">
        <f>SUM(Mariannhill!I239)</f>
        <v>0</v>
      </c>
      <c r="J239" s="76">
        <f>SUM(Mariannhill!J239)</f>
        <v>0</v>
      </c>
      <c r="K239" s="78">
        <f>SUM(Mariannhill!K239)</f>
        <v>0</v>
      </c>
      <c r="L239" s="78">
        <f>SUM(Mariannhill!L239)</f>
        <v>0</v>
      </c>
      <c r="M239" s="78">
        <f>SUM(Mariannhill!M239)</f>
        <v>0</v>
      </c>
      <c r="N239" s="78">
        <f>SUM(Mariannhill!N239)</f>
        <v>0</v>
      </c>
      <c r="O239" s="78">
        <f>SUM(Mariannhill!O239)</f>
        <v>0</v>
      </c>
      <c r="P239" s="78">
        <f>SUM(Mariannhill!P239)</f>
        <v>0</v>
      </c>
      <c r="Q239" s="78">
        <f>SUM(Mariannhill!Q239)</f>
        <v>0</v>
      </c>
      <c r="R239" s="78">
        <f>SUM(Mariannhill!R239)</f>
        <v>0</v>
      </c>
      <c r="S239" s="78">
        <f>SUM(Mariannhill!S239)</f>
        <v>0</v>
      </c>
      <c r="T239" s="78">
        <f>SUM(Mariannhill!T239)</f>
        <v>0</v>
      </c>
      <c r="U239" s="77">
        <f>SUM(Mariannhill!U239)</f>
        <v>0</v>
      </c>
      <c r="V239" s="76">
        <f>SUM(Mariannhill!V239)</f>
        <v>0</v>
      </c>
      <c r="W239" s="78">
        <f>SUM(Mariannhill!W239)</f>
        <v>0</v>
      </c>
      <c r="X239" s="78">
        <f>SUM(Mariannhill!X239)</f>
        <v>0</v>
      </c>
      <c r="Y239" s="78">
        <f>SUM(Mariannhill!Y239)</f>
        <v>0</v>
      </c>
      <c r="Z239" s="78">
        <f>SUM(Mariannhill!Z239)</f>
        <v>0</v>
      </c>
      <c r="AA239" s="78">
        <f>SUM(Mariannhill!AA239)</f>
        <v>0</v>
      </c>
      <c r="AB239" s="78">
        <f>SUM(Mariannhill!AB239)</f>
        <v>0</v>
      </c>
      <c r="AC239" s="78">
        <f>SUM(Mariannhill!AC239)</f>
        <v>0</v>
      </c>
      <c r="AD239" s="78">
        <f>SUM(Mariannhill!AD239)</f>
        <v>0</v>
      </c>
      <c r="AE239" s="78">
        <f>SUM(Mariannhill!AE239)</f>
        <v>0</v>
      </c>
      <c r="AF239" s="78">
        <f>SUM(Mariannhill!AF239)</f>
        <v>0</v>
      </c>
      <c r="AG239" s="77">
        <f>SUM(Mariannhill!AG239)</f>
        <v>0</v>
      </c>
      <c r="AH239" s="79">
        <f>SUM(Mariannhill!AH239)</f>
        <v>0</v>
      </c>
      <c r="AI239" s="78">
        <f>SUM(Mariannhill!AI239)</f>
        <v>0</v>
      </c>
      <c r="AJ239" s="78">
        <f>SUM(Mariannhill!AJ239)</f>
        <v>0</v>
      </c>
      <c r="AK239" s="78">
        <f>SUM(Mariannhill!AK239)</f>
        <v>0</v>
      </c>
      <c r="AL239" s="78">
        <f>SUM(Mariannhill!AL239)</f>
        <v>0</v>
      </c>
      <c r="AM239" s="78">
        <f>SUM(Mariannhill!AM239)</f>
        <v>0</v>
      </c>
      <c r="AN239" s="78">
        <f>SUM(Mariannhill!AN239)</f>
        <v>0</v>
      </c>
      <c r="AO239" s="78">
        <f>SUM(Mariannhill!AO239)</f>
        <v>0</v>
      </c>
      <c r="AP239" s="78">
        <f>SUM(Mariannhill!AP239)</f>
        <v>0</v>
      </c>
      <c r="AQ239" s="78">
        <f>SUM(Mariannhill!AQ239)</f>
        <v>0</v>
      </c>
      <c r="AR239" s="78">
        <f>SUM(Mariannhill!AR239)</f>
        <v>0</v>
      </c>
      <c r="AS239" s="77">
        <f>SUM(Mariannhill!AS239)</f>
        <v>0</v>
      </c>
      <c r="AT239" s="79">
        <f>SUM(Mariannhill!AT239)</f>
        <v>0</v>
      </c>
      <c r="AU239" s="78">
        <f>SUM(Mariannhill!AU239)</f>
        <v>0</v>
      </c>
      <c r="AV239" s="78">
        <f>SUM(Mariannhill!AV239)</f>
        <v>0</v>
      </c>
      <c r="AW239" s="78">
        <f>SUM(Mariannhill!AW239)</f>
        <v>0</v>
      </c>
      <c r="AX239" s="78">
        <f>SUM(Mariannhill!AX239)</f>
        <v>0</v>
      </c>
      <c r="AY239" s="78">
        <f>SUM(Mariannhill!AY239)</f>
        <v>0</v>
      </c>
      <c r="AZ239" s="78">
        <f>SUM(Mariannhill!AZ239)</f>
        <v>0</v>
      </c>
      <c r="BA239" s="78">
        <f>SUM(Mariannhill!BA239)</f>
        <v>0</v>
      </c>
      <c r="BB239" s="78">
        <f>SUM(Mariannhill!BB239)</f>
        <v>0</v>
      </c>
      <c r="BC239" s="78">
        <f>SUM(Mariannhill!BC239)</f>
        <v>0</v>
      </c>
      <c r="BD239" s="78">
        <f>SUM(Mariannhill!BD239)</f>
        <v>0</v>
      </c>
      <c r="BE239" s="77">
        <f>SUM(Mariannhill!BE239)</f>
        <v>0</v>
      </c>
      <c r="BF239" s="79">
        <f>SUM(Mariannhill!BF239)</f>
        <v>0</v>
      </c>
      <c r="BG239" s="78">
        <f>SUM(Mariannhill!BG239)</f>
        <v>0</v>
      </c>
      <c r="BH239" s="78">
        <f>SUM(Mariannhill!BH239)</f>
        <v>0</v>
      </c>
      <c r="BI239" s="78">
        <f>SUM(Mariannhill!BI239)</f>
        <v>0</v>
      </c>
      <c r="BJ239" s="78">
        <f>SUM(Mariannhill!BJ239)</f>
        <v>0</v>
      </c>
      <c r="BK239" s="78">
        <f>SUM(Mariannhill!BK239)</f>
        <v>0</v>
      </c>
      <c r="BL239" s="78">
        <f>SUM(Mariannhill!BL239)</f>
        <v>0</v>
      </c>
      <c r="BM239" s="78">
        <f>SUM(Mariannhill!BM239)</f>
        <v>0</v>
      </c>
      <c r="BN239" s="78">
        <f>SUM(Mariannhill!BN239)</f>
        <v>0</v>
      </c>
      <c r="BO239" s="78">
        <f>SUM(Mariannhill!BO239)</f>
        <v>0</v>
      </c>
      <c r="BP239" s="78">
        <f>SUM(Mariannhill!BP239)</f>
        <v>0</v>
      </c>
      <c r="BQ239" s="77">
        <f>SUM(Mariannhill!BQ239)</f>
        <v>0</v>
      </c>
      <c r="BR239" s="79">
        <f>SUM(Mariannhill!BR239)</f>
        <v>0</v>
      </c>
      <c r="BS239" s="78">
        <f>SUM(Mariannhill!BS239)</f>
        <v>0</v>
      </c>
      <c r="BT239" s="78">
        <f>SUM(Mariannhill!BT239)</f>
        <v>0</v>
      </c>
      <c r="BU239" s="78">
        <f>SUM(Mariannhill!BU239)</f>
        <v>0</v>
      </c>
      <c r="BV239" s="78">
        <f>SUM(Mariannhill!BV239)</f>
        <v>0</v>
      </c>
      <c r="BW239" s="78">
        <f>SUM(Mariannhill!BW239)</f>
        <v>0</v>
      </c>
      <c r="BX239" s="78">
        <f>SUM(Mariannhill!BX239)</f>
        <v>0</v>
      </c>
      <c r="BY239" s="78">
        <f>SUM(Mariannhill!BY239)</f>
        <v>0</v>
      </c>
      <c r="BZ239" s="78">
        <f>SUM(Mariannhill!BZ239)</f>
        <v>0</v>
      </c>
      <c r="CA239" s="78">
        <f>SUM(Mariannhill!CA239)</f>
        <v>0</v>
      </c>
      <c r="CB239" s="78">
        <f>SUM(Mariannhill!CB239)</f>
        <v>0</v>
      </c>
      <c r="CC239" s="77">
        <f>SUM(Mariannhill!CC239)</f>
        <v>0</v>
      </c>
      <c r="CD239" s="40" t="s">
        <v>50</v>
      </c>
    </row>
    <row r="240" spans="1:82" s="176" customFormat="1" ht="26" x14ac:dyDescent="0.35">
      <c r="B240" s="177" t="s">
        <v>435</v>
      </c>
      <c r="C240" s="178" t="s">
        <v>436</v>
      </c>
      <c r="D240" s="179" t="s">
        <v>90</v>
      </c>
      <c r="E240" s="283">
        <f>SUM(Mariannhill!E240)</f>
        <v>0</v>
      </c>
      <c r="F240" s="214" t="b">
        <f>(Mariannhill!G238)=G240</f>
        <v>1</v>
      </c>
      <c r="G240" s="175">
        <f t="shared" si="96"/>
        <v>0</v>
      </c>
      <c r="H240" s="76">
        <f>SUM(Mariannhill!H240)</f>
        <v>0</v>
      </c>
      <c r="I240" s="77">
        <f>SUM(Mariannhill!I240)</f>
        <v>0</v>
      </c>
      <c r="J240" s="76">
        <f>SUM(Mariannhill!J240)</f>
        <v>0</v>
      </c>
      <c r="K240" s="78">
        <f>SUM(Mariannhill!K240)</f>
        <v>0</v>
      </c>
      <c r="L240" s="78">
        <f>SUM(Mariannhill!L240)</f>
        <v>0</v>
      </c>
      <c r="M240" s="78">
        <f>SUM(Mariannhill!M240)</f>
        <v>0</v>
      </c>
      <c r="N240" s="78">
        <f>SUM(Mariannhill!N240)</f>
        <v>0</v>
      </c>
      <c r="O240" s="78">
        <f>SUM(Mariannhill!O240)</f>
        <v>0</v>
      </c>
      <c r="P240" s="78">
        <f>SUM(Mariannhill!P240)</f>
        <v>0</v>
      </c>
      <c r="Q240" s="78">
        <f>SUM(Mariannhill!Q240)</f>
        <v>0</v>
      </c>
      <c r="R240" s="78">
        <f>SUM(Mariannhill!R240)</f>
        <v>0</v>
      </c>
      <c r="S240" s="78">
        <f>SUM(Mariannhill!S240)</f>
        <v>0</v>
      </c>
      <c r="T240" s="78">
        <f>SUM(Mariannhill!T240)</f>
        <v>0</v>
      </c>
      <c r="U240" s="77">
        <f>SUM(Mariannhill!U240)</f>
        <v>0</v>
      </c>
      <c r="V240" s="76">
        <f>SUM(Mariannhill!V240)</f>
        <v>0</v>
      </c>
      <c r="W240" s="78">
        <f>SUM(Mariannhill!W240)</f>
        <v>0</v>
      </c>
      <c r="X240" s="78">
        <f>SUM(Mariannhill!X240)</f>
        <v>0</v>
      </c>
      <c r="Y240" s="78">
        <f>SUM(Mariannhill!Y240)</f>
        <v>0</v>
      </c>
      <c r="Z240" s="78">
        <f>SUM(Mariannhill!Z240)</f>
        <v>0</v>
      </c>
      <c r="AA240" s="78">
        <f>SUM(Mariannhill!AA240)</f>
        <v>0</v>
      </c>
      <c r="AB240" s="78">
        <f>SUM(Mariannhill!AB240)</f>
        <v>0</v>
      </c>
      <c r="AC240" s="78">
        <f>SUM(Mariannhill!AC240)</f>
        <v>0</v>
      </c>
      <c r="AD240" s="78">
        <f>SUM(Mariannhill!AD240)</f>
        <v>0</v>
      </c>
      <c r="AE240" s="78">
        <f>SUM(Mariannhill!AE240)</f>
        <v>0</v>
      </c>
      <c r="AF240" s="78">
        <f>SUM(Mariannhill!AF240)</f>
        <v>0</v>
      </c>
      <c r="AG240" s="77">
        <f>SUM(Mariannhill!AG240)</f>
        <v>0</v>
      </c>
      <c r="AH240" s="79">
        <f>SUM(Mariannhill!AH240)</f>
        <v>0</v>
      </c>
      <c r="AI240" s="78">
        <f>SUM(Mariannhill!AI240)</f>
        <v>0</v>
      </c>
      <c r="AJ240" s="78">
        <f>SUM(Mariannhill!AJ240)</f>
        <v>0</v>
      </c>
      <c r="AK240" s="78">
        <f>SUM(Mariannhill!AK240)</f>
        <v>0</v>
      </c>
      <c r="AL240" s="78">
        <f>SUM(Mariannhill!AL240)</f>
        <v>0</v>
      </c>
      <c r="AM240" s="78">
        <f>SUM(Mariannhill!AM240)</f>
        <v>0</v>
      </c>
      <c r="AN240" s="78">
        <f>SUM(Mariannhill!AN240)</f>
        <v>0</v>
      </c>
      <c r="AO240" s="78">
        <f>SUM(Mariannhill!AO240)</f>
        <v>0</v>
      </c>
      <c r="AP240" s="78">
        <f>SUM(Mariannhill!AP240)</f>
        <v>0</v>
      </c>
      <c r="AQ240" s="78">
        <f>SUM(Mariannhill!AQ240)</f>
        <v>0</v>
      </c>
      <c r="AR240" s="78">
        <f>SUM(Mariannhill!AR240)</f>
        <v>0</v>
      </c>
      <c r="AS240" s="77">
        <f>SUM(Mariannhill!AS240)</f>
        <v>0</v>
      </c>
      <c r="AT240" s="79">
        <f>SUM(Mariannhill!AT240)</f>
        <v>0</v>
      </c>
      <c r="AU240" s="78">
        <f>SUM(Mariannhill!AU240)</f>
        <v>0</v>
      </c>
      <c r="AV240" s="78">
        <f>SUM(Mariannhill!AV240)</f>
        <v>0</v>
      </c>
      <c r="AW240" s="78">
        <f>SUM(Mariannhill!AW240)</f>
        <v>0</v>
      </c>
      <c r="AX240" s="78">
        <f>SUM(Mariannhill!AX240)</f>
        <v>0</v>
      </c>
      <c r="AY240" s="78">
        <f>SUM(Mariannhill!AY240)</f>
        <v>0</v>
      </c>
      <c r="AZ240" s="78">
        <f>SUM(Mariannhill!AZ240)</f>
        <v>0</v>
      </c>
      <c r="BA240" s="78">
        <f>SUM(Mariannhill!BA240)</f>
        <v>0</v>
      </c>
      <c r="BB240" s="78">
        <f>SUM(Mariannhill!BB240)</f>
        <v>0</v>
      </c>
      <c r="BC240" s="78">
        <f>SUM(Mariannhill!BC240)</f>
        <v>0</v>
      </c>
      <c r="BD240" s="78">
        <f>SUM(Mariannhill!BD240)</f>
        <v>0</v>
      </c>
      <c r="BE240" s="77">
        <f>SUM(Mariannhill!BE240)</f>
        <v>0</v>
      </c>
      <c r="BF240" s="79">
        <f>SUM(Mariannhill!BF240)</f>
        <v>0</v>
      </c>
      <c r="BG240" s="78">
        <f>SUM(Mariannhill!BG240)</f>
        <v>0</v>
      </c>
      <c r="BH240" s="78">
        <f>SUM(Mariannhill!BH240)</f>
        <v>0</v>
      </c>
      <c r="BI240" s="78">
        <f>SUM(Mariannhill!BI240)</f>
        <v>0</v>
      </c>
      <c r="BJ240" s="78">
        <f>SUM(Mariannhill!BJ240)</f>
        <v>0</v>
      </c>
      <c r="BK240" s="78">
        <f>SUM(Mariannhill!BK240)</f>
        <v>0</v>
      </c>
      <c r="BL240" s="78">
        <f>SUM(Mariannhill!BL240)</f>
        <v>0</v>
      </c>
      <c r="BM240" s="78">
        <f>SUM(Mariannhill!BM240)</f>
        <v>0</v>
      </c>
      <c r="BN240" s="78">
        <f>SUM(Mariannhill!BN240)</f>
        <v>0</v>
      </c>
      <c r="BO240" s="78">
        <f>SUM(Mariannhill!BO240)</f>
        <v>0</v>
      </c>
      <c r="BP240" s="78">
        <f>SUM(Mariannhill!BP240)</f>
        <v>0</v>
      </c>
      <c r="BQ240" s="77">
        <f>SUM(Mariannhill!BQ240)</f>
        <v>0</v>
      </c>
      <c r="BR240" s="79">
        <f>SUM(Mariannhill!BR240)</f>
        <v>0</v>
      </c>
      <c r="BS240" s="78">
        <f>SUM(Mariannhill!BS240)</f>
        <v>0</v>
      </c>
      <c r="BT240" s="78">
        <f>SUM(Mariannhill!BT240)</f>
        <v>0</v>
      </c>
      <c r="BU240" s="78">
        <f>SUM(Mariannhill!BU240)</f>
        <v>0</v>
      </c>
      <c r="BV240" s="78">
        <f>SUM(Mariannhill!BV240)</f>
        <v>0</v>
      </c>
      <c r="BW240" s="78">
        <f>SUM(Mariannhill!BW240)</f>
        <v>0</v>
      </c>
      <c r="BX240" s="78">
        <f>SUM(Mariannhill!BX240)</f>
        <v>0</v>
      </c>
      <c r="BY240" s="78">
        <f>SUM(Mariannhill!BY240)</f>
        <v>0</v>
      </c>
      <c r="BZ240" s="78">
        <f>SUM(Mariannhill!BZ240)</f>
        <v>0</v>
      </c>
      <c r="CA240" s="78">
        <f>SUM(Mariannhill!CA240)</f>
        <v>0</v>
      </c>
      <c r="CB240" s="78">
        <f>SUM(Mariannhill!CB240)</f>
        <v>0</v>
      </c>
      <c r="CC240" s="77">
        <f>SUM(Mariannhill!CC240)</f>
        <v>0</v>
      </c>
      <c r="CD240" s="40" t="s">
        <v>50</v>
      </c>
    </row>
    <row r="241" spans="1:82" s="176" customFormat="1" ht="26" x14ac:dyDescent="0.35">
      <c r="B241" s="177" t="s">
        <v>437</v>
      </c>
      <c r="C241" s="178" t="s">
        <v>438</v>
      </c>
      <c r="D241" s="179" t="s">
        <v>90</v>
      </c>
      <c r="E241" s="283">
        <f>SUM(Mariannhill!E241)</f>
        <v>0</v>
      </c>
      <c r="F241" s="214" t="b">
        <f>(Mariannhill!G239)=G241</f>
        <v>1</v>
      </c>
      <c r="G241" s="175">
        <f t="shared" si="96"/>
        <v>0</v>
      </c>
      <c r="H241" s="76">
        <f>SUM(Mariannhill!H241)</f>
        <v>0</v>
      </c>
      <c r="I241" s="77">
        <f>SUM(Mariannhill!I241)</f>
        <v>0</v>
      </c>
      <c r="J241" s="76">
        <f>SUM(Mariannhill!J241)</f>
        <v>0</v>
      </c>
      <c r="K241" s="78">
        <f>SUM(Mariannhill!K241)</f>
        <v>0</v>
      </c>
      <c r="L241" s="78">
        <f>SUM(Mariannhill!L241)</f>
        <v>0</v>
      </c>
      <c r="M241" s="78">
        <f>SUM(Mariannhill!M241)</f>
        <v>0</v>
      </c>
      <c r="N241" s="78">
        <f>SUM(Mariannhill!N241)</f>
        <v>0</v>
      </c>
      <c r="O241" s="78">
        <f>SUM(Mariannhill!O241)</f>
        <v>0</v>
      </c>
      <c r="P241" s="78">
        <f>SUM(Mariannhill!P241)</f>
        <v>0</v>
      </c>
      <c r="Q241" s="78">
        <f>SUM(Mariannhill!Q241)</f>
        <v>0</v>
      </c>
      <c r="R241" s="78">
        <f>SUM(Mariannhill!R241)</f>
        <v>0</v>
      </c>
      <c r="S241" s="78">
        <f>SUM(Mariannhill!S241)</f>
        <v>0</v>
      </c>
      <c r="T241" s="78">
        <f>SUM(Mariannhill!T241)</f>
        <v>0</v>
      </c>
      <c r="U241" s="77">
        <f>SUM(Mariannhill!U241)</f>
        <v>0</v>
      </c>
      <c r="V241" s="76">
        <f>SUM(Mariannhill!V241)</f>
        <v>0</v>
      </c>
      <c r="W241" s="78">
        <f>SUM(Mariannhill!W241)</f>
        <v>0</v>
      </c>
      <c r="X241" s="78">
        <f>SUM(Mariannhill!X241)</f>
        <v>0</v>
      </c>
      <c r="Y241" s="78">
        <f>SUM(Mariannhill!Y241)</f>
        <v>0</v>
      </c>
      <c r="Z241" s="78">
        <f>SUM(Mariannhill!Z241)</f>
        <v>0</v>
      </c>
      <c r="AA241" s="78">
        <f>SUM(Mariannhill!AA241)</f>
        <v>0</v>
      </c>
      <c r="AB241" s="78">
        <f>SUM(Mariannhill!AB241)</f>
        <v>0</v>
      </c>
      <c r="AC241" s="78">
        <f>SUM(Mariannhill!AC241)</f>
        <v>0</v>
      </c>
      <c r="AD241" s="78">
        <f>SUM(Mariannhill!AD241)</f>
        <v>0</v>
      </c>
      <c r="AE241" s="78">
        <f>SUM(Mariannhill!AE241)</f>
        <v>0</v>
      </c>
      <c r="AF241" s="78">
        <f>SUM(Mariannhill!AF241)</f>
        <v>0</v>
      </c>
      <c r="AG241" s="77">
        <f>SUM(Mariannhill!AG241)</f>
        <v>0</v>
      </c>
      <c r="AH241" s="79">
        <f>SUM(Mariannhill!AH241)</f>
        <v>0</v>
      </c>
      <c r="AI241" s="78">
        <f>SUM(Mariannhill!AI241)</f>
        <v>0</v>
      </c>
      <c r="AJ241" s="78">
        <f>SUM(Mariannhill!AJ241)</f>
        <v>0</v>
      </c>
      <c r="AK241" s="78">
        <f>SUM(Mariannhill!AK241)</f>
        <v>0</v>
      </c>
      <c r="AL241" s="78">
        <f>SUM(Mariannhill!AL241)</f>
        <v>0</v>
      </c>
      <c r="AM241" s="78">
        <f>SUM(Mariannhill!AM241)</f>
        <v>0</v>
      </c>
      <c r="AN241" s="78">
        <f>SUM(Mariannhill!AN241)</f>
        <v>0</v>
      </c>
      <c r="AO241" s="78">
        <f>SUM(Mariannhill!AO241)</f>
        <v>0</v>
      </c>
      <c r="AP241" s="78">
        <f>SUM(Mariannhill!AP241)</f>
        <v>0</v>
      </c>
      <c r="AQ241" s="78">
        <f>SUM(Mariannhill!AQ241)</f>
        <v>0</v>
      </c>
      <c r="AR241" s="78">
        <f>SUM(Mariannhill!AR241)</f>
        <v>0</v>
      </c>
      <c r="AS241" s="77">
        <f>SUM(Mariannhill!AS241)</f>
        <v>0</v>
      </c>
      <c r="AT241" s="79">
        <f>SUM(Mariannhill!AT241)</f>
        <v>0</v>
      </c>
      <c r="AU241" s="78">
        <f>SUM(Mariannhill!AU241)</f>
        <v>0</v>
      </c>
      <c r="AV241" s="78">
        <f>SUM(Mariannhill!AV241)</f>
        <v>0</v>
      </c>
      <c r="AW241" s="78">
        <f>SUM(Mariannhill!AW241)</f>
        <v>0</v>
      </c>
      <c r="AX241" s="78">
        <f>SUM(Mariannhill!AX241)</f>
        <v>0</v>
      </c>
      <c r="AY241" s="78">
        <f>SUM(Mariannhill!AY241)</f>
        <v>0</v>
      </c>
      <c r="AZ241" s="78">
        <f>SUM(Mariannhill!AZ241)</f>
        <v>0</v>
      </c>
      <c r="BA241" s="78">
        <f>SUM(Mariannhill!BA241)</f>
        <v>0</v>
      </c>
      <c r="BB241" s="78">
        <f>SUM(Mariannhill!BB241)</f>
        <v>0</v>
      </c>
      <c r="BC241" s="78">
        <f>SUM(Mariannhill!BC241)</f>
        <v>0</v>
      </c>
      <c r="BD241" s="78">
        <f>SUM(Mariannhill!BD241)</f>
        <v>0</v>
      </c>
      <c r="BE241" s="77">
        <f>SUM(Mariannhill!BE241)</f>
        <v>0</v>
      </c>
      <c r="BF241" s="79">
        <f>SUM(Mariannhill!BF241)</f>
        <v>0</v>
      </c>
      <c r="BG241" s="78">
        <f>SUM(Mariannhill!BG241)</f>
        <v>0</v>
      </c>
      <c r="BH241" s="78">
        <f>SUM(Mariannhill!BH241)</f>
        <v>0</v>
      </c>
      <c r="BI241" s="78">
        <f>SUM(Mariannhill!BI241)</f>
        <v>0</v>
      </c>
      <c r="BJ241" s="78">
        <f>SUM(Mariannhill!BJ241)</f>
        <v>0</v>
      </c>
      <c r="BK241" s="78">
        <f>SUM(Mariannhill!BK241)</f>
        <v>0</v>
      </c>
      <c r="BL241" s="78">
        <f>SUM(Mariannhill!BL241)</f>
        <v>0</v>
      </c>
      <c r="BM241" s="78">
        <f>SUM(Mariannhill!BM241)</f>
        <v>0</v>
      </c>
      <c r="BN241" s="78">
        <f>SUM(Mariannhill!BN241)</f>
        <v>0</v>
      </c>
      <c r="BO241" s="78">
        <f>SUM(Mariannhill!BO241)</f>
        <v>0</v>
      </c>
      <c r="BP241" s="78">
        <f>SUM(Mariannhill!BP241)</f>
        <v>0</v>
      </c>
      <c r="BQ241" s="77">
        <f>SUM(Mariannhill!BQ241)</f>
        <v>0</v>
      </c>
      <c r="BR241" s="79">
        <f>SUM(Mariannhill!BR241)</f>
        <v>0</v>
      </c>
      <c r="BS241" s="78">
        <f>SUM(Mariannhill!BS241)</f>
        <v>0</v>
      </c>
      <c r="BT241" s="78">
        <f>SUM(Mariannhill!BT241)</f>
        <v>0</v>
      </c>
      <c r="BU241" s="78">
        <f>SUM(Mariannhill!BU241)</f>
        <v>0</v>
      </c>
      <c r="BV241" s="78">
        <f>SUM(Mariannhill!BV241)</f>
        <v>0</v>
      </c>
      <c r="BW241" s="78">
        <f>SUM(Mariannhill!BW241)</f>
        <v>0</v>
      </c>
      <c r="BX241" s="78">
        <f>SUM(Mariannhill!BX241)</f>
        <v>0</v>
      </c>
      <c r="BY241" s="78">
        <f>SUM(Mariannhill!BY241)</f>
        <v>0</v>
      </c>
      <c r="BZ241" s="78">
        <f>SUM(Mariannhill!BZ241)</f>
        <v>0</v>
      </c>
      <c r="CA241" s="78">
        <f>SUM(Mariannhill!CA241)</f>
        <v>0</v>
      </c>
      <c r="CB241" s="78">
        <f>SUM(Mariannhill!CB241)</f>
        <v>0</v>
      </c>
      <c r="CC241" s="77">
        <f>SUM(Mariannhill!CC241)</f>
        <v>0</v>
      </c>
      <c r="CD241" s="40" t="s">
        <v>50</v>
      </c>
    </row>
    <row r="242" spans="1:82" s="176" customFormat="1" ht="26" x14ac:dyDescent="0.35">
      <c r="B242" s="177" t="s">
        <v>439</v>
      </c>
      <c r="C242" s="178" t="s">
        <v>440</v>
      </c>
      <c r="D242" s="179" t="s">
        <v>90</v>
      </c>
      <c r="E242" s="283">
        <f>SUM(Mariannhill!E242)</f>
        <v>0</v>
      </c>
      <c r="F242" s="214" t="b">
        <f>(Mariannhill!G240)=G242</f>
        <v>1</v>
      </c>
      <c r="G242" s="175">
        <f t="shared" si="96"/>
        <v>0</v>
      </c>
      <c r="H242" s="76">
        <f>SUM(Mariannhill!H242)</f>
        <v>0</v>
      </c>
      <c r="I242" s="77">
        <f>SUM(Mariannhill!I242)</f>
        <v>0</v>
      </c>
      <c r="J242" s="76">
        <f>SUM(Mariannhill!J242)</f>
        <v>0</v>
      </c>
      <c r="K242" s="78">
        <f>SUM(Mariannhill!K242)</f>
        <v>0</v>
      </c>
      <c r="L242" s="78">
        <f>SUM(Mariannhill!L242)</f>
        <v>0</v>
      </c>
      <c r="M242" s="78">
        <f>SUM(Mariannhill!M242)</f>
        <v>0</v>
      </c>
      <c r="N242" s="78">
        <f>SUM(Mariannhill!N242)</f>
        <v>0</v>
      </c>
      <c r="O242" s="78">
        <f>SUM(Mariannhill!O242)</f>
        <v>0</v>
      </c>
      <c r="P242" s="78">
        <f>SUM(Mariannhill!P242)</f>
        <v>0</v>
      </c>
      <c r="Q242" s="78">
        <f>SUM(Mariannhill!Q242)</f>
        <v>0</v>
      </c>
      <c r="R242" s="78">
        <f>SUM(Mariannhill!R242)</f>
        <v>0</v>
      </c>
      <c r="S242" s="78">
        <f>SUM(Mariannhill!S242)</f>
        <v>0</v>
      </c>
      <c r="T242" s="78">
        <f>SUM(Mariannhill!T242)</f>
        <v>0</v>
      </c>
      <c r="U242" s="77">
        <f>SUM(Mariannhill!U242)</f>
        <v>0</v>
      </c>
      <c r="V242" s="76">
        <f>SUM(Mariannhill!V242)</f>
        <v>0</v>
      </c>
      <c r="W242" s="78">
        <f>SUM(Mariannhill!W242)</f>
        <v>0</v>
      </c>
      <c r="X242" s="78">
        <f>SUM(Mariannhill!X242)</f>
        <v>0</v>
      </c>
      <c r="Y242" s="78">
        <f>SUM(Mariannhill!Y242)</f>
        <v>0</v>
      </c>
      <c r="Z242" s="78">
        <f>SUM(Mariannhill!Z242)</f>
        <v>0</v>
      </c>
      <c r="AA242" s="78">
        <f>SUM(Mariannhill!AA242)</f>
        <v>0</v>
      </c>
      <c r="AB242" s="78">
        <f>SUM(Mariannhill!AB242)</f>
        <v>0</v>
      </c>
      <c r="AC242" s="78">
        <f>SUM(Mariannhill!AC242)</f>
        <v>0</v>
      </c>
      <c r="AD242" s="78">
        <f>SUM(Mariannhill!AD242)</f>
        <v>0</v>
      </c>
      <c r="AE242" s="78">
        <f>SUM(Mariannhill!AE242)</f>
        <v>0</v>
      </c>
      <c r="AF242" s="78">
        <f>SUM(Mariannhill!AF242)</f>
        <v>0</v>
      </c>
      <c r="AG242" s="77">
        <f>SUM(Mariannhill!AG242)</f>
        <v>0</v>
      </c>
      <c r="AH242" s="79">
        <f>SUM(Mariannhill!AH242)</f>
        <v>0</v>
      </c>
      <c r="AI242" s="78">
        <f>SUM(Mariannhill!AI242)</f>
        <v>0</v>
      </c>
      <c r="AJ242" s="78">
        <f>SUM(Mariannhill!AJ242)</f>
        <v>0</v>
      </c>
      <c r="AK242" s="78">
        <f>SUM(Mariannhill!AK242)</f>
        <v>0</v>
      </c>
      <c r="AL242" s="78">
        <f>SUM(Mariannhill!AL242)</f>
        <v>0</v>
      </c>
      <c r="AM242" s="78">
        <f>SUM(Mariannhill!AM242)</f>
        <v>0</v>
      </c>
      <c r="AN242" s="78">
        <f>SUM(Mariannhill!AN242)</f>
        <v>0</v>
      </c>
      <c r="AO242" s="78">
        <f>SUM(Mariannhill!AO242)</f>
        <v>0</v>
      </c>
      <c r="AP242" s="78">
        <f>SUM(Mariannhill!AP242)</f>
        <v>0</v>
      </c>
      <c r="AQ242" s="78">
        <f>SUM(Mariannhill!AQ242)</f>
        <v>0</v>
      </c>
      <c r="AR242" s="78">
        <f>SUM(Mariannhill!AR242)</f>
        <v>0</v>
      </c>
      <c r="AS242" s="77">
        <f>SUM(Mariannhill!AS242)</f>
        <v>0</v>
      </c>
      <c r="AT242" s="79">
        <f>SUM(Mariannhill!AT242)</f>
        <v>0</v>
      </c>
      <c r="AU242" s="78">
        <f>SUM(Mariannhill!AU242)</f>
        <v>0</v>
      </c>
      <c r="AV242" s="78">
        <f>SUM(Mariannhill!AV242)</f>
        <v>0</v>
      </c>
      <c r="AW242" s="78">
        <f>SUM(Mariannhill!AW242)</f>
        <v>0</v>
      </c>
      <c r="AX242" s="78">
        <f>SUM(Mariannhill!AX242)</f>
        <v>0</v>
      </c>
      <c r="AY242" s="78">
        <f>SUM(Mariannhill!AY242)</f>
        <v>0</v>
      </c>
      <c r="AZ242" s="78">
        <f>SUM(Mariannhill!AZ242)</f>
        <v>0</v>
      </c>
      <c r="BA242" s="78">
        <f>SUM(Mariannhill!BA242)</f>
        <v>0</v>
      </c>
      <c r="BB242" s="78">
        <f>SUM(Mariannhill!BB242)</f>
        <v>0</v>
      </c>
      <c r="BC242" s="78">
        <f>SUM(Mariannhill!BC242)</f>
        <v>0</v>
      </c>
      <c r="BD242" s="78">
        <f>SUM(Mariannhill!BD242)</f>
        <v>0</v>
      </c>
      <c r="BE242" s="77">
        <f>SUM(Mariannhill!BE242)</f>
        <v>0</v>
      </c>
      <c r="BF242" s="79">
        <f>SUM(Mariannhill!BF242)</f>
        <v>0</v>
      </c>
      <c r="BG242" s="78">
        <f>SUM(Mariannhill!BG242)</f>
        <v>0</v>
      </c>
      <c r="BH242" s="78">
        <f>SUM(Mariannhill!BH242)</f>
        <v>0</v>
      </c>
      <c r="BI242" s="78">
        <f>SUM(Mariannhill!BI242)</f>
        <v>0</v>
      </c>
      <c r="BJ242" s="78">
        <f>SUM(Mariannhill!BJ242)</f>
        <v>0</v>
      </c>
      <c r="BK242" s="78">
        <f>SUM(Mariannhill!BK242)</f>
        <v>0</v>
      </c>
      <c r="BL242" s="78">
        <f>SUM(Mariannhill!BL242)</f>
        <v>0</v>
      </c>
      <c r="BM242" s="78">
        <f>SUM(Mariannhill!BM242)</f>
        <v>0</v>
      </c>
      <c r="BN242" s="78">
        <f>SUM(Mariannhill!BN242)</f>
        <v>0</v>
      </c>
      <c r="BO242" s="78">
        <f>SUM(Mariannhill!BO242)</f>
        <v>0</v>
      </c>
      <c r="BP242" s="78">
        <f>SUM(Mariannhill!BP242)</f>
        <v>0</v>
      </c>
      <c r="BQ242" s="77">
        <f>SUM(Mariannhill!BQ242)</f>
        <v>0</v>
      </c>
      <c r="BR242" s="79">
        <f>SUM(Mariannhill!BR242)</f>
        <v>0</v>
      </c>
      <c r="BS242" s="78">
        <f>SUM(Mariannhill!BS242)</f>
        <v>0</v>
      </c>
      <c r="BT242" s="78">
        <f>SUM(Mariannhill!BT242)</f>
        <v>0</v>
      </c>
      <c r="BU242" s="78">
        <f>SUM(Mariannhill!BU242)</f>
        <v>0</v>
      </c>
      <c r="BV242" s="78">
        <f>SUM(Mariannhill!BV242)</f>
        <v>0</v>
      </c>
      <c r="BW242" s="78">
        <f>SUM(Mariannhill!BW242)</f>
        <v>0</v>
      </c>
      <c r="BX242" s="78">
        <f>SUM(Mariannhill!BX242)</f>
        <v>0</v>
      </c>
      <c r="BY242" s="78">
        <f>SUM(Mariannhill!BY242)</f>
        <v>0</v>
      </c>
      <c r="BZ242" s="78">
        <f>SUM(Mariannhill!BZ242)</f>
        <v>0</v>
      </c>
      <c r="CA242" s="78">
        <f>SUM(Mariannhill!CA242)</f>
        <v>0</v>
      </c>
      <c r="CB242" s="78">
        <f>SUM(Mariannhill!CB242)</f>
        <v>0</v>
      </c>
      <c r="CC242" s="77">
        <f>SUM(Mariannhill!CC242)</f>
        <v>0</v>
      </c>
      <c r="CD242" s="40" t="s">
        <v>50</v>
      </c>
    </row>
    <row r="243" spans="1:82" ht="26" x14ac:dyDescent="0.35">
      <c r="A243" s="40"/>
      <c r="B243" s="177" t="s">
        <v>441</v>
      </c>
      <c r="C243" s="178" t="s">
        <v>442</v>
      </c>
      <c r="D243" s="179" t="s">
        <v>90</v>
      </c>
      <c r="E243" s="283">
        <f>SUM(Mariannhill!E243)</f>
        <v>0</v>
      </c>
      <c r="F243" s="214" t="b">
        <f>(Mariannhill!G241)=G243</f>
        <v>1</v>
      </c>
      <c r="G243" s="175">
        <f t="shared" si="96"/>
        <v>0</v>
      </c>
      <c r="H243" s="76">
        <f>SUM(Mariannhill!H243)</f>
        <v>0</v>
      </c>
      <c r="I243" s="77">
        <f>SUM(Mariannhill!I243)</f>
        <v>0</v>
      </c>
      <c r="J243" s="76">
        <f>SUM(Mariannhill!J243)</f>
        <v>0</v>
      </c>
      <c r="K243" s="78">
        <f>SUM(Mariannhill!K243)</f>
        <v>0</v>
      </c>
      <c r="L243" s="78">
        <f>SUM(Mariannhill!L243)</f>
        <v>0</v>
      </c>
      <c r="M243" s="78">
        <f>SUM(Mariannhill!M243)</f>
        <v>0</v>
      </c>
      <c r="N243" s="78">
        <f>SUM(Mariannhill!N243)</f>
        <v>0</v>
      </c>
      <c r="O243" s="78">
        <f>SUM(Mariannhill!O243)</f>
        <v>0</v>
      </c>
      <c r="P243" s="78">
        <f>SUM(Mariannhill!P243)</f>
        <v>0</v>
      </c>
      <c r="Q243" s="78">
        <f>SUM(Mariannhill!Q243)</f>
        <v>0</v>
      </c>
      <c r="R243" s="78">
        <f>SUM(Mariannhill!R243)</f>
        <v>0</v>
      </c>
      <c r="S243" s="78">
        <f>SUM(Mariannhill!S243)</f>
        <v>0</v>
      </c>
      <c r="T243" s="78">
        <f>SUM(Mariannhill!T243)</f>
        <v>0</v>
      </c>
      <c r="U243" s="77">
        <f>SUM(Mariannhill!U243)</f>
        <v>0</v>
      </c>
      <c r="V243" s="76">
        <f>SUM(Mariannhill!V243)</f>
        <v>0</v>
      </c>
      <c r="W243" s="78">
        <f>SUM(Mariannhill!W243)</f>
        <v>0</v>
      </c>
      <c r="X243" s="78">
        <f>SUM(Mariannhill!X243)</f>
        <v>0</v>
      </c>
      <c r="Y243" s="78">
        <f>SUM(Mariannhill!Y243)</f>
        <v>0</v>
      </c>
      <c r="Z243" s="78">
        <f>SUM(Mariannhill!Z243)</f>
        <v>0</v>
      </c>
      <c r="AA243" s="78">
        <f>SUM(Mariannhill!AA243)</f>
        <v>0</v>
      </c>
      <c r="AB243" s="78">
        <f>SUM(Mariannhill!AB243)</f>
        <v>0</v>
      </c>
      <c r="AC243" s="78">
        <f>SUM(Mariannhill!AC243)</f>
        <v>0</v>
      </c>
      <c r="AD243" s="78">
        <f>SUM(Mariannhill!AD243)</f>
        <v>0</v>
      </c>
      <c r="AE243" s="78">
        <f>SUM(Mariannhill!AE243)</f>
        <v>0</v>
      </c>
      <c r="AF243" s="78">
        <f>SUM(Mariannhill!AF243)</f>
        <v>0</v>
      </c>
      <c r="AG243" s="77">
        <f>SUM(Mariannhill!AG243)</f>
        <v>0</v>
      </c>
      <c r="AH243" s="79">
        <f>SUM(Mariannhill!AH243)</f>
        <v>0</v>
      </c>
      <c r="AI243" s="78">
        <f>SUM(Mariannhill!AI243)</f>
        <v>0</v>
      </c>
      <c r="AJ243" s="78">
        <f>SUM(Mariannhill!AJ243)</f>
        <v>0</v>
      </c>
      <c r="AK243" s="78">
        <f>SUM(Mariannhill!AK243)</f>
        <v>0</v>
      </c>
      <c r="AL243" s="78">
        <f>SUM(Mariannhill!AL243)</f>
        <v>0</v>
      </c>
      <c r="AM243" s="78">
        <f>SUM(Mariannhill!AM243)</f>
        <v>0</v>
      </c>
      <c r="AN243" s="78">
        <f>SUM(Mariannhill!AN243)</f>
        <v>0</v>
      </c>
      <c r="AO243" s="78">
        <f>SUM(Mariannhill!AO243)</f>
        <v>0</v>
      </c>
      <c r="AP243" s="78">
        <f>SUM(Mariannhill!AP243)</f>
        <v>0</v>
      </c>
      <c r="AQ243" s="78">
        <f>SUM(Mariannhill!AQ243)</f>
        <v>0</v>
      </c>
      <c r="AR243" s="78">
        <f>SUM(Mariannhill!AR243)</f>
        <v>0</v>
      </c>
      <c r="AS243" s="77">
        <f>SUM(Mariannhill!AS243)</f>
        <v>0</v>
      </c>
      <c r="AT243" s="79">
        <f>SUM(Mariannhill!AT243)</f>
        <v>0</v>
      </c>
      <c r="AU243" s="78">
        <f>SUM(Mariannhill!AU243)</f>
        <v>0</v>
      </c>
      <c r="AV243" s="78">
        <f>SUM(Mariannhill!AV243)</f>
        <v>0</v>
      </c>
      <c r="AW243" s="78">
        <f>SUM(Mariannhill!AW243)</f>
        <v>0</v>
      </c>
      <c r="AX243" s="78">
        <f>SUM(Mariannhill!AX243)</f>
        <v>0</v>
      </c>
      <c r="AY243" s="78">
        <f>SUM(Mariannhill!AY243)</f>
        <v>0</v>
      </c>
      <c r="AZ243" s="78">
        <f>SUM(Mariannhill!AZ243)</f>
        <v>0</v>
      </c>
      <c r="BA243" s="78">
        <f>SUM(Mariannhill!BA243)</f>
        <v>0</v>
      </c>
      <c r="BB243" s="78">
        <f>SUM(Mariannhill!BB243)</f>
        <v>0</v>
      </c>
      <c r="BC243" s="78">
        <f>SUM(Mariannhill!BC243)</f>
        <v>0</v>
      </c>
      <c r="BD243" s="78">
        <f>SUM(Mariannhill!BD243)</f>
        <v>0</v>
      </c>
      <c r="BE243" s="77">
        <f>SUM(Mariannhill!BE243)</f>
        <v>0</v>
      </c>
      <c r="BF243" s="79">
        <f>SUM(Mariannhill!BF243)</f>
        <v>0</v>
      </c>
      <c r="BG243" s="78">
        <f>SUM(Mariannhill!BG243)</f>
        <v>0</v>
      </c>
      <c r="BH243" s="78">
        <f>SUM(Mariannhill!BH243)</f>
        <v>0</v>
      </c>
      <c r="BI243" s="78">
        <f>SUM(Mariannhill!BI243)</f>
        <v>0</v>
      </c>
      <c r="BJ243" s="78">
        <f>SUM(Mariannhill!BJ243)</f>
        <v>0</v>
      </c>
      <c r="BK243" s="78">
        <f>SUM(Mariannhill!BK243)</f>
        <v>0</v>
      </c>
      <c r="BL243" s="78">
        <f>SUM(Mariannhill!BL243)</f>
        <v>0</v>
      </c>
      <c r="BM243" s="78">
        <f>SUM(Mariannhill!BM243)</f>
        <v>0</v>
      </c>
      <c r="BN243" s="78">
        <f>SUM(Mariannhill!BN243)</f>
        <v>0</v>
      </c>
      <c r="BO243" s="78">
        <f>SUM(Mariannhill!BO243)</f>
        <v>0</v>
      </c>
      <c r="BP243" s="78">
        <f>SUM(Mariannhill!BP243)</f>
        <v>0</v>
      </c>
      <c r="BQ243" s="77">
        <f>SUM(Mariannhill!BQ243)</f>
        <v>0</v>
      </c>
      <c r="BR243" s="79">
        <f>SUM(Mariannhill!BR243)</f>
        <v>0</v>
      </c>
      <c r="BS243" s="78">
        <f>SUM(Mariannhill!BS243)</f>
        <v>0</v>
      </c>
      <c r="BT243" s="78">
        <f>SUM(Mariannhill!BT243)</f>
        <v>0</v>
      </c>
      <c r="BU243" s="78">
        <f>SUM(Mariannhill!BU243)</f>
        <v>0</v>
      </c>
      <c r="BV243" s="78">
        <f>SUM(Mariannhill!BV243)</f>
        <v>0</v>
      </c>
      <c r="BW243" s="78">
        <f>SUM(Mariannhill!BW243)</f>
        <v>0</v>
      </c>
      <c r="BX243" s="78">
        <f>SUM(Mariannhill!BX243)</f>
        <v>0</v>
      </c>
      <c r="BY243" s="78">
        <f>SUM(Mariannhill!BY243)</f>
        <v>0</v>
      </c>
      <c r="BZ243" s="78">
        <f>SUM(Mariannhill!BZ243)</f>
        <v>0</v>
      </c>
      <c r="CA243" s="78">
        <f>SUM(Mariannhill!CA243)</f>
        <v>0</v>
      </c>
      <c r="CB243" s="78">
        <f>SUM(Mariannhill!CB243)</f>
        <v>0</v>
      </c>
      <c r="CC243" s="77">
        <f>SUM(Mariannhill!CC243)</f>
        <v>0</v>
      </c>
      <c r="CD243" s="40" t="s">
        <v>50</v>
      </c>
    </row>
    <row r="244" spans="1:82" ht="26" x14ac:dyDescent="0.35">
      <c r="A244" s="40"/>
      <c r="B244" s="177" t="s">
        <v>443</v>
      </c>
      <c r="C244" s="178" t="s">
        <v>444</v>
      </c>
      <c r="D244" s="179" t="s">
        <v>90</v>
      </c>
      <c r="E244" s="283">
        <f>SUM(Mariannhill!E244)</f>
        <v>0</v>
      </c>
      <c r="F244" s="214" t="b">
        <f>(Mariannhill!G242)=G244</f>
        <v>1</v>
      </c>
      <c r="G244" s="175">
        <f t="shared" si="96"/>
        <v>0</v>
      </c>
      <c r="H244" s="76">
        <f>SUM(Mariannhill!H244)</f>
        <v>0</v>
      </c>
      <c r="I244" s="77">
        <f>SUM(Mariannhill!I244)</f>
        <v>0</v>
      </c>
      <c r="J244" s="76">
        <f>SUM(Mariannhill!J244)</f>
        <v>0</v>
      </c>
      <c r="K244" s="78">
        <f>SUM(Mariannhill!K244)</f>
        <v>0</v>
      </c>
      <c r="L244" s="78">
        <f>SUM(Mariannhill!L244)</f>
        <v>0</v>
      </c>
      <c r="M244" s="78">
        <f>SUM(Mariannhill!M244)</f>
        <v>0</v>
      </c>
      <c r="N244" s="78">
        <f>SUM(Mariannhill!N244)</f>
        <v>0</v>
      </c>
      <c r="O244" s="78">
        <f>SUM(Mariannhill!O244)</f>
        <v>0</v>
      </c>
      <c r="P244" s="78">
        <f>SUM(Mariannhill!P244)</f>
        <v>0</v>
      </c>
      <c r="Q244" s="78">
        <f>SUM(Mariannhill!Q244)</f>
        <v>0</v>
      </c>
      <c r="R244" s="78">
        <f>SUM(Mariannhill!R244)</f>
        <v>0</v>
      </c>
      <c r="S244" s="78">
        <f>SUM(Mariannhill!S244)</f>
        <v>0</v>
      </c>
      <c r="T244" s="78">
        <f>SUM(Mariannhill!T244)</f>
        <v>0</v>
      </c>
      <c r="U244" s="77">
        <f>SUM(Mariannhill!U244)</f>
        <v>0</v>
      </c>
      <c r="V244" s="76">
        <f>SUM(Mariannhill!V244)</f>
        <v>0</v>
      </c>
      <c r="W244" s="78">
        <f>SUM(Mariannhill!W244)</f>
        <v>0</v>
      </c>
      <c r="X244" s="78">
        <f>SUM(Mariannhill!X244)</f>
        <v>0</v>
      </c>
      <c r="Y244" s="78">
        <f>SUM(Mariannhill!Y244)</f>
        <v>0</v>
      </c>
      <c r="Z244" s="78">
        <f>SUM(Mariannhill!Z244)</f>
        <v>0</v>
      </c>
      <c r="AA244" s="78">
        <f>SUM(Mariannhill!AA244)</f>
        <v>0</v>
      </c>
      <c r="AB244" s="78">
        <f>SUM(Mariannhill!AB244)</f>
        <v>0</v>
      </c>
      <c r="AC244" s="78">
        <f>SUM(Mariannhill!AC244)</f>
        <v>0</v>
      </c>
      <c r="AD244" s="78">
        <f>SUM(Mariannhill!AD244)</f>
        <v>0</v>
      </c>
      <c r="AE244" s="78">
        <f>SUM(Mariannhill!AE244)</f>
        <v>0</v>
      </c>
      <c r="AF244" s="78">
        <f>SUM(Mariannhill!AF244)</f>
        <v>0</v>
      </c>
      <c r="AG244" s="77">
        <f>SUM(Mariannhill!AG244)</f>
        <v>0</v>
      </c>
      <c r="AH244" s="79">
        <f>SUM(Mariannhill!AH244)</f>
        <v>0</v>
      </c>
      <c r="AI244" s="78">
        <f>SUM(Mariannhill!AI244)</f>
        <v>0</v>
      </c>
      <c r="AJ244" s="78">
        <f>SUM(Mariannhill!AJ244)</f>
        <v>0</v>
      </c>
      <c r="AK244" s="78">
        <f>SUM(Mariannhill!AK244)</f>
        <v>0</v>
      </c>
      <c r="AL244" s="78">
        <f>SUM(Mariannhill!AL244)</f>
        <v>0</v>
      </c>
      <c r="AM244" s="78">
        <f>SUM(Mariannhill!AM244)</f>
        <v>0</v>
      </c>
      <c r="AN244" s="78">
        <f>SUM(Mariannhill!AN244)</f>
        <v>0</v>
      </c>
      <c r="AO244" s="78">
        <f>SUM(Mariannhill!AO244)</f>
        <v>0</v>
      </c>
      <c r="AP244" s="78">
        <f>SUM(Mariannhill!AP244)</f>
        <v>0</v>
      </c>
      <c r="AQ244" s="78">
        <f>SUM(Mariannhill!AQ244)</f>
        <v>0</v>
      </c>
      <c r="AR244" s="78">
        <f>SUM(Mariannhill!AR244)</f>
        <v>0</v>
      </c>
      <c r="AS244" s="77">
        <f>SUM(Mariannhill!AS244)</f>
        <v>0</v>
      </c>
      <c r="AT244" s="79">
        <f>SUM(Mariannhill!AT244)</f>
        <v>0</v>
      </c>
      <c r="AU244" s="78">
        <f>SUM(Mariannhill!AU244)</f>
        <v>0</v>
      </c>
      <c r="AV244" s="78">
        <f>SUM(Mariannhill!AV244)</f>
        <v>0</v>
      </c>
      <c r="AW244" s="78">
        <f>SUM(Mariannhill!AW244)</f>
        <v>0</v>
      </c>
      <c r="AX244" s="78">
        <f>SUM(Mariannhill!AX244)</f>
        <v>0</v>
      </c>
      <c r="AY244" s="78">
        <f>SUM(Mariannhill!AY244)</f>
        <v>0</v>
      </c>
      <c r="AZ244" s="78">
        <f>SUM(Mariannhill!AZ244)</f>
        <v>0</v>
      </c>
      <c r="BA244" s="78">
        <f>SUM(Mariannhill!BA244)</f>
        <v>0</v>
      </c>
      <c r="BB244" s="78">
        <f>SUM(Mariannhill!BB244)</f>
        <v>0</v>
      </c>
      <c r="BC244" s="78">
        <f>SUM(Mariannhill!BC244)</f>
        <v>0</v>
      </c>
      <c r="BD244" s="78">
        <f>SUM(Mariannhill!BD244)</f>
        <v>0</v>
      </c>
      <c r="BE244" s="77">
        <f>SUM(Mariannhill!BE244)</f>
        <v>0</v>
      </c>
      <c r="BF244" s="79">
        <f>SUM(Mariannhill!BF244)</f>
        <v>0</v>
      </c>
      <c r="BG244" s="78">
        <f>SUM(Mariannhill!BG244)</f>
        <v>0</v>
      </c>
      <c r="BH244" s="78">
        <f>SUM(Mariannhill!BH244)</f>
        <v>0</v>
      </c>
      <c r="BI244" s="78">
        <f>SUM(Mariannhill!BI244)</f>
        <v>0</v>
      </c>
      <c r="BJ244" s="78">
        <f>SUM(Mariannhill!BJ244)</f>
        <v>0</v>
      </c>
      <c r="BK244" s="78">
        <f>SUM(Mariannhill!BK244)</f>
        <v>0</v>
      </c>
      <c r="BL244" s="78">
        <f>SUM(Mariannhill!BL244)</f>
        <v>0</v>
      </c>
      <c r="BM244" s="78">
        <f>SUM(Mariannhill!BM244)</f>
        <v>0</v>
      </c>
      <c r="BN244" s="78">
        <f>SUM(Mariannhill!BN244)</f>
        <v>0</v>
      </c>
      <c r="BO244" s="78">
        <f>SUM(Mariannhill!BO244)</f>
        <v>0</v>
      </c>
      <c r="BP244" s="78">
        <f>SUM(Mariannhill!BP244)</f>
        <v>0</v>
      </c>
      <c r="BQ244" s="77">
        <f>SUM(Mariannhill!BQ244)</f>
        <v>0</v>
      </c>
      <c r="BR244" s="79">
        <f>SUM(Mariannhill!BR244)</f>
        <v>0</v>
      </c>
      <c r="BS244" s="78">
        <f>SUM(Mariannhill!BS244)</f>
        <v>0</v>
      </c>
      <c r="BT244" s="78">
        <f>SUM(Mariannhill!BT244)</f>
        <v>0</v>
      </c>
      <c r="BU244" s="78">
        <f>SUM(Mariannhill!BU244)</f>
        <v>0</v>
      </c>
      <c r="BV244" s="78">
        <f>SUM(Mariannhill!BV244)</f>
        <v>0</v>
      </c>
      <c r="BW244" s="78">
        <f>SUM(Mariannhill!BW244)</f>
        <v>0</v>
      </c>
      <c r="BX244" s="78">
        <f>SUM(Mariannhill!BX244)</f>
        <v>0</v>
      </c>
      <c r="BY244" s="78">
        <f>SUM(Mariannhill!BY244)</f>
        <v>0</v>
      </c>
      <c r="BZ244" s="78">
        <f>SUM(Mariannhill!BZ244)</f>
        <v>0</v>
      </c>
      <c r="CA244" s="78">
        <f>SUM(Mariannhill!CA244)</f>
        <v>0</v>
      </c>
      <c r="CB244" s="78">
        <f>SUM(Mariannhill!CB244)</f>
        <v>0</v>
      </c>
      <c r="CC244" s="77">
        <f>SUM(Mariannhill!CC244)</f>
        <v>0</v>
      </c>
      <c r="CD244" s="40" t="s">
        <v>50</v>
      </c>
    </row>
    <row r="245" spans="1:82" s="176" customFormat="1" x14ac:dyDescent="0.35">
      <c r="B245" s="177" t="s">
        <v>445</v>
      </c>
      <c r="C245" s="178" t="s">
        <v>446</v>
      </c>
      <c r="D245" s="179" t="s">
        <v>90</v>
      </c>
      <c r="E245" s="283">
        <f>SUM(Mariannhill!E245)</f>
        <v>0</v>
      </c>
      <c r="F245" s="214" t="b">
        <f>(Mariannhill!G243)=G245</f>
        <v>1</v>
      </c>
      <c r="G245" s="175">
        <f t="shared" si="96"/>
        <v>0</v>
      </c>
      <c r="H245" s="76">
        <f>SUM(Mariannhill!H245)</f>
        <v>0</v>
      </c>
      <c r="I245" s="77">
        <f>SUM(Mariannhill!I245)</f>
        <v>0</v>
      </c>
      <c r="J245" s="76">
        <f>SUM(Mariannhill!J245)</f>
        <v>0</v>
      </c>
      <c r="K245" s="78">
        <f>SUM(Mariannhill!K245)</f>
        <v>0</v>
      </c>
      <c r="L245" s="78">
        <f>SUM(Mariannhill!L245)</f>
        <v>0</v>
      </c>
      <c r="M245" s="78">
        <f>SUM(Mariannhill!M245)</f>
        <v>0</v>
      </c>
      <c r="N245" s="78">
        <f>SUM(Mariannhill!N245)</f>
        <v>0</v>
      </c>
      <c r="O245" s="78">
        <f>SUM(Mariannhill!O245)</f>
        <v>0</v>
      </c>
      <c r="P245" s="78">
        <f>SUM(Mariannhill!P245)</f>
        <v>0</v>
      </c>
      <c r="Q245" s="78">
        <f>SUM(Mariannhill!Q245)</f>
        <v>0</v>
      </c>
      <c r="R245" s="78">
        <f>SUM(Mariannhill!R245)</f>
        <v>0</v>
      </c>
      <c r="S245" s="78">
        <f>SUM(Mariannhill!S245)</f>
        <v>0</v>
      </c>
      <c r="T245" s="78">
        <f>SUM(Mariannhill!T245)</f>
        <v>0</v>
      </c>
      <c r="U245" s="77">
        <f>SUM(Mariannhill!U245)</f>
        <v>0</v>
      </c>
      <c r="V245" s="76">
        <f>SUM(Mariannhill!V245)</f>
        <v>0</v>
      </c>
      <c r="W245" s="78">
        <f>SUM(Mariannhill!W245)</f>
        <v>0</v>
      </c>
      <c r="X245" s="78">
        <f>SUM(Mariannhill!X245)</f>
        <v>0</v>
      </c>
      <c r="Y245" s="78">
        <f>SUM(Mariannhill!Y245)</f>
        <v>0</v>
      </c>
      <c r="Z245" s="78">
        <f>SUM(Mariannhill!Z245)</f>
        <v>0</v>
      </c>
      <c r="AA245" s="78">
        <f>SUM(Mariannhill!AA245)</f>
        <v>0</v>
      </c>
      <c r="AB245" s="78">
        <f>SUM(Mariannhill!AB245)</f>
        <v>0</v>
      </c>
      <c r="AC245" s="78">
        <f>SUM(Mariannhill!AC245)</f>
        <v>0</v>
      </c>
      <c r="AD245" s="78">
        <f>SUM(Mariannhill!AD245)</f>
        <v>0</v>
      </c>
      <c r="AE245" s="78">
        <f>SUM(Mariannhill!AE245)</f>
        <v>0</v>
      </c>
      <c r="AF245" s="78">
        <f>SUM(Mariannhill!AF245)</f>
        <v>0</v>
      </c>
      <c r="AG245" s="77">
        <f>SUM(Mariannhill!AG245)</f>
        <v>0</v>
      </c>
      <c r="AH245" s="79">
        <f>SUM(Mariannhill!AH245)</f>
        <v>0</v>
      </c>
      <c r="AI245" s="78">
        <f>SUM(Mariannhill!AI245)</f>
        <v>0</v>
      </c>
      <c r="AJ245" s="78">
        <f>SUM(Mariannhill!AJ245)</f>
        <v>0</v>
      </c>
      <c r="AK245" s="78">
        <f>SUM(Mariannhill!AK245)</f>
        <v>0</v>
      </c>
      <c r="AL245" s="78">
        <f>SUM(Mariannhill!AL245)</f>
        <v>0</v>
      </c>
      <c r="AM245" s="78">
        <f>SUM(Mariannhill!AM245)</f>
        <v>0</v>
      </c>
      <c r="AN245" s="78">
        <f>SUM(Mariannhill!AN245)</f>
        <v>0</v>
      </c>
      <c r="AO245" s="78">
        <f>SUM(Mariannhill!AO245)</f>
        <v>0</v>
      </c>
      <c r="AP245" s="78">
        <f>SUM(Mariannhill!AP245)</f>
        <v>0</v>
      </c>
      <c r="AQ245" s="78">
        <f>SUM(Mariannhill!AQ245)</f>
        <v>0</v>
      </c>
      <c r="AR245" s="78">
        <f>SUM(Mariannhill!AR245)</f>
        <v>0</v>
      </c>
      <c r="AS245" s="77">
        <f>SUM(Mariannhill!AS245)</f>
        <v>0</v>
      </c>
      <c r="AT245" s="79">
        <f>SUM(Mariannhill!AT245)</f>
        <v>0</v>
      </c>
      <c r="AU245" s="78">
        <f>SUM(Mariannhill!AU245)</f>
        <v>0</v>
      </c>
      <c r="AV245" s="78">
        <f>SUM(Mariannhill!AV245)</f>
        <v>0</v>
      </c>
      <c r="AW245" s="78">
        <f>SUM(Mariannhill!AW245)</f>
        <v>0</v>
      </c>
      <c r="AX245" s="78">
        <f>SUM(Mariannhill!AX245)</f>
        <v>0</v>
      </c>
      <c r="AY245" s="78">
        <f>SUM(Mariannhill!AY245)</f>
        <v>0</v>
      </c>
      <c r="AZ245" s="78">
        <f>SUM(Mariannhill!AZ245)</f>
        <v>0</v>
      </c>
      <c r="BA245" s="78">
        <f>SUM(Mariannhill!BA245)</f>
        <v>0</v>
      </c>
      <c r="BB245" s="78">
        <f>SUM(Mariannhill!BB245)</f>
        <v>0</v>
      </c>
      <c r="BC245" s="78">
        <f>SUM(Mariannhill!BC245)</f>
        <v>0</v>
      </c>
      <c r="BD245" s="78">
        <f>SUM(Mariannhill!BD245)</f>
        <v>0</v>
      </c>
      <c r="BE245" s="77">
        <f>SUM(Mariannhill!BE245)</f>
        <v>0</v>
      </c>
      <c r="BF245" s="79">
        <f>SUM(Mariannhill!BF245)</f>
        <v>0</v>
      </c>
      <c r="BG245" s="78">
        <f>SUM(Mariannhill!BG245)</f>
        <v>0</v>
      </c>
      <c r="BH245" s="78">
        <f>SUM(Mariannhill!BH245)</f>
        <v>0</v>
      </c>
      <c r="BI245" s="78">
        <f>SUM(Mariannhill!BI245)</f>
        <v>0</v>
      </c>
      <c r="BJ245" s="78">
        <f>SUM(Mariannhill!BJ245)</f>
        <v>0</v>
      </c>
      <c r="BK245" s="78">
        <f>SUM(Mariannhill!BK245)</f>
        <v>0</v>
      </c>
      <c r="BL245" s="78">
        <f>SUM(Mariannhill!BL245)</f>
        <v>0</v>
      </c>
      <c r="BM245" s="78">
        <f>SUM(Mariannhill!BM245)</f>
        <v>0</v>
      </c>
      <c r="BN245" s="78">
        <f>SUM(Mariannhill!BN245)</f>
        <v>0</v>
      </c>
      <c r="BO245" s="78">
        <f>SUM(Mariannhill!BO245)</f>
        <v>0</v>
      </c>
      <c r="BP245" s="78">
        <f>SUM(Mariannhill!BP245)</f>
        <v>0</v>
      </c>
      <c r="BQ245" s="77">
        <f>SUM(Mariannhill!BQ245)</f>
        <v>0</v>
      </c>
      <c r="BR245" s="79">
        <f>SUM(Mariannhill!BR245)</f>
        <v>0</v>
      </c>
      <c r="BS245" s="78">
        <f>SUM(Mariannhill!BS245)</f>
        <v>0</v>
      </c>
      <c r="BT245" s="78">
        <f>SUM(Mariannhill!BT245)</f>
        <v>0</v>
      </c>
      <c r="BU245" s="78">
        <f>SUM(Mariannhill!BU245)</f>
        <v>0</v>
      </c>
      <c r="BV245" s="78">
        <f>SUM(Mariannhill!BV245)</f>
        <v>0</v>
      </c>
      <c r="BW245" s="78">
        <f>SUM(Mariannhill!BW245)</f>
        <v>0</v>
      </c>
      <c r="BX245" s="78">
        <f>SUM(Mariannhill!BX245)</f>
        <v>0</v>
      </c>
      <c r="BY245" s="78">
        <f>SUM(Mariannhill!BY245)</f>
        <v>0</v>
      </c>
      <c r="BZ245" s="78">
        <f>SUM(Mariannhill!BZ245)</f>
        <v>0</v>
      </c>
      <c r="CA245" s="78">
        <f>SUM(Mariannhill!CA245)</f>
        <v>0</v>
      </c>
      <c r="CB245" s="78">
        <f>SUM(Mariannhill!CB245)</f>
        <v>0</v>
      </c>
      <c r="CC245" s="77">
        <f>SUM(Mariannhill!CC245)</f>
        <v>0</v>
      </c>
      <c r="CD245" s="40" t="s">
        <v>50</v>
      </c>
    </row>
    <row r="246" spans="1:82" s="176" customFormat="1" x14ac:dyDescent="0.35">
      <c r="B246" s="177" t="s">
        <v>447</v>
      </c>
      <c r="C246" s="178" t="s">
        <v>448</v>
      </c>
      <c r="D246" s="179" t="s">
        <v>90</v>
      </c>
      <c r="E246" s="283">
        <f>SUM(Mariannhill!E246)</f>
        <v>0</v>
      </c>
      <c r="F246" s="214" t="b">
        <f>(Mariannhill!G244)=G246</f>
        <v>1</v>
      </c>
      <c r="G246" s="175">
        <f t="shared" si="96"/>
        <v>0</v>
      </c>
      <c r="H246" s="76">
        <f>SUM(Mariannhill!H246)</f>
        <v>0</v>
      </c>
      <c r="I246" s="77">
        <f>SUM(Mariannhill!I246)</f>
        <v>0</v>
      </c>
      <c r="J246" s="76">
        <f>SUM(Mariannhill!J246)</f>
        <v>0</v>
      </c>
      <c r="K246" s="78">
        <f>SUM(Mariannhill!K246)</f>
        <v>0</v>
      </c>
      <c r="L246" s="78">
        <f>SUM(Mariannhill!L246)</f>
        <v>0</v>
      </c>
      <c r="M246" s="78">
        <f>SUM(Mariannhill!M246)</f>
        <v>0</v>
      </c>
      <c r="N246" s="78">
        <f>SUM(Mariannhill!N246)</f>
        <v>0</v>
      </c>
      <c r="O246" s="78">
        <f>SUM(Mariannhill!O246)</f>
        <v>0</v>
      </c>
      <c r="P246" s="78">
        <f>SUM(Mariannhill!P246)</f>
        <v>0</v>
      </c>
      <c r="Q246" s="78">
        <f>SUM(Mariannhill!Q246)</f>
        <v>0</v>
      </c>
      <c r="R246" s="78">
        <f>SUM(Mariannhill!R246)</f>
        <v>0</v>
      </c>
      <c r="S246" s="78">
        <f>SUM(Mariannhill!S246)</f>
        <v>0</v>
      </c>
      <c r="T246" s="78">
        <f>SUM(Mariannhill!T246)</f>
        <v>0</v>
      </c>
      <c r="U246" s="77">
        <f>SUM(Mariannhill!U246)</f>
        <v>0</v>
      </c>
      <c r="V246" s="76">
        <f>SUM(Mariannhill!V246)</f>
        <v>0</v>
      </c>
      <c r="W246" s="78">
        <f>SUM(Mariannhill!W246)</f>
        <v>0</v>
      </c>
      <c r="X246" s="78">
        <f>SUM(Mariannhill!X246)</f>
        <v>0</v>
      </c>
      <c r="Y246" s="78">
        <f>SUM(Mariannhill!Y246)</f>
        <v>0</v>
      </c>
      <c r="Z246" s="78">
        <f>SUM(Mariannhill!Z246)</f>
        <v>0</v>
      </c>
      <c r="AA246" s="78">
        <f>SUM(Mariannhill!AA246)</f>
        <v>0</v>
      </c>
      <c r="AB246" s="78">
        <f>SUM(Mariannhill!AB246)</f>
        <v>0</v>
      </c>
      <c r="AC246" s="78">
        <f>SUM(Mariannhill!AC246)</f>
        <v>0</v>
      </c>
      <c r="AD246" s="78">
        <f>SUM(Mariannhill!AD246)</f>
        <v>0</v>
      </c>
      <c r="AE246" s="78">
        <f>SUM(Mariannhill!AE246)</f>
        <v>0</v>
      </c>
      <c r="AF246" s="78">
        <f>SUM(Mariannhill!AF246)</f>
        <v>0</v>
      </c>
      <c r="AG246" s="77">
        <f>SUM(Mariannhill!AG246)</f>
        <v>0</v>
      </c>
      <c r="AH246" s="79">
        <f>SUM(Mariannhill!AH246)</f>
        <v>0</v>
      </c>
      <c r="AI246" s="78">
        <f>SUM(Mariannhill!AI246)</f>
        <v>0</v>
      </c>
      <c r="AJ246" s="78">
        <f>SUM(Mariannhill!AJ246)</f>
        <v>0</v>
      </c>
      <c r="AK246" s="78">
        <f>SUM(Mariannhill!AK246)</f>
        <v>0</v>
      </c>
      <c r="AL246" s="78">
        <f>SUM(Mariannhill!AL246)</f>
        <v>0</v>
      </c>
      <c r="AM246" s="78">
        <f>SUM(Mariannhill!AM246)</f>
        <v>0</v>
      </c>
      <c r="AN246" s="78">
        <f>SUM(Mariannhill!AN246)</f>
        <v>0</v>
      </c>
      <c r="AO246" s="78">
        <f>SUM(Mariannhill!AO246)</f>
        <v>0</v>
      </c>
      <c r="AP246" s="78">
        <f>SUM(Mariannhill!AP246)</f>
        <v>0</v>
      </c>
      <c r="AQ246" s="78">
        <f>SUM(Mariannhill!AQ246)</f>
        <v>0</v>
      </c>
      <c r="AR246" s="78">
        <f>SUM(Mariannhill!AR246)</f>
        <v>0</v>
      </c>
      <c r="AS246" s="77">
        <f>SUM(Mariannhill!AS246)</f>
        <v>0</v>
      </c>
      <c r="AT246" s="79">
        <f>SUM(Mariannhill!AT246)</f>
        <v>0</v>
      </c>
      <c r="AU246" s="78">
        <f>SUM(Mariannhill!AU246)</f>
        <v>0</v>
      </c>
      <c r="AV246" s="78">
        <f>SUM(Mariannhill!AV246)</f>
        <v>0</v>
      </c>
      <c r="AW246" s="78">
        <f>SUM(Mariannhill!AW246)</f>
        <v>0</v>
      </c>
      <c r="AX246" s="78">
        <f>SUM(Mariannhill!AX246)</f>
        <v>0</v>
      </c>
      <c r="AY246" s="78">
        <f>SUM(Mariannhill!AY246)</f>
        <v>0</v>
      </c>
      <c r="AZ246" s="78">
        <f>SUM(Mariannhill!AZ246)</f>
        <v>0</v>
      </c>
      <c r="BA246" s="78">
        <f>SUM(Mariannhill!BA246)</f>
        <v>0</v>
      </c>
      <c r="BB246" s="78">
        <f>SUM(Mariannhill!BB246)</f>
        <v>0</v>
      </c>
      <c r="BC246" s="78">
        <f>SUM(Mariannhill!BC246)</f>
        <v>0</v>
      </c>
      <c r="BD246" s="78">
        <f>SUM(Mariannhill!BD246)</f>
        <v>0</v>
      </c>
      <c r="BE246" s="77">
        <f>SUM(Mariannhill!BE246)</f>
        <v>0</v>
      </c>
      <c r="BF246" s="79">
        <f>SUM(Mariannhill!BF246)</f>
        <v>0</v>
      </c>
      <c r="BG246" s="78">
        <f>SUM(Mariannhill!BG246)</f>
        <v>0</v>
      </c>
      <c r="BH246" s="78">
        <f>SUM(Mariannhill!BH246)</f>
        <v>0</v>
      </c>
      <c r="BI246" s="78">
        <f>SUM(Mariannhill!BI246)</f>
        <v>0</v>
      </c>
      <c r="BJ246" s="78">
        <f>SUM(Mariannhill!BJ246)</f>
        <v>0</v>
      </c>
      <c r="BK246" s="78">
        <f>SUM(Mariannhill!BK246)</f>
        <v>0</v>
      </c>
      <c r="BL246" s="78">
        <f>SUM(Mariannhill!BL246)</f>
        <v>0</v>
      </c>
      <c r="BM246" s="78">
        <f>SUM(Mariannhill!BM246)</f>
        <v>0</v>
      </c>
      <c r="BN246" s="78">
        <f>SUM(Mariannhill!BN246)</f>
        <v>0</v>
      </c>
      <c r="BO246" s="78">
        <f>SUM(Mariannhill!BO246)</f>
        <v>0</v>
      </c>
      <c r="BP246" s="78">
        <f>SUM(Mariannhill!BP246)</f>
        <v>0</v>
      </c>
      <c r="BQ246" s="77">
        <f>SUM(Mariannhill!BQ246)</f>
        <v>0</v>
      </c>
      <c r="BR246" s="79">
        <f>SUM(Mariannhill!BR246)</f>
        <v>0</v>
      </c>
      <c r="BS246" s="78">
        <f>SUM(Mariannhill!BS246)</f>
        <v>0</v>
      </c>
      <c r="BT246" s="78">
        <f>SUM(Mariannhill!BT246)</f>
        <v>0</v>
      </c>
      <c r="BU246" s="78">
        <f>SUM(Mariannhill!BU246)</f>
        <v>0</v>
      </c>
      <c r="BV246" s="78">
        <f>SUM(Mariannhill!BV246)</f>
        <v>0</v>
      </c>
      <c r="BW246" s="78">
        <f>SUM(Mariannhill!BW246)</f>
        <v>0</v>
      </c>
      <c r="BX246" s="78">
        <f>SUM(Mariannhill!BX246)</f>
        <v>0</v>
      </c>
      <c r="BY246" s="78">
        <f>SUM(Mariannhill!BY246)</f>
        <v>0</v>
      </c>
      <c r="BZ246" s="78">
        <f>SUM(Mariannhill!BZ246)</f>
        <v>0</v>
      </c>
      <c r="CA246" s="78">
        <f>SUM(Mariannhill!CA246)</f>
        <v>0</v>
      </c>
      <c r="CB246" s="78">
        <f>SUM(Mariannhill!CB246)</f>
        <v>0</v>
      </c>
      <c r="CC246" s="77">
        <f>SUM(Mariannhill!CC246)</f>
        <v>0</v>
      </c>
      <c r="CD246" s="40" t="s">
        <v>50</v>
      </c>
    </row>
    <row r="247" spans="1:82" s="176" customFormat="1" ht="26" x14ac:dyDescent="0.35">
      <c r="B247" s="74" t="s">
        <v>449</v>
      </c>
      <c r="C247" s="130" t="s">
        <v>450</v>
      </c>
      <c r="D247" s="140" t="s">
        <v>90</v>
      </c>
      <c r="E247" s="255">
        <f>SUM(Mariannhill!E247)</f>
        <v>1</v>
      </c>
      <c r="F247" s="214" t="b">
        <f>(Mariannhill!G245)=G247</f>
        <v>1</v>
      </c>
      <c r="G247" s="75">
        <f t="shared" si="96"/>
        <v>0</v>
      </c>
      <c r="H247" s="76">
        <f>SUM(Mariannhill!H247)</f>
        <v>0</v>
      </c>
      <c r="I247" s="77">
        <f>SUM(Mariannhill!I247)</f>
        <v>0</v>
      </c>
      <c r="J247" s="76">
        <f>SUM(Mariannhill!J247)</f>
        <v>0</v>
      </c>
      <c r="K247" s="78">
        <f>SUM(Mariannhill!K247)</f>
        <v>0</v>
      </c>
      <c r="L247" s="78">
        <f>SUM(Mariannhill!L247)</f>
        <v>0</v>
      </c>
      <c r="M247" s="78">
        <f>SUM(Mariannhill!M247)</f>
        <v>0</v>
      </c>
      <c r="N247" s="78">
        <f>SUM(Mariannhill!N247)</f>
        <v>0</v>
      </c>
      <c r="O247" s="78">
        <f>SUM(Mariannhill!O247)</f>
        <v>0</v>
      </c>
      <c r="P247" s="78">
        <f>SUM(Mariannhill!P247)</f>
        <v>0</v>
      </c>
      <c r="Q247" s="78">
        <f>SUM(Mariannhill!Q247)</f>
        <v>0</v>
      </c>
      <c r="R247" s="78">
        <f>SUM(Mariannhill!R247)</f>
        <v>0</v>
      </c>
      <c r="S247" s="78">
        <f>SUM(Mariannhill!S247)</f>
        <v>0</v>
      </c>
      <c r="T247" s="78">
        <f>SUM(Mariannhill!T247)</f>
        <v>0</v>
      </c>
      <c r="U247" s="77">
        <f>SUM(Mariannhill!U247)</f>
        <v>0</v>
      </c>
      <c r="V247" s="76">
        <f>SUM(Mariannhill!V247)</f>
        <v>0</v>
      </c>
      <c r="W247" s="78">
        <f>SUM(Mariannhill!W247)</f>
        <v>0</v>
      </c>
      <c r="X247" s="78">
        <f>SUM(Mariannhill!X247)</f>
        <v>0</v>
      </c>
      <c r="Y247" s="78">
        <f>SUM(Mariannhill!Y247)</f>
        <v>0</v>
      </c>
      <c r="Z247" s="78">
        <f>SUM(Mariannhill!Z247)</f>
        <v>0</v>
      </c>
      <c r="AA247" s="78">
        <f>SUM(Mariannhill!AA247)</f>
        <v>0</v>
      </c>
      <c r="AB247" s="78">
        <f>SUM(Mariannhill!AB247)</f>
        <v>0</v>
      </c>
      <c r="AC247" s="78">
        <f>SUM(Mariannhill!AC247)</f>
        <v>0</v>
      </c>
      <c r="AD247" s="78">
        <f>SUM(Mariannhill!AD247)</f>
        <v>0</v>
      </c>
      <c r="AE247" s="78">
        <f>SUM(Mariannhill!AE247)</f>
        <v>0</v>
      </c>
      <c r="AF247" s="78">
        <f>SUM(Mariannhill!AF247)</f>
        <v>0</v>
      </c>
      <c r="AG247" s="77">
        <f>SUM(Mariannhill!AG247)</f>
        <v>0</v>
      </c>
      <c r="AH247" s="79">
        <f>SUM(Mariannhill!AH247)</f>
        <v>0</v>
      </c>
      <c r="AI247" s="78">
        <f>SUM(Mariannhill!AI247)</f>
        <v>0</v>
      </c>
      <c r="AJ247" s="78">
        <f>SUM(Mariannhill!AJ247)</f>
        <v>0</v>
      </c>
      <c r="AK247" s="78">
        <f>SUM(Mariannhill!AK247)</f>
        <v>0</v>
      </c>
      <c r="AL247" s="78">
        <f>SUM(Mariannhill!AL247)</f>
        <v>0</v>
      </c>
      <c r="AM247" s="78">
        <f>SUM(Mariannhill!AM247)</f>
        <v>0</v>
      </c>
      <c r="AN247" s="78">
        <f>SUM(Mariannhill!AN247)</f>
        <v>0</v>
      </c>
      <c r="AO247" s="78">
        <f>SUM(Mariannhill!AO247)</f>
        <v>0</v>
      </c>
      <c r="AP247" s="78">
        <f>SUM(Mariannhill!AP247)</f>
        <v>0</v>
      </c>
      <c r="AQ247" s="78">
        <f>SUM(Mariannhill!AQ247)</f>
        <v>0</v>
      </c>
      <c r="AR247" s="78">
        <f>SUM(Mariannhill!AR247)</f>
        <v>0</v>
      </c>
      <c r="AS247" s="77">
        <f>SUM(Mariannhill!AS247)</f>
        <v>0</v>
      </c>
      <c r="AT247" s="79">
        <f>SUM(Mariannhill!AT247)</f>
        <v>0</v>
      </c>
      <c r="AU247" s="78">
        <f>SUM(Mariannhill!AU247)</f>
        <v>0</v>
      </c>
      <c r="AV247" s="78">
        <f>SUM(Mariannhill!AV247)</f>
        <v>0</v>
      </c>
      <c r="AW247" s="78">
        <f>SUM(Mariannhill!AW247)</f>
        <v>0</v>
      </c>
      <c r="AX247" s="78">
        <f>SUM(Mariannhill!AX247)</f>
        <v>0</v>
      </c>
      <c r="AY247" s="78">
        <f>SUM(Mariannhill!AY247)</f>
        <v>0</v>
      </c>
      <c r="AZ247" s="78">
        <f>SUM(Mariannhill!AZ247)</f>
        <v>0</v>
      </c>
      <c r="BA247" s="78">
        <f>SUM(Mariannhill!BA247)</f>
        <v>0</v>
      </c>
      <c r="BB247" s="78">
        <f>SUM(Mariannhill!BB247)</f>
        <v>0</v>
      </c>
      <c r="BC247" s="78">
        <f>SUM(Mariannhill!BC247)</f>
        <v>0</v>
      </c>
      <c r="BD247" s="78">
        <f>SUM(Mariannhill!BD247)</f>
        <v>0</v>
      </c>
      <c r="BE247" s="77">
        <f>SUM(Mariannhill!BE247)</f>
        <v>0</v>
      </c>
      <c r="BF247" s="79">
        <f>SUM(Mariannhill!BF247)</f>
        <v>0</v>
      </c>
      <c r="BG247" s="78">
        <f>SUM(Mariannhill!BG247)</f>
        <v>0</v>
      </c>
      <c r="BH247" s="78">
        <f>SUM(Mariannhill!BH247)</f>
        <v>0</v>
      </c>
      <c r="BI247" s="78">
        <f>SUM(Mariannhill!BI247)</f>
        <v>0</v>
      </c>
      <c r="BJ247" s="78">
        <f>SUM(Mariannhill!BJ247)</f>
        <v>0</v>
      </c>
      <c r="BK247" s="78">
        <f>SUM(Mariannhill!BK247)</f>
        <v>0</v>
      </c>
      <c r="BL247" s="78">
        <f>SUM(Mariannhill!BL247)</f>
        <v>0</v>
      </c>
      <c r="BM247" s="78">
        <f>SUM(Mariannhill!BM247)</f>
        <v>0</v>
      </c>
      <c r="BN247" s="78">
        <f>SUM(Mariannhill!BN247)</f>
        <v>0</v>
      </c>
      <c r="BO247" s="78">
        <f>SUM(Mariannhill!BO247)</f>
        <v>0</v>
      </c>
      <c r="BP247" s="78">
        <f>SUM(Mariannhill!BP247)</f>
        <v>0</v>
      </c>
      <c r="BQ247" s="77">
        <f>SUM(Mariannhill!BQ247)</f>
        <v>0</v>
      </c>
      <c r="BR247" s="79">
        <f>SUM(Mariannhill!BR247)</f>
        <v>0</v>
      </c>
      <c r="BS247" s="78">
        <f>SUM(Mariannhill!BS247)</f>
        <v>0</v>
      </c>
      <c r="BT247" s="78">
        <f>SUM(Mariannhill!BT247)</f>
        <v>0</v>
      </c>
      <c r="BU247" s="78">
        <f>SUM(Mariannhill!BU247)</f>
        <v>0</v>
      </c>
      <c r="BV247" s="78">
        <f>SUM(Mariannhill!BV247)</f>
        <v>0</v>
      </c>
      <c r="BW247" s="78">
        <f>SUM(Mariannhill!BW247)</f>
        <v>0</v>
      </c>
      <c r="BX247" s="78">
        <f>SUM(Mariannhill!BX247)</f>
        <v>0</v>
      </c>
      <c r="BY247" s="78">
        <f>SUM(Mariannhill!BY247)</f>
        <v>0</v>
      </c>
      <c r="BZ247" s="78">
        <f>SUM(Mariannhill!BZ247)</f>
        <v>0</v>
      </c>
      <c r="CA247" s="78">
        <f>SUM(Mariannhill!CA247)</f>
        <v>0</v>
      </c>
      <c r="CB247" s="78">
        <f>SUM(Mariannhill!CB247)</f>
        <v>0</v>
      </c>
      <c r="CC247" s="77">
        <f>SUM(Mariannhill!CC247)</f>
        <v>0</v>
      </c>
      <c r="CD247" s="40" t="s">
        <v>50</v>
      </c>
    </row>
    <row r="248" spans="1:82" s="176" customFormat="1" ht="26" x14ac:dyDescent="0.35">
      <c r="B248" s="74" t="s">
        <v>451</v>
      </c>
      <c r="C248" s="130" t="s">
        <v>452</v>
      </c>
      <c r="D248" s="140" t="s">
        <v>90</v>
      </c>
      <c r="E248" s="255">
        <f>SUM(Mariannhill!E248)</f>
        <v>1</v>
      </c>
      <c r="F248" s="214" t="b">
        <f>(Mariannhill!G246)=G248</f>
        <v>1</v>
      </c>
      <c r="G248" s="75">
        <f t="shared" si="96"/>
        <v>0</v>
      </c>
      <c r="H248" s="76">
        <f>SUM(Mariannhill!H248)</f>
        <v>0</v>
      </c>
      <c r="I248" s="77">
        <f>SUM(Mariannhill!I248)</f>
        <v>0</v>
      </c>
      <c r="J248" s="76">
        <f>SUM(Mariannhill!J248)</f>
        <v>0</v>
      </c>
      <c r="K248" s="78">
        <f>SUM(Mariannhill!K248)</f>
        <v>0</v>
      </c>
      <c r="L248" s="78">
        <f>SUM(Mariannhill!L248)</f>
        <v>0</v>
      </c>
      <c r="M248" s="78">
        <f>SUM(Mariannhill!M248)</f>
        <v>0</v>
      </c>
      <c r="N248" s="78">
        <f>SUM(Mariannhill!N248)</f>
        <v>0</v>
      </c>
      <c r="O248" s="78">
        <f>SUM(Mariannhill!O248)</f>
        <v>0</v>
      </c>
      <c r="P248" s="78">
        <f>SUM(Mariannhill!P248)</f>
        <v>0</v>
      </c>
      <c r="Q248" s="78">
        <f>SUM(Mariannhill!Q248)</f>
        <v>0</v>
      </c>
      <c r="R248" s="78">
        <f>SUM(Mariannhill!R248)</f>
        <v>0</v>
      </c>
      <c r="S248" s="78">
        <f>SUM(Mariannhill!S248)</f>
        <v>0</v>
      </c>
      <c r="T248" s="78">
        <f>SUM(Mariannhill!T248)</f>
        <v>0</v>
      </c>
      <c r="U248" s="77">
        <f>SUM(Mariannhill!U248)</f>
        <v>0</v>
      </c>
      <c r="V248" s="76">
        <f>SUM(Mariannhill!V248)</f>
        <v>0</v>
      </c>
      <c r="W248" s="78">
        <f>SUM(Mariannhill!W248)</f>
        <v>0</v>
      </c>
      <c r="X248" s="78">
        <f>SUM(Mariannhill!X248)</f>
        <v>0</v>
      </c>
      <c r="Y248" s="78">
        <f>SUM(Mariannhill!Y248)</f>
        <v>0</v>
      </c>
      <c r="Z248" s="78">
        <f>SUM(Mariannhill!Z248)</f>
        <v>0</v>
      </c>
      <c r="AA248" s="78">
        <f>SUM(Mariannhill!AA248)</f>
        <v>0</v>
      </c>
      <c r="AB248" s="78">
        <f>SUM(Mariannhill!AB248)</f>
        <v>0</v>
      </c>
      <c r="AC248" s="78">
        <f>SUM(Mariannhill!AC248)</f>
        <v>0</v>
      </c>
      <c r="AD248" s="78">
        <f>SUM(Mariannhill!AD248)</f>
        <v>0</v>
      </c>
      <c r="AE248" s="78">
        <f>SUM(Mariannhill!AE248)</f>
        <v>0</v>
      </c>
      <c r="AF248" s="78">
        <f>SUM(Mariannhill!AF248)</f>
        <v>0</v>
      </c>
      <c r="AG248" s="77">
        <f>SUM(Mariannhill!AG248)</f>
        <v>0</v>
      </c>
      <c r="AH248" s="79">
        <f>SUM(Mariannhill!AH248)</f>
        <v>0</v>
      </c>
      <c r="AI248" s="78">
        <f>SUM(Mariannhill!AI248)</f>
        <v>0</v>
      </c>
      <c r="AJ248" s="78">
        <f>SUM(Mariannhill!AJ248)</f>
        <v>0</v>
      </c>
      <c r="AK248" s="78">
        <f>SUM(Mariannhill!AK248)</f>
        <v>0</v>
      </c>
      <c r="AL248" s="78">
        <f>SUM(Mariannhill!AL248)</f>
        <v>0</v>
      </c>
      <c r="AM248" s="78">
        <f>SUM(Mariannhill!AM248)</f>
        <v>0</v>
      </c>
      <c r="AN248" s="78">
        <f>SUM(Mariannhill!AN248)</f>
        <v>0</v>
      </c>
      <c r="AO248" s="78">
        <f>SUM(Mariannhill!AO248)</f>
        <v>0</v>
      </c>
      <c r="AP248" s="78">
        <f>SUM(Mariannhill!AP248)</f>
        <v>0</v>
      </c>
      <c r="AQ248" s="78">
        <f>SUM(Mariannhill!AQ248)</f>
        <v>0</v>
      </c>
      <c r="AR248" s="78">
        <f>SUM(Mariannhill!AR248)</f>
        <v>0</v>
      </c>
      <c r="AS248" s="77">
        <f>SUM(Mariannhill!AS248)</f>
        <v>0</v>
      </c>
      <c r="AT248" s="79">
        <f>SUM(Mariannhill!AT248)</f>
        <v>0</v>
      </c>
      <c r="AU248" s="78">
        <f>SUM(Mariannhill!AU248)</f>
        <v>0</v>
      </c>
      <c r="AV248" s="78">
        <f>SUM(Mariannhill!AV248)</f>
        <v>0</v>
      </c>
      <c r="AW248" s="78">
        <f>SUM(Mariannhill!AW248)</f>
        <v>0</v>
      </c>
      <c r="AX248" s="78">
        <f>SUM(Mariannhill!AX248)</f>
        <v>0</v>
      </c>
      <c r="AY248" s="78">
        <f>SUM(Mariannhill!AY248)</f>
        <v>0</v>
      </c>
      <c r="AZ248" s="78">
        <f>SUM(Mariannhill!AZ248)</f>
        <v>0</v>
      </c>
      <c r="BA248" s="78">
        <f>SUM(Mariannhill!BA248)</f>
        <v>0</v>
      </c>
      <c r="BB248" s="78">
        <f>SUM(Mariannhill!BB248)</f>
        <v>0</v>
      </c>
      <c r="BC248" s="78">
        <f>SUM(Mariannhill!BC248)</f>
        <v>0</v>
      </c>
      <c r="BD248" s="78">
        <f>SUM(Mariannhill!BD248)</f>
        <v>0</v>
      </c>
      <c r="BE248" s="77">
        <f>SUM(Mariannhill!BE248)</f>
        <v>0</v>
      </c>
      <c r="BF248" s="79">
        <f>SUM(Mariannhill!BF248)</f>
        <v>0</v>
      </c>
      <c r="BG248" s="78">
        <f>SUM(Mariannhill!BG248)</f>
        <v>0</v>
      </c>
      <c r="BH248" s="78">
        <f>SUM(Mariannhill!BH248)</f>
        <v>0</v>
      </c>
      <c r="BI248" s="78">
        <f>SUM(Mariannhill!BI248)</f>
        <v>0</v>
      </c>
      <c r="BJ248" s="78">
        <f>SUM(Mariannhill!BJ248)</f>
        <v>0</v>
      </c>
      <c r="BK248" s="78">
        <f>SUM(Mariannhill!BK248)</f>
        <v>0</v>
      </c>
      <c r="BL248" s="78">
        <f>SUM(Mariannhill!BL248)</f>
        <v>0</v>
      </c>
      <c r="BM248" s="78">
        <f>SUM(Mariannhill!BM248)</f>
        <v>0</v>
      </c>
      <c r="BN248" s="78">
        <f>SUM(Mariannhill!BN248)</f>
        <v>0</v>
      </c>
      <c r="BO248" s="78">
        <f>SUM(Mariannhill!BO248)</f>
        <v>0</v>
      </c>
      <c r="BP248" s="78">
        <f>SUM(Mariannhill!BP248)</f>
        <v>0</v>
      </c>
      <c r="BQ248" s="77">
        <f>SUM(Mariannhill!BQ248)</f>
        <v>0</v>
      </c>
      <c r="BR248" s="79">
        <f>SUM(Mariannhill!BR248)</f>
        <v>0</v>
      </c>
      <c r="BS248" s="78">
        <f>SUM(Mariannhill!BS248)</f>
        <v>0</v>
      </c>
      <c r="BT248" s="78">
        <f>SUM(Mariannhill!BT248)</f>
        <v>0</v>
      </c>
      <c r="BU248" s="78">
        <f>SUM(Mariannhill!BU248)</f>
        <v>0</v>
      </c>
      <c r="BV248" s="78">
        <f>SUM(Mariannhill!BV248)</f>
        <v>0</v>
      </c>
      <c r="BW248" s="78">
        <f>SUM(Mariannhill!BW248)</f>
        <v>0</v>
      </c>
      <c r="BX248" s="78">
        <f>SUM(Mariannhill!BX248)</f>
        <v>0</v>
      </c>
      <c r="BY248" s="78">
        <f>SUM(Mariannhill!BY248)</f>
        <v>0</v>
      </c>
      <c r="BZ248" s="78">
        <f>SUM(Mariannhill!BZ248)</f>
        <v>0</v>
      </c>
      <c r="CA248" s="78">
        <f>SUM(Mariannhill!CA248)</f>
        <v>0</v>
      </c>
      <c r="CB248" s="78">
        <f>SUM(Mariannhill!CB248)</f>
        <v>0</v>
      </c>
      <c r="CC248" s="77">
        <f>SUM(Mariannhill!CC248)</f>
        <v>0</v>
      </c>
      <c r="CD248" s="40" t="s">
        <v>50</v>
      </c>
    </row>
    <row r="249" spans="1:82" x14ac:dyDescent="0.35">
      <c r="A249" s="40"/>
      <c r="B249" s="177" t="s">
        <v>453</v>
      </c>
      <c r="C249" s="178" t="s">
        <v>454</v>
      </c>
      <c r="D249" s="179" t="s">
        <v>90</v>
      </c>
      <c r="E249" s="283">
        <f>SUM(Mariannhill!E249)</f>
        <v>0</v>
      </c>
      <c r="F249" s="214" t="b">
        <f>(Mariannhill!G247)=G249</f>
        <v>1</v>
      </c>
      <c r="G249" s="175">
        <f t="shared" si="96"/>
        <v>0</v>
      </c>
      <c r="H249" s="76">
        <f>SUM(Mariannhill!H249)</f>
        <v>0</v>
      </c>
      <c r="I249" s="77">
        <f>SUM(Mariannhill!I249)</f>
        <v>0</v>
      </c>
      <c r="J249" s="76">
        <f>SUM(Mariannhill!J249)</f>
        <v>0</v>
      </c>
      <c r="K249" s="78">
        <f>SUM(Mariannhill!K249)</f>
        <v>0</v>
      </c>
      <c r="L249" s="78">
        <f>SUM(Mariannhill!L249)</f>
        <v>0</v>
      </c>
      <c r="M249" s="78">
        <f>SUM(Mariannhill!M249)</f>
        <v>0</v>
      </c>
      <c r="N249" s="78">
        <f>SUM(Mariannhill!N249)</f>
        <v>0</v>
      </c>
      <c r="O249" s="78">
        <f>SUM(Mariannhill!O249)</f>
        <v>0</v>
      </c>
      <c r="P249" s="78">
        <f>SUM(Mariannhill!P249)</f>
        <v>0</v>
      </c>
      <c r="Q249" s="78">
        <f>SUM(Mariannhill!Q249)</f>
        <v>0</v>
      </c>
      <c r="R249" s="78">
        <f>SUM(Mariannhill!R249)</f>
        <v>0</v>
      </c>
      <c r="S249" s="78">
        <f>SUM(Mariannhill!S249)</f>
        <v>0</v>
      </c>
      <c r="T249" s="78">
        <f>SUM(Mariannhill!T249)</f>
        <v>0</v>
      </c>
      <c r="U249" s="77">
        <f>SUM(Mariannhill!U249)</f>
        <v>0</v>
      </c>
      <c r="V249" s="76">
        <f>SUM(Mariannhill!V249)</f>
        <v>0</v>
      </c>
      <c r="W249" s="78">
        <f>SUM(Mariannhill!W249)</f>
        <v>0</v>
      </c>
      <c r="X249" s="78">
        <f>SUM(Mariannhill!X249)</f>
        <v>0</v>
      </c>
      <c r="Y249" s="78">
        <f>SUM(Mariannhill!Y249)</f>
        <v>0</v>
      </c>
      <c r="Z249" s="78">
        <f>SUM(Mariannhill!Z249)</f>
        <v>0</v>
      </c>
      <c r="AA249" s="78">
        <f>SUM(Mariannhill!AA249)</f>
        <v>0</v>
      </c>
      <c r="AB249" s="78">
        <f>SUM(Mariannhill!AB249)</f>
        <v>0</v>
      </c>
      <c r="AC249" s="78">
        <f>SUM(Mariannhill!AC249)</f>
        <v>0</v>
      </c>
      <c r="AD249" s="78">
        <f>SUM(Mariannhill!AD249)</f>
        <v>0</v>
      </c>
      <c r="AE249" s="78">
        <f>SUM(Mariannhill!AE249)</f>
        <v>0</v>
      </c>
      <c r="AF249" s="78">
        <f>SUM(Mariannhill!AF249)</f>
        <v>0</v>
      </c>
      <c r="AG249" s="77">
        <f>SUM(Mariannhill!AG249)</f>
        <v>0</v>
      </c>
      <c r="AH249" s="79">
        <f>SUM(Mariannhill!AH249)</f>
        <v>0</v>
      </c>
      <c r="AI249" s="78">
        <f>SUM(Mariannhill!AI249)</f>
        <v>0</v>
      </c>
      <c r="AJ249" s="78">
        <f>SUM(Mariannhill!AJ249)</f>
        <v>0</v>
      </c>
      <c r="AK249" s="78">
        <f>SUM(Mariannhill!AK249)</f>
        <v>0</v>
      </c>
      <c r="AL249" s="78">
        <f>SUM(Mariannhill!AL249)</f>
        <v>0</v>
      </c>
      <c r="AM249" s="78">
        <f>SUM(Mariannhill!AM249)</f>
        <v>0</v>
      </c>
      <c r="AN249" s="78">
        <f>SUM(Mariannhill!AN249)</f>
        <v>0</v>
      </c>
      <c r="AO249" s="78">
        <f>SUM(Mariannhill!AO249)</f>
        <v>0</v>
      </c>
      <c r="AP249" s="78">
        <f>SUM(Mariannhill!AP249)</f>
        <v>0</v>
      </c>
      <c r="AQ249" s="78">
        <f>SUM(Mariannhill!AQ249)</f>
        <v>0</v>
      </c>
      <c r="AR249" s="78">
        <f>SUM(Mariannhill!AR249)</f>
        <v>0</v>
      </c>
      <c r="AS249" s="77">
        <f>SUM(Mariannhill!AS249)</f>
        <v>0</v>
      </c>
      <c r="AT249" s="79">
        <f>SUM(Mariannhill!AT249)</f>
        <v>0</v>
      </c>
      <c r="AU249" s="78">
        <f>SUM(Mariannhill!AU249)</f>
        <v>0</v>
      </c>
      <c r="AV249" s="78">
        <f>SUM(Mariannhill!AV249)</f>
        <v>0</v>
      </c>
      <c r="AW249" s="78">
        <f>SUM(Mariannhill!AW249)</f>
        <v>0</v>
      </c>
      <c r="AX249" s="78">
        <f>SUM(Mariannhill!AX249)</f>
        <v>0</v>
      </c>
      <c r="AY249" s="78">
        <f>SUM(Mariannhill!AY249)</f>
        <v>0</v>
      </c>
      <c r="AZ249" s="78">
        <f>SUM(Mariannhill!AZ249)</f>
        <v>0</v>
      </c>
      <c r="BA249" s="78">
        <f>SUM(Mariannhill!BA249)</f>
        <v>0</v>
      </c>
      <c r="BB249" s="78">
        <f>SUM(Mariannhill!BB249)</f>
        <v>0</v>
      </c>
      <c r="BC249" s="78">
        <f>SUM(Mariannhill!BC249)</f>
        <v>0</v>
      </c>
      <c r="BD249" s="78">
        <f>SUM(Mariannhill!BD249)</f>
        <v>0</v>
      </c>
      <c r="BE249" s="77">
        <f>SUM(Mariannhill!BE249)</f>
        <v>0</v>
      </c>
      <c r="BF249" s="79">
        <f>SUM(Mariannhill!BF249)</f>
        <v>0</v>
      </c>
      <c r="BG249" s="78">
        <f>SUM(Mariannhill!BG249)</f>
        <v>0</v>
      </c>
      <c r="BH249" s="78">
        <f>SUM(Mariannhill!BH249)</f>
        <v>0</v>
      </c>
      <c r="BI249" s="78">
        <f>SUM(Mariannhill!BI249)</f>
        <v>0</v>
      </c>
      <c r="BJ249" s="78">
        <f>SUM(Mariannhill!BJ249)</f>
        <v>0</v>
      </c>
      <c r="BK249" s="78">
        <f>SUM(Mariannhill!BK249)</f>
        <v>0</v>
      </c>
      <c r="BL249" s="78">
        <f>SUM(Mariannhill!BL249)</f>
        <v>0</v>
      </c>
      <c r="BM249" s="78">
        <f>SUM(Mariannhill!BM249)</f>
        <v>0</v>
      </c>
      <c r="BN249" s="78">
        <f>SUM(Mariannhill!BN249)</f>
        <v>0</v>
      </c>
      <c r="BO249" s="78">
        <f>SUM(Mariannhill!BO249)</f>
        <v>0</v>
      </c>
      <c r="BP249" s="78">
        <f>SUM(Mariannhill!BP249)</f>
        <v>0</v>
      </c>
      <c r="BQ249" s="77">
        <f>SUM(Mariannhill!BQ249)</f>
        <v>0</v>
      </c>
      <c r="BR249" s="79">
        <f>SUM(Mariannhill!BR249)</f>
        <v>0</v>
      </c>
      <c r="BS249" s="78">
        <f>SUM(Mariannhill!BS249)</f>
        <v>0</v>
      </c>
      <c r="BT249" s="78">
        <f>SUM(Mariannhill!BT249)</f>
        <v>0</v>
      </c>
      <c r="BU249" s="78">
        <f>SUM(Mariannhill!BU249)</f>
        <v>0</v>
      </c>
      <c r="BV249" s="78">
        <f>SUM(Mariannhill!BV249)</f>
        <v>0</v>
      </c>
      <c r="BW249" s="78">
        <f>SUM(Mariannhill!BW249)</f>
        <v>0</v>
      </c>
      <c r="BX249" s="78">
        <f>SUM(Mariannhill!BX249)</f>
        <v>0</v>
      </c>
      <c r="BY249" s="78">
        <f>SUM(Mariannhill!BY249)</f>
        <v>0</v>
      </c>
      <c r="BZ249" s="78">
        <f>SUM(Mariannhill!BZ249)</f>
        <v>0</v>
      </c>
      <c r="CA249" s="78">
        <f>SUM(Mariannhill!CA249)</f>
        <v>0</v>
      </c>
      <c r="CB249" s="78">
        <f>SUM(Mariannhill!CB249)</f>
        <v>0</v>
      </c>
      <c r="CC249" s="77">
        <f>SUM(Mariannhill!CC249)</f>
        <v>0</v>
      </c>
      <c r="CD249" s="40" t="s">
        <v>50</v>
      </c>
    </row>
    <row r="250" spans="1:82" s="40" customFormat="1" ht="26" x14ac:dyDescent="0.35">
      <c r="A250" s="150"/>
      <c r="B250" s="74" t="s">
        <v>455</v>
      </c>
      <c r="C250" s="130" t="s">
        <v>456</v>
      </c>
      <c r="D250" s="140" t="s">
        <v>90</v>
      </c>
      <c r="E250" s="255">
        <f>SUM(Mariannhill!E250)</f>
        <v>1</v>
      </c>
      <c r="F250" s="214" t="b">
        <f>(Mariannhill!G248)=G250</f>
        <v>1</v>
      </c>
      <c r="G250" s="75">
        <f t="shared" si="96"/>
        <v>0</v>
      </c>
      <c r="H250" s="76">
        <f>SUM(Mariannhill!H250)</f>
        <v>0</v>
      </c>
      <c r="I250" s="77">
        <f>SUM(Mariannhill!I250)</f>
        <v>0</v>
      </c>
      <c r="J250" s="76">
        <f>SUM(Mariannhill!J250)</f>
        <v>0</v>
      </c>
      <c r="K250" s="78">
        <f>SUM(Mariannhill!K250)</f>
        <v>0</v>
      </c>
      <c r="L250" s="78">
        <f>SUM(Mariannhill!L250)</f>
        <v>0</v>
      </c>
      <c r="M250" s="78">
        <f>SUM(Mariannhill!M250)</f>
        <v>0</v>
      </c>
      <c r="N250" s="78">
        <f>SUM(Mariannhill!N250)</f>
        <v>0</v>
      </c>
      <c r="O250" s="78">
        <f>SUM(Mariannhill!O250)</f>
        <v>0</v>
      </c>
      <c r="P250" s="78">
        <f>SUM(Mariannhill!P250)</f>
        <v>0</v>
      </c>
      <c r="Q250" s="78">
        <f>SUM(Mariannhill!Q250)</f>
        <v>0</v>
      </c>
      <c r="R250" s="78">
        <f>SUM(Mariannhill!R250)</f>
        <v>0</v>
      </c>
      <c r="S250" s="78">
        <f>SUM(Mariannhill!S250)</f>
        <v>0</v>
      </c>
      <c r="T250" s="78">
        <f>SUM(Mariannhill!T250)</f>
        <v>0</v>
      </c>
      <c r="U250" s="77">
        <f>SUM(Mariannhill!U250)</f>
        <v>0</v>
      </c>
      <c r="V250" s="76">
        <f>SUM(Mariannhill!V250)</f>
        <v>0</v>
      </c>
      <c r="W250" s="78">
        <f>SUM(Mariannhill!W250)</f>
        <v>0</v>
      </c>
      <c r="X250" s="78">
        <f>SUM(Mariannhill!X250)</f>
        <v>0</v>
      </c>
      <c r="Y250" s="78">
        <f>SUM(Mariannhill!Y250)</f>
        <v>0</v>
      </c>
      <c r="Z250" s="78">
        <f>SUM(Mariannhill!Z250)</f>
        <v>0</v>
      </c>
      <c r="AA250" s="78">
        <f>SUM(Mariannhill!AA250)</f>
        <v>0</v>
      </c>
      <c r="AB250" s="78">
        <f>SUM(Mariannhill!AB250)</f>
        <v>0</v>
      </c>
      <c r="AC250" s="78">
        <f>SUM(Mariannhill!AC250)</f>
        <v>0</v>
      </c>
      <c r="AD250" s="78">
        <f>SUM(Mariannhill!AD250)</f>
        <v>0</v>
      </c>
      <c r="AE250" s="78">
        <f>SUM(Mariannhill!AE250)</f>
        <v>0</v>
      </c>
      <c r="AF250" s="78">
        <f>SUM(Mariannhill!AF250)</f>
        <v>0</v>
      </c>
      <c r="AG250" s="77">
        <f>SUM(Mariannhill!AG250)</f>
        <v>0</v>
      </c>
      <c r="AH250" s="79">
        <f>SUM(Mariannhill!AH250)</f>
        <v>0</v>
      </c>
      <c r="AI250" s="78">
        <f>SUM(Mariannhill!AI250)</f>
        <v>0</v>
      </c>
      <c r="AJ250" s="78">
        <f>SUM(Mariannhill!AJ250)</f>
        <v>0</v>
      </c>
      <c r="AK250" s="78">
        <f>SUM(Mariannhill!AK250)</f>
        <v>0</v>
      </c>
      <c r="AL250" s="78">
        <f>SUM(Mariannhill!AL250)</f>
        <v>0</v>
      </c>
      <c r="AM250" s="78">
        <f>SUM(Mariannhill!AM250)</f>
        <v>0</v>
      </c>
      <c r="AN250" s="78">
        <f>SUM(Mariannhill!AN250)</f>
        <v>0</v>
      </c>
      <c r="AO250" s="78">
        <f>SUM(Mariannhill!AO250)</f>
        <v>0</v>
      </c>
      <c r="AP250" s="78">
        <f>SUM(Mariannhill!AP250)</f>
        <v>0</v>
      </c>
      <c r="AQ250" s="78">
        <f>SUM(Mariannhill!AQ250)</f>
        <v>0</v>
      </c>
      <c r="AR250" s="78">
        <f>SUM(Mariannhill!AR250)</f>
        <v>0</v>
      </c>
      <c r="AS250" s="77">
        <f>SUM(Mariannhill!AS250)</f>
        <v>0</v>
      </c>
      <c r="AT250" s="79">
        <f>SUM(Mariannhill!AT250)</f>
        <v>0</v>
      </c>
      <c r="AU250" s="78">
        <f>SUM(Mariannhill!AU250)</f>
        <v>0</v>
      </c>
      <c r="AV250" s="78">
        <f>SUM(Mariannhill!AV250)</f>
        <v>0</v>
      </c>
      <c r="AW250" s="78">
        <f>SUM(Mariannhill!AW250)</f>
        <v>0</v>
      </c>
      <c r="AX250" s="78">
        <f>SUM(Mariannhill!AX250)</f>
        <v>0</v>
      </c>
      <c r="AY250" s="78">
        <f>SUM(Mariannhill!AY250)</f>
        <v>0</v>
      </c>
      <c r="AZ250" s="78">
        <f>SUM(Mariannhill!AZ250)</f>
        <v>0</v>
      </c>
      <c r="BA250" s="78">
        <f>SUM(Mariannhill!BA250)</f>
        <v>0</v>
      </c>
      <c r="BB250" s="78">
        <f>SUM(Mariannhill!BB250)</f>
        <v>0</v>
      </c>
      <c r="BC250" s="78">
        <f>SUM(Mariannhill!BC250)</f>
        <v>0</v>
      </c>
      <c r="BD250" s="78">
        <f>SUM(Mariannhill!BD250)</f>
        <v>0</v>
      </c>
      <c r="BE250" s="77">
        <f>SUM(Mariannhill!BE250)</f>
        <v>0</v>
      </c>
      <c r="BF250" s="79">
        <f>SUM(Mariannhill!BF250)</f>
        <v>0</v>
      </c>
      <c r="BG250" s="78">
        <f>SUM(Mariannhill!BG250)</f>
        <v>0</v>
      </c>
      <c r="BH250" s="78">
        <f>SUM(Mariannhill!BH250)</f>
        <v>0</v>
      </c>
      <c r="BI250" s="78">
        <f>SUM(Mariannhill!BI250)</f>
        <v>0</v>
      </c>
      <c r="BJ250" s="78">
        <f>SUM(Mariannhill!BJ250)</f>
        <v>0</v>
      </c>
      <c r="BK250" s="78">
        <f>SUM(Mariannhill!BK250)</f>
        <v>0</v>
      </c>
      <c r="BL250" s="78">
        <f>SUM(Mariannhill!BL250)</f>
        <v>0</v>
      </c>
      <c r="BM250" s="78">
        <f>SUM(Mariannhill!BM250)</f>
        <v>0</v>
      </c>
      <c r="BN250" s="78">
        <f>SUM(Mariannhill!BN250)</f>
        <v>0</v>
      </c>
      <c r="BO250" s="78">
        <f>SUM(Mariannhill!BO250)</f>
        <v>0</v>
      </c>
      <c r="BP250" s="78">
        <f>SUM(Mariannhill!BP250)</f>
        <v>0</v>
      </c>
      <c r="BQ250" s="77">
        <f>SUM(Mariannhill!BQ250)</f>
        <v>0</v>
      </c>
      <c r="BR250" s="79">
        <f>SUM(Mariannhill!BR250)</f>
        <v>0</v>
      </c>
      <c r="BS250" s="78">
        <f>SUM(Mariannhill!BS250)</f>
        <v>0</v>
      </c>
      <c r="BT250" s="78">
        <f>SUM(Mariannhill!BT250)</f>
        <v>0</v>
      </c>
      <c r="BU250" s="78">
        <f>SUM(Mariannhill!BU250)</f>
        <v>0</v>
      </c>
      <c r="BV250" s="78">
        <f>SUM(Mariannhill!BV250)</f>
        <v>0</v>
      </c>
      <c r="BW250" s="78">
        <f>SUM(Mariannhill!BW250)</f>
        <v>0</v>
      </c>
      <c r="BX250" s="78">
        <f>SUM(Mariannhill!BX250)</f>
        <v>0</v>
      </c>
      <c r="BY250" s="78">
        <f>SUM(Mariannhill!BY250)</f>
        <v>0</v>
      </c>
      <c r="BZ250" s="78">
        <f>SUM(Mariannhill!BZ250)</f>
        <v>0</v>
      </c>
      <c r="CA250" s="78">
        <f>SUM(Mariannhill!CA250)</f>
        <v>0</v>
      </c>
      <c r="CB250" s="78">
        <f>SUM(Mariannhill!CB250)</f>
        <v>0</v>
      </c>
      <c r="CC250" s="77">
        <f>SUM(Mariannhill!CC250)</f>
        <v>0</v>
      </c>
      <c r="CD250" s="40" t="s">
        <v>50</v>
      </c>
    </row>
    <row r="251" spans="1:82" s="40" customFormat="1" ht="26" x14ac:dyDescent="0.35">
      <c r="A251" s="150"/>
      <c r="B251" s="74" t="s">
        <v>457</v>
      </c>
      <c r="C251" s="130" t="s">
        <v>458</v>
      </c>
      <c r="D251" s="140" t="s">
        <v>90</v>
      </c>
      <c r="E251" s="255">
        <f>SUM(Mariannhill!E251)</f>
        <v>1</v>
      </c>
      <c r="F251" s="214" t="b">
        <f>(Mariannhill!G249)=G251</f>
        <v>1</v>
      </c>
      <c r="G251" s="75">
        <f t="shared" si="96"/>
        <v>0</v>
      </c>
      <c r="H251" s="76">
        <f>SUM(Mariannhill!H251)</f>
        <v>0</v>
      </c>
      <c r="I251" s="77">
        <f>SUM(Mariannhill!I251)</f>
        <v>0</v>
      </c>
      <c r="J251" s="76">
        <f>SUM(Mariannhill!J251)</f>
        <v>0</v>
      </c>
      <c r="K251" s="78">
        <f>SUM(Mariannhill!K251)</f>
        <v>0</v>
      </c>
      <c r="L251" s="78">
        <f>SUM(Mariannhill!L251)</f>
        <v>0</v>
      </c>
      <c r="M251" s="78">
        <f>SUM(Mariannhill!M251)</f>
        <v>0</v>
      </c>
      <c r="N251" s="78">
        <f>SUM(Mariannhill!N251)</f>
        <v>0</v>
      </c>
      <c r="O251" s="78">
        <f>SUM(Mariannhill!O251)</f>
        <v>0</v>
      </c>
      <c r="P251" s="78">
        <f>SUM(Mariannhill!P251)</f>
        <v>0</v>
      </c>
      <c r="Q251" s="78">
        <f>SUM(Mariannhill!Q251)</f>
        <v>0</v>
      </c>
      <c r="R251" s="78">
        <f>SUM(Mariannhill!R251)</f>
        <v>0</v>
      </c>
      <c r="S251" s="78">
        <f>SUM(Mariannhill!S251)</f>
        <v>0</v>
      </c>
      <c r="T251" s="78">
        <f>SUM(Mariannhill!T251)</f>
        <v>0</v>
      </c>
      <c r="U251" s="77">
        <f>SUM(Mariannhill!U251)</f>
        <v>0</v>
      </c>
      <c r="V251" s="76">
        <f>SUM(Mariannhill!V251)</f>
        <v>0</v>
      </c>
      <c r="W251" s="78">
        <f>SUM(Mariannhill!W251)</f>
        <v>0</v>
      </c>
      <c r="X251" s="78">
        <f>SUM(Mariannhill!X251)</f>
        <v>0</v>
      </c>
      <c r="Y251" s="78">
        <f>SUM(Mariannhill!Y251)</f>
        <v>0</v>
      </c>
      <c r="Z251" s="78">
        <f>SUM(Mariannhill!Z251)</f>
        <v>0</v>
      </c>
      <c r="AA251" s="78">
        <f>SUM(Mariannhill!AA251)</f>
        <v>0</v>
      </c>
      <c r="AB251" s="78">
        <f>SUM(Mariannhill!AB251)</f>
        <v>0</v>
      </c>
      <c r="AC251" s="78">
        <f>SUM(Mariannhill!AC251)</f>
        <v>0</v>
      </c>
      <c r="AD251" s="78">
        <f>SUM(Mariannhill!AD251)</f>
        <v>0</v>
      </c>
      <c r="AE251" s="78">
        <f>SUM(Mariannhill!AE251)</f>
        <v>0</v>
      </c>
      <c r="AF251" s="78">
        <f>SUM(Mariannhill!AF251)</f>
        <v>0</v>
      </c>
      <c r="AG251" s="77">
        <f>SUM(Mariannhill!AG251)</f>
        <v>0</v>
      </c>
      <c r="AH251" s="79">
        <f>SUM(Mariannhill!AH251)</f>
        <v>0</v>
      </c>
      <c r="AI251" s="78">
        <f>SUM(Mariannhill!AI251)</f>
        <v>0</v>
      </c>
      <c r="AJ251" s="78">
        <f>SUM(Mariannhill!AJ251)</f>
        <v>0</v>
      </c>
      <c r="AK251" s="78">
        <f>SUM(Mariannhill!AK251)</f>
        <v>0</v>
      </c>
      <c r="AL251" s="78">
        <f>SUM(Mariannhill!AL251)</f>
        <v>0</v>
      </c>
      <c r="AM251" s="78">
        <f>SUM(Mariannhill!AM251)</f>
        <v>0</v>
      </c>
      <c r="AN251" s="78">
        <f>SUM(Mariannhill!AN251)</f>
        <v>0</v>
      </c>
      <c r="AO251" s="78">
        <f>SUM(Mariannhill!AO251)</f>
        <v>0</v>
      </c>
      <c r="AP251" s="78">
        <f>SUM(Mariannhill!AP251)</f>
        <v>0</v>
      </c>
      <c r="AQ251" s="78">
        <f>SUM(Mariannhill!AQ251)</f>
        <v>0</v>
      </c>
      <c r="AR251" s="78">
        <f>SUM(Mariannhill!AR251)</f>
        <v>0</v>
      </c>
      <c r="AS251" s="77">
        <f>SUM(Mariannhill!AS251)</f>
        <v>0</v>
      </c>
      <c r="AT251" s="79">
        <f>SUM(Mariannhill!AT251)</f>
        <v>0</v>
      </c>
      <c r="AU251" s="78">
        <f>SUM(Mariannhill!AU251)</f>
        <v>0</v>
      </c>
      <c r="AV251" s="78">
        <f>SUM(Mariannhill!AV251)</f>
        <v>0</v>
      </c>
      <c r="AW251" s="78">
        <f>SUM(Mariannhill!AW251)</f>
        <v>0</v>
      </c>
      <c r="AX251" s="78">
        <f>SUM(Mariannhill!AX251)</f>
        <v>0</v>
      </c>
      <c r="AY251" s="78">
        <f>SUM(Mariannhill!AY251)</f>
        <v>0</v>
      </c>
      <c r="AZ251" s="78">
        <f>SUM(Mariannhill!AZ251)</f>
        <v>0</v>
      </c>
      <c r="BA251" s="78">
        <f>SUM(Mariannhill!BA251)</f>
        <v>0</v>
      </c>
      <c r="BB251" s="78">
        <f>SUM(Mariannhill!BB251)</f>
        <v>0</v>
      </c>
      <c r="BC251" s="78">
        <f>SUM(Mariannhill!BC251)</f>
        <v>0</v>
      </c>
      <c r="BD251" s="78">
        <f>SUM(Mariannhill!BD251)</f>
        <v>0</v>
      </c>
      <c r="BE251" s="77">
        <f>SUM(Mariannhill!BE251)</f>
        <v>0</v>
      </c>
      <c r="BF251" s="79">
        <f>SUM(Mariannhill!BF251)</f>
        <v>0</v>
      </c>
      <c r="BG251" s="78">
        <f>SUM(Mariannhill!BG251)</f>
        <v>0</v>
      </c>
      <c r="BH251" s="78">
        <f>SUM(Mariannhill!BH251)</f>
        <v>0</v>
      </c>
      <c r="BI251" s="78">
        <f>SUM(Mariannhill!BI251)</f>
        <v>0</v>
      </c>
      <c r="BJ251" s="78">
        <f>SUM(Mariannhill!BJ251)</f>
        <v>0</v>
      </c>
      <c r="BK251" s="78">
        <f>SUM(Mariannhill!BK251)</f>
        <v>0</v>
      </c>
      <c r="BL251" s="78">
        <f>SUM(Mariannhill!BL251)</f>
        <v>0</v>
      </c>
      <c r="BM251" s="78">
        <f>SUM(Mariannhill!BM251)</f>
        <v>0</v>
      </c>
      <c r="BN251" s="78">
        <f>SUM(Mariannhill!BN251)</f>
        <v>0</v>
      </c>
      <c r="BO251" s="78">
        <f>SUM(Mariannhill!BO251)</f>
        <v>0</v>
      </c>
      <c r="BP251" s="78">
        <f>SUM(Mariannhill!BP251)</f>
        <v>0</v>
      </c>
      <c r="BQ251" s="77">
        <f>SUM(Mariannhill!BQ251)</f>
        <v>0</v>
      </c>
      <c r="BR251" s="79">
        <f>SUM(Mariannhill!BR251)</f>
        <v>0</v>
      </c>
      <c r="BS251" s="78">
        <f>SUM(Mariannhill!BS251)</f>
        <v>0</v>
      </c>
      <c r="BT251" s="78">
        <f>SUM(Mariannhill!BT251)</f>
        <v>0</v>
      </c>
      <c r="BU251" s="78">
        <f>SUM(Mariannhill!BU251)</f>
        <v>0</v>
      </c>
      <c r="BV251" s="78">
        <f>SUM(Mariannhill!BV251)</f>
        <v>0</v>
      </c>
      <c r="BW251" s="78">
        <f>SUM(Mariannhill!BW251)</f>
        <v>0</v>
      </c>
      <c r="BX251" s="78">
        <f>SUM(Mariannhill!BX251)</f>
        <v>0</v>
      </c>
      <c r="BY251" s="78">
        <f>SUM(Mariannhill!BY251)</f>
        <v>0</v>
      </c>
      <c r="BZ251" s="78">
        <f>SUM(Mariannhill!BZ251)</f>
        <v>0</v>
      </c>
      <c r="CA251" s="78">
        <f>SUM(Mariannhill!CA251)</f>
        <v>0</v>
      </c>
      <c r="CB251" s="78">
        <f>SUM(Mariannhill!CB251)</f>
        <v>0</v>
      </c>
      <c r="CC251" s="77">
        <f>SUM(Mariannhill!CC251)</f>
        <v>0</v>
      </c>
      <c r="CD251" s="40" t="s">
        <v>50</v>
      </c>
    </row>
    <row r="252" spans="1:82" s="40" customFormat="1" x14ac:dyDescent="0.35">
      <c r="A252" s="150"/>
      <c r="B252" s="122" t="s">
        <v>459</v>
      </c>
      <c r="C252" s="151" t="s">
        <v>460</v>
      </c>
      <c r="D252" s="124"/>
      <c r="E252" s="282"/>
      <c r="F252" s="214" t="b">
        <f>(Mariannhill!G250)=G252</f>
        <v>1</v>
      </c>
      <c r="G252" s="125">
        <f>SUM(G253:G267)</f>
        <v>0</v>
      </c>
      <c r="H252" s="126">
        <f t="shared" ref="H252:BS252" si="97">SUM(H253:H267)</f>
        <v>0</v>
      </c>
      <c r="I252" s="127">
        <f t="shared" si="97"/>
        <v>0</v>
      </c>
      <c r="J252" s="126">
        <f t="shared" si="97"/>
        <v>0</v>
      </c>
      <c r="K252" s="128">
        <f t="shared" si="97"/>
        <v>0</v>
      </c>
      <c r="L252" s="128">
        <f t="shared" si="97"/>
        <v>0</v>
      </c>
      <c r="M252" s="128">
        <f t="shared" si="97"/>
        <v>0</v>
      </c>
      <c r="N252" s="128">
        <f t="shared" si="97"/>
        <v>0</v>
      </c>
      <c r="O252" s="128">
        <f t="shared" si="97"/>
        <v>0</v>
      </c>
      <c r="P252" s="128">
        <f t="shared" si="97"/>
        <v>0</v>
      </c>
      <c r="Q252" s="128">
        <f t="shared" si="97"/>
        <v>0</v>
      </c>
      <c r="R252" s="128">
        <f t="shared" si="97"/>
        <v>0</v>
      </c>
      <c r="S252" s="128">
        <f t="shared" si="97"/>
        <v>0</v>
      </c>
      <c r="T252" s="128">
        <f t="shared" si="97"/>
        <v>0</v>
      </c>
      <c r="U252" s="127">
        <f t="shared" si="97"/>
        <v>0</v>
      </c>
      <c r="V252" s="126">
        <f t="shared" si="97"/>
        <v>0</v>
      </c>
      <c r="W252" s="128">
        <f t="shared" si="97"/>
        <v>0</v>
      </c>
      <c r="X252" s="128">
        <f t="shared" si="97"/>
        <v>0</v>
      </c>
      <c r="Y252" s="128">
        <f t="shared" si="97"/>
        <v>0</v>
      </c>
      <c r="Z252" s="128">
        <f t="shared" si="97"/>
        <v>0</v>
      </c>
      <c r="AA252" s="128">
        <f t="shared" si="97"/>
        <v>0</v>
      </c>
      <c r="AB252" s="128">
        <f t="shared" si="97"/>
        <v>0</v>
      </c>
      <c r="AC252" s="128">
        <f t="shared" si="97"/>
        <v>0</v>
      </c>
      <c r="AD252" s="128">
        <f t="shared" si="97"/>
        <v>0</v>
      </c>
      <c r="AE252" s="128">
        <f t="shared" si="97"/>
        <v>0</v>
      </c>
      <c r="AF252" s="128">
        <f t="shared" si="97"/>
        <v>0</v>
      </c>
      <c r="AG252" s="127">
        <f t="shared" si="97"/>
        <v>0</v>
      </c>
      <c r="AH252" s="129">
        <f t="shared" si="97"/>
        <v>0</v>
      </c>
      <c r="AI252" s="128">
        <f t="shared" si="97"/>
        <v>0</v>
      </c>
      <c r="AJ252" s="128">
        <f t="shared" si="97"/>
        <v>0</v>
      </c>
      <c r="AK252" s="128">
        <f t="shared" si="97"/>
        <v>0</v>
      </c>
      <c r="AL252" s="128">
        <f t="shared" si="97"/>
        <v>0</v>
      </c>
      <c r="AM252" s="128">
        <f t="shared" si="97"/>
        <v>0</v>
      </c>
      <c r="AN252" s="128">
        <f t="shared" si="97"/>
        <v>0</v>
      </c>
      <c r="AO252" s="128">
        <f t="shared" si="97"/>
        <v>0</v>
      </c>
      <c r="AP252" s="128">
        <f t="shared" si="97"/>
        <v>0</v>
      </c>
      <c r="AQ252" s="128">
        <f t="shared" si="97"/>
        <v>0</v>
      </c>
      <c r="AR252" s="128">
        <f t="shared" si="97"/>
        <v>0</v>
      </c>
      <c r="AS252" s="127">
        <f t="shared" si="97"/>
        <v>0</v>
      </c>
      <c r="AT252" s="129">
        <f t="shared" si="97"/>
        <v>0</v>
      </c>
      <c r="AU252" s="128">
        <f t="shared" si="97"/>
        <v>0</v>
      </c>
      <c r="AV252" s="128">
        <f t="shared" si="97"/>
        <v>0</v>
      </c>
      <c r="AW252" s="128">
        <f t="shared" si="97"/>
        <v>0</v>
      </c>
      <c r="AX252" s="128">
        <f t="shared" si="97"/>
        <v>0</v>
      </c>
      <c r="AY252" s="128">
        <f t="shared" si="97"/>
        <v>0</v>
      </c>
      <c r="AZ252" s="128">
        <f t="shared" si="97"/>
        <v>0</v>
      </c>
      <c r="BA252" s="128">
        <f t="shared" si="97"/>
        <v>0</v>
      </c>
      <c r="BB252" s="128">
        <f t="shared" si="97"/>
        <v>0</v>
      </c>
      <c r="BC252" s="128">
        <f t="shared" si="97"/>
        <v>0</v>
      </c>
      <c r="BD252" s="128">
        <f t="shared" si="97"/>
        <v>0</v>
      </c>
      <c r="BE252" s="127">
        <f t="shared" si="97"/>
        <v>0</v>
      </c>
      <c r="BF252" s="129">
        <f t="shared" si="97"/>
        <v>0</v>
      </c>
      <c r="BG252" s="128">
        <f t="shared" si="97"/>
        <v>0</v>
      </c>
      <c r="BH252" s="128">
        <f t="shared" si="97"/>
        <v>0</v>
      </c>
      <c r="BI252" s="128">
        <f t="shared" si="97"/>
        <v>0</v>
      </c>
      <c r="BJ252" s="128">
        <f t="shared" si="97"/>
        <v>0</v>
      </c>
      <c r="BK252" s="128">
        <f t="shared" si="97"/>
        <v>0</v>
      </c>
      <c r="BL252" s="128">
        <f t="shared" si="97"/>
        <v>0</v>
      </c>
      <c r="BM252" s="128">
        <f t="shared" si="97"/>
        <v>0</v>
      </c>
      <c r="BN252" s="128">
        <f t="shared" si="97"/>
        <v>0</v>
      </c>
      <c r="BO252" s="128">
        <f t="shared" si="97"/>
        <v>0</v>
      </c>
      <c r="BP252" s="128">
        <f t="shared" si="97"/>
        <v>0</v>
      </c>
      <c r="BQ252" s="127">
        <f t="shared" si="97"/>
        <v>0</v>
      </c>
      <c r="BR252" s="129">
        <f t="shared" si="97"/>
        <v>0</v>
      </c>
      <c r="BS252" s="128">
        <f t="shared" si="97"/>
        <v>0</v>
      </c>
      <c r="BT252" s="128">
        <f t="shared" ref="BT252:CC252" si="98">SUM(BT253:BT267)</f>
        <v>0</v>
      </c>
      <c r="BU252" s="128">
        <f t="shared" si="98"/>
        <v>0</v>
      </c>
      <c r="BV252" s="128">
        <f t="shared" si="98"/>
        <v>0</v>
      </c>
      <c r="BW252" s="128">
        <f t="shared" si="98"/>
        <v>0</v>
      </c>
      <c r="BX252" s="128">
        <f t="shared" si="98"/>
        <v>0</v>
      </c>
      <c r="BY252" s="128">
        <f t="shared" si="98"/>
        <v>0</v>
      </c>
      <c r="BZ252" s="128">
        <f t="shared" si="98"/>
        <v>0</v>
      </c>
      <c r="CA252" s="128">
        <f t="shared" si="98"/>
        <v>0</v>
      </c>
      <c r="CB252" s="128">
        <f t="shared" si="98"/>
        <v>0</v>
      </c>
      <c r="CC252" s="127">
        <f t="shared" si="98"/>
        <v>0</v>
      </c>
      <c r="CD252" s="40" t="s">
        <v>50</v>
      </c>
    </row>
    <row r="253" spans="1:82" s="40" customFormat="1" ht="26" x14ac:dyDescent="0.35">
      <c r="A253" s="150"/>
      <c r="B253" s="177" t="s">
        <v>461</v>
      </c>
      <c r="C253" s="178" t="s">
        <v>462</v>
      </c>
      <c r="D253" s="179" t="s">
        <v>248</v>
      </c>
      <c r="E253" s="283">
        <f>SUM(Mariannhill!E253)</f>
        <v>0</v>
      </c>
      <c r="F253" s="214" t="b">
        <f>(Mariannhill!G251)=G253</f>
        <v>1</v>
      </c>
      <c r="G253" s="75">
        <f t="shared" ref="G253:G267" si="99">+SUM(H253:CC253)</f>
        <v>0</v>
      </c>
      <c r="H253" s="76">
        <f>SUM(Mariannhill!H253)</f>
        <v>0</v>
      </c>
      <c r="I253" s="77">
        <f>SUM(Mariannhill!I253)</f>
        <v>0</v>
      </c>
      <c r="J253" s="76">
        <f>SUM(Mariannhill!J253)</f>
        <v>0</v>
      </c>
      <c r="K253" s="78">
        <f>SUM(Mariannhill!K253)</f>
        <v>0</v>
      </c>
      <c r="L253" s="78">
        <f>SUM(Mariannhill!L253)</f>
        <v>0</v>
      </c>
      <c r="M253" s="78">
        <f>SUM(Mariannhill!M253)</f>
        <v>0</v>
      </c>
      <c r="N253" s="78">
        <f>SUM(Mariannhill!N253)</f>
        <v>0</v>
      </c>
      <c r="O253" s="78">
        <f>SUM(Mariannhill!O253)</f>
        <v>0</v>
      </c>
      <c r="P253" s="78">
        <f>SUM(Mariannhill!P253)</f>
        <v>0</v>
      </c>
      <c r="Q253" s="78">
        <f>SUM(Mariannhill!Q253)</f>
        <v>0</v>
      </c>
      <c r="R253" s="78">
        <f>SUM(Mariannhill!R253)</f>
        <v>0</v>
      </c>
      <c r="S253" s="78">
        <f>SUM(Mariannhill!S253)</f>
        <v>0</v>
      </c>
      <c r="T253" s="78">
        <f>SUM(Mariannhill!T253)</f>
        <v>0</v>
      </c>
      <c r="U253" s="77">
        <f>SUM(Mariannhill!U253)</f>
        <v>0</v>
      </c>
      <c r="V253" s="76">
        <f>SUM(Mariannhill!V253)</f>
        <v>0</v>
      </c>
      <c r="W253" s="78">
        <f>SUM(Mariannhill!W253)</f>
        <v>0</v>
      </c>
      <c r="X253" s="78">
        <f>SUM(Mariannhill!X253)</f>
        <v>0</v>
      </c>
      <c r="Y253" s="78">
        <f>SUM(Mariannhill!Y253)</f>
        <v>0</v>
      </c>
      <c r="Z253" s="78">
        <f>SUM(Mariannhill!Z253)</f>
        <v>0</v>
      </c>
      <c r="AA253" s="78">
        <f>SUM(Mariannhill!AA253)</f>
        <v>0</v>
      </c>
      <c r="AB253" s="78">
        <f>SUM(Mariannhill!AB253)</f>
        <v>0</v>
      </c>
      <c r="AC253" s="78">
        <f>SUM(Mariannhill!AC253)</f>
        <v>0</v>
      </c>
      <c r="AD253" s="78">
        <f>SUM(Mariannhill!AD253)</f>
        <v>0</v>
      </c>
      <c r="AE253" s="78">
        <f>SUM(Mariannhill!AE253)</f>
        <v>0</v>
      </c>
      <c r="AF253" s="78">
        <f>SUM(Mariannhill!AF253)</f>
        <v>0</v>
      </c>
      <c r="AG253" s="77">
        <f>SUM(Mariannhill!AG253)</f>
        <v>0</v>
      </c>
      <c r="AH253" s="79">
        <f>SUM(Mariannhill!AH253)</f>
        <v>0</v>
      </c>
      <c r="AI253" s="78">
        <f>SUM(Mariannhill!AI253)</f>
        <v>0</v>
      </c>
      <c r="AJ253" s="78">
        <f>SUM(Mariannhill!AJ253)</f>
        <v>0</v>
      </c>
      <c r="AK253" s="78">
        <f>SUM(Mariannhill!AK253)</f>
        <v>0</v>
      </c>
      <c r="AL253" s="78">
        <f>SUM(Mariannhill!AL253)</f>
        <v>0</v>
      </c>
      <c r="AM253" s="78">
        <f>SUM(Mariannhill!AM253)</f>
        <v>0</v>
      </c>
      <c r="AN253" s="78">
        <f>SUM(Mariannhill!AN253)</f>
        <v>0</v>
      </c>
      <c r="AO253" s="78">
        <f>SUM(Mariannhill!AO253)</f>
        <v>0</v>
      </c>
      <c r="AP253" s="78">
        <f>SUM(Mariannhill!AP253)</f>
        <v>0</v>
      </c>
      <c r="AQ253" s="78">
        <f>SUM(Mariannhill!AQ253)</f>
        <v>0</v>
      </c>
      <c r="AR253" s="78">
        <f>SUM(Mariannhill!AR253)</f>
        <v>0</v>
      </c>
      <c r="AS253" s="77">
        <f>SUM(Mariannhill!AS253)</f>
        <v>0</v>
      </c>
      <c r="AT253" s="79">
        <f>SUM(Mariannhill!AT253)</f>
        <v>0</v>
      </c>
      <c r="AU253" s="78">
        <f>SUM(Mariannhill!AU253)</f>
        <v>0</v>
      </c>
      <c r="AV253" s="78">
        <f>SUM(Mariannhill!AV253)</f>
        <v>0</v>
      </c>
      <c r="AW253" s="78">
        <f>SUM(Mariannhill!AW253)</f>
        <v>0</v>
      </c>
      <c r="AX253" s="78">
        <f>SUM(Mariannhill!AX253)</f>
        <v>0</v>
      </c>
      <c r="AY253" s="78">
        <f>SUM(Mariannhill!AY253)</f>
        <v>0</v>
      </c>
      <c r="AZ253" s="78">
        <f>SUM(Mariannhill!AZ253)</f>
        <v>0</v>
      </c>
      <c r="BA253" s="78">
        <f>SUM(Mariannhill!BA253)</f>
        <v>0</v>
      </c>
      <c r="BB253" s="78">
        <f>SUM(Mariannhill!BB253)</f>
        <v>0</v>
      </c>
      <c r="BC253" s="78">
        <f>SUM(Mariannhill!BC253)</f>
        <v>0</v>
      </c>
      <c r="BD253" s="78">
        <f>SUM(Mariannhill!BD253)</f>
        <v>0</v>
      </c>
      <c r="BE253" s="77">
        <f>SUM(Mariannhill!BE253)</f>
        <v>0</v>
      </c>
      <c r="BF253" s="79">
        <f>SUM(Mariannhill!BF253)</f>
        <v>0</v>
      </c>
      <c r="BG253" s="78">
        <f>SUM(Mariannhill!BG253)</f>
        <v>0</v>
      </c>
      <c r="BH253" s="78">
        <f>SUM(Mariannhill!BH253)</f>
        <v>0</v>
      </c>
      <c r="BI253" s="78">
        <f>SUM(Mariannhill!BI253)</f>
        <v>0</v>
      </c>
      <c r="BJ253" s="78">
        <f>SUM(Mariannhill!BJ253)</f>
        <v>0</v>
      </c>
      <c r="BK253" s="78">
        <f>SUM(Mariannhill!BK253)</f>
        <v>0</v>
      </c>
      <c r="BL253" s="78">
        <f>SUM(Mariannhill!BL253)</f>
        <v>0</v>
      </c>
      <c r="BM253" s="78">
        <f>SUM(Mariannhill!BM253)</f>
        <v>0</v>
      </c>
      <c r="BN253" s="78">
        <f>SUM(Mariannhill!BN253)</f>
        <v>0</v>
      </c>
      <c r="BO253" s="78">
        <f>SUM(Mariannhill!BO253)</f>
        <v>0</v>
      </c>
      <c r="BP253" s="78">
        <f>SUM(Mariannhill!BP253)</f>
        <v>0</v>
      </c>
      <c r="BQ253" s="77">
        <f>SUM(Mariannhill!BQ253)</f>
        <v>0</v>
      </c>
      <c r="BR253" s="79">
        <f>SUM(Mariannhill!BR253)</f>
        <v>0</v>
      </c>
      <c r="BS253" s="78">
        <f>SUM(Mariannhill!BS253)</f>
        <v>0</v>
      </c>
      <c r="BT253" s="78">
        <f>SUM(Mariannhill!BT253)</f>
        <v>0</v>
      </c>
      <c r="BU253" s="78">
        <f>SUM(Mariannhill!BU253)</f>
        <v>0</v>
      </c>
      <c r="BV253" s="78">
        <f>SUM(Mariannhill!BV253)</f>
        <v>0</v>
      </c>
      <c r="BW253" s="78">
        <f>SUM(Mariannhill!BW253)</f>
        <v>0</v>
      </c>
      <c r="BX253" s="78">
        <f>SUM(Mariannhill!BX253)</f>
        <v>0</v>
      </c>
      <c r="BY253" s="78">
        <f>SUM(Mariannhill!BY253)</f>
        <v>0</v>
      </c>
      <c r="BZ253" s="78">
        <f>SUM(Mariannhill!BZ253)</f>
        <v>0</v>
      </c>
      <c r="CA253" s="78">
        <f>SUM(Mariannhill!CA253)</f>
        <v>0</v>
      </c>
      <c r="CB253" s="78">
        <f>SUM(Mariannhill!CB253)</f>
        <v>0</v>
      </c>
      <c r="CC253" s="77">
        <f>SUM(Mariannhill!CC253)</f>
        <v>0</v>
      </c>
      <c r="CD253" s="40" t="s">
        <v>50</v>
      </c>
    </row>
    <row r="254" spans="1:82" s="40" customFormat="1" ht="26" x14ac:dyDescent="0.35">
      <c r="A254" s="150"/>
      <c r="B254" s="177" t="s">
        <v>463</v>
      </c>
      <c r="C254" s="178" t="s">
        <v>464</v>
      </c>
      <c r="D254" s="179" t="s">
        <v>248</v>
      </c>
      <c r="E254" s="283">
        <f>SUM(Mariannhill!E254)</f>
        <v>0</v>
      </c>
      <c r="F254" s="214" t="b">
        <f>(Mariannhill!G252)=G254</f>
        <v>1</v>
      </c>
      <c r="G254" s="75">
        <f t="shared" si="99"/>
        <v>0</v>
      </c>
      <c r="H254" s="76">
        <f>SUM(Mariannhill!H254)</f>
        <v>0</v>
      </c>
      <c r="I254" s="77">
        <f>SUM(Mariannhill!I254)</f>
        <v>0</v>
      </c>
      <c r="J254" s="76">
        <f>SUM(Mariannhill!J254)</f>
        <v>0</v>
      </c>
      <c r="K254" s="78">
        <f>SUM(Mariannhill!K254)</f>
        <v>0</v>
      </c>
      <c r="L254" s="78">
        <f>SUM(Mariannhill!L254)</f>
        <v>0</v>
      </c>
      <c r="M254" s="78">
        <f>SUM(Mariannhill!M254)</f>
        <v>0</v>
      </c>
      <c r="N254" s="78">
        <f>SUM(Mariannhill!N254)</f>
        <v>0</v>
      </c>
      <c r="O254" s="78">
        <f>SUM(Mariannhill!O254)</f>
        <v>0</v>
      </c>
      <c r="P254" s="78">
        <f>SUM(Mariannhill!P254)</f>
        <v>0</v>
      </c>
      <c r="Q254" s="78">
        <f>SUM(Mariannhill!Q254)</f>
        <v>0</v>
      </c>
      <c r="R254" s="78">
        <f>SUM(Mariannhill!R254)</f>
        <v>0</v>
      </c>
      <c r="S254" s="78">
        <f>SUM(Mariannhill!S254)</f>
        <v>0</v>
      </c>
      <c r="T254" s="78">
        <f>SUM(Mariannhill!T254)</f>
        <v>0</v>
      </c>
      <c r="U254" s="77">
        <f>SUM(Mariannhill!U254)</f>
        <v>0</v>
      </c>
      <c r="V254" s="76">
        <f>SUM(Mariannhill!V254)</f>
        <v>0</v>
      </c>
      <c r="W254" s="78">
        <f>SUM(Mariannhill!W254)</f>
        <v>0</v>
      </c>
      <c r="X254" s="78">
        <f>SUM(Mariannhill!X254)</f>
        <v>0</v>
      </c>
      <c r="Y254" s="78">
        <f>SUM(Mariannhill!Y254)</f>
        <v>0</v>
      </c>
      <c r="Z254" s="78">
        <f>SUM(Mariannhill!Z254)</f>
        <v>0</v>
      </c>
      <c r="AA254" s="78">
        <f>SUM(Mariannhill!AA254)</f>
        <v>0</v>
      </c>
      <c r="AB254" s="78">
        <f>SUM(Mariannhill!AB254)</f>
        <v>0</v>
      </c>
      <c r="AC254" s="78">
        <f>SUM(Mariannhill!AC254)</f>
        <v>0</v>
      </c>
      <c r="AD254" s="78">
        <f>SUM(Mariannhill!AD254)</f>
        <v>0</v>
      </c>
      <c r="AE254" s="78">
        <f>SUM(Mariannhill!AE254)</f>
        <v>0</v>
      </c>
      <c r="AF254" s="78">
        <f>SUM(Mariannhill!AF254)</f>
        <v>0</v>
      </c>
      <c r="AG254" s="77">
        <f>SUM(Mariannhill!AG254)</f>
        <v>0</v>
      </c>
      <c r="AH254" s="79">
        <f>SUM(Mariannhill!AH254)</f>
        <v>0</v>
      </c>
      <c r="AI254" s="78">
        <f>SUM(Mariannhill!AI254)</f>
        <v>0</v>
      </c>
      <c r="AJ254" s="78">
        <f>SUM(Mariannhill!AJ254)</f>
        <v>0</v>
      </c>
      <c r="AK254" s="78">
        <f>SUM(Mariannhill!AK254)</f>
        <v>0</v>
      </c>
      <c r="AL254" s="78">
        <f>SUM(Mariannhill!AL254)</f>
        <v>0</v>
      </c>
      <c r="AM254" s="78">
        <f>SUM(Mariannhill!AM254)</f>
        <v>0</v>
      </c>
      <c r="AN254" s="78">
        <f>SUM(Mariannhill!AN254)</f>
        <v>0</v>
      </c>
      <c r="AO254" s="78">
        <f>SUM(Mariannhill!AO254)</f>
        <v>0</v>
      </c>
      <c r="AP254" s="78">
        <f>SUM(Mariannhill!AP254)</f>
        <v>0</v>
      </c>
      <c r="AQ254" s="78">
        <f>SUM(Mariannhill!AQ254)</f>
        <v>0</v>
      </c>
      <c r="AR254" s="78">
        <f>SUM(Mariannhill!AR254)</f>
        <v>0</v>
      </c>
      <c r="AS254" s="77">
        <f>SUM(Mariannhill!AS254)</f>
        <v>0</v>
      </c>
      <c r="AT254" s="79">
        <f>SUM(Mariannhill!AT254)</f>
        <v>0</v>
      </c>
      <c r="AU254" s="78">
        <f>SUM(Mariannhill!AU254)</f>
        <v>0</v>
      </c>
      <c r="AV254" s="78">
        <f>SUM(Mariannhill!AV254)</f>
        <v>0</v>
      </c>
      <c r="AW254" s="78">
        <f>SUM(Mariannhill!AW254)</f>
        <v>0</v>
      </c>
      <c r="AX254" s="78">
        <f>SUM(Mariannhill!AX254)</f>
        <v>0</v>
      </c>
      <c r="AY254" s="78">
        <f>SUM(Mariannhill!AY254)</f>
        <v>0</v>
      </c>
      <c r="AZ254" s="78">
        <f>SUM(Mariannhill!AZ254)</f>
        <v>0</v>
      </c>
      <c r="BA254" s="78">
        <f>SUM(Mariannhill!BA254)</f>
        <v>0</v>
      </c>
      <c r="BB254" s="78">
        <f>SUM(Mariannhill!BB254)</f>
        <v>0</v>
      </c>
      <c r="BC254" s="78">
        <f>SUM(Mariannhill!BC254)</f>
        <v>0</v>
      </c>
      <c r="BD254" s="78">
        <f>SUM(Mariannhill!BD254)</f>
        <v>0</v>
      </c>
      <c r="BE254" s="77">
        <f>SUM(Mariannhill!BE254)</f>
        <v>0</v>
      </c>
      <c r="BF254" s="79">
        <f>SUM(Mariannhill!BF254)</f>
        <v>0</v>
      </c>
      <c r="BG254" s="78">
        <f>SUM(Mariannhill!BG254)</f>
        <v>0</v>
      </c>
      <c r="BH254" s="78">
        <f>SUM(Mariannhill!BH254)</f>
        <v>0</v>
      </c>
      <c r="BI254" s="78">
        <f>SUM(Mariannhill!BI254)</f>
        <v>0</v>
      </c>
      <c r="BJ254" s="78">
        <f>SUM(Mariannhill!BJ254)</f>
        <v>0</v>
      </c>
      <c r="BK254" s="78">
        <f>SUM(Mariannhill!BK254)</f>
        <v>0</v>
      </c>
      <c r="BL254" s="78">
        <f>SUM(Mariannhill!BL254)</f>
        <v>0</v>
      </c>
      <c r="BM254" s="78">
        <f>SUM(Mariannhill!BM254)</f>
        <v>0</v>
      </c>
      <c r="BN254" s="78">
        <f>SUM(Mariannhill!BN254)</f>
        <v>0</v>
      </c>
      <c r="BO254" s="78">
        <f>SUM(Mariannhill!BO254)</f>
        <v>0</v>
      </c>
      <c r="BP254" s="78">
        <f>SUM(Mariannhill!BP254)</f>
        <v>0</v>
      </c>
      <c r="BQ254" s="77">
        <f>SUM(Mariannhill!BQ254)</f>
        <v>0</v>
      </c>
      <c r="BR254" s="79">
        <f>SUM(Mariannhill!BR254)</f>
        <v>0</v>
      </c>
      <c r="BS254" s="78">
        <f>SUM(Mariannhill!BS254)</f>
        <v>0</v>
      </c>
      <c r="BT254" s="78">
        <f>SUM(Mariannhill!BT254)</f>
        <v>0</v>
      </c>
      <c r="BU254" s="78">
        <f>SUM(Mariannhill!BU254)</f>
        <v>0</v>
      </c>
      <c r="BV254" s="78">
        <f>SUM(Mariannhill!BV254)</f>
        <v>0</v>
      </c>
      <c r="BW254" s="78">
        <f>SUM(Mariannhill!BW254)</f>
        <v>0</v>
      </c>
      <c r="BX254" s="78">
        <f>SUM(Mariannhill!BX254)</f>
        <v>0</v>
      </c>
      <c r="BY254" s="78">
        <f>SUM(Mariannhill!BY254)</f>
        <v>0</v>
      </c>
      <c r="BZ254" s="78">
        <f>SUM(Mariannhill!BZ254)</f>
        <v>0</v>
      </c>
      <c r="CA254" s="78">
        <f>SUM(Mariannhill!CA254)</f>
        <v>0</v>
      </c>
      <c r="CB254" s="78">
        <f>SUM(Mariannhill!CB254)</f>
        <v>0</v>
      </c>
      <c r="CC254" s="77">
        <f>SUM(Mariannhill!CC254)</f>
        <v>0</v>
      </c>
      <c r="CD254" s="40" t="s">
        <v>50</v>
      </c>
    </row>
    <row r="255" spans="1:82" s="40" customFormat="1" ht="26" x14ac:dyDescent="0.35">
      <c r="A255" s="150"/>
      <c r="B255" s="177" t="s">
        <v>465</v>
      </c>
      <c r="C255" s="178" t="s">
        <v>466</v>
      </c>
      <c r="D255" s="179" t="s">
        <v>248</v>
      </c>
      <c r="E255" s="283">
        <f>SUM(Mariannhill!E255)</f>
        <v>0</v>
      </c>
      <c r="F255" s="214" t="b">
        <f>(Mariannhill!G253)=G255</f>
        <v>1</v>
      </c>
      <c r="G255" s="75">
        <f t="shared" si="99"/>
        <v>0</v>
      </c>
      <c r="H255" s="76">
        <f>SUM(Mariannhill!H255)</f>
        <v>0</v>
      </c>
      <c r="I255" s="77">
        <f>SUM(Mariannhill!I255)</f>
        <v>0</v>
      </c>
      <c r="J255" s="76">
        <f>SUM(Mariannhill!J255)</f>
        <v>0</v>
      </c>
      <c r="K255" s="78">
        <f>SUM(Mariannhill!K255)</f>
        <v>0</v>
      </c>
      <c r="L255" s="78">
        <f>SUM(Mariannhill!L255)</f>
        <v>0</v>
      </c>
      <c r="M255" s="78">
        <f>SUM(Mariannhill!M255)</f>
        <v>0</v>
      </c>
      <c r="N255" s="78">
        <f>SUM(Mariannhill!N255)</f>
        <v>0</v>
      </c>
      <c r="O255" s="78">
        <f>SUM(Mariannhill!O255)</f>
        <v>0</v>
      </c>
      <c r="P255" s="78">
        <f>SUM(Mariannhill!P255)</f>
        <v>0</v>
      </c>
      <c r="Q255" s="78">
        <f>SUM(Mariannhill!Q255)</f>
        <v>0</v>
      </c>
      <c r="R255" s="78">
        <f>SUM(Mariannhill!R255)</f>
        <v>0</v>
      </c>
      <c r="S255" s="78">
        <f>SUM(Mariannhill!S255)</f>
        <v>0</v>
      </c>
      <c r="T255" s="78">
        <f>SUM(Mariannhill!T255)</f>
        <v>0</v>
      </c>
      <c r="U255" s="77">
        <f>SUM(Mariannhill!U255)</f>
        <v>0</v>
      </c>
      <c r="V255" s="76">
        <f>SUM(Mariannhill!V255)</f>
        <v>0</v>
      </c>
      <c r="W255" s="78">
        <f>SUM(Mariannhill!W255)</f>
        <v>0</v>
      </c>
      <c r="X255" s="78">
        <f>SUM(Mariannhill!X255)</f>
        <v>0</v>
      </c>
      <c r="Y255" s="78">
        <f>SUM(Mariannhill!Y255)</f>
        <v>0</v>
      </c>
      <c r="Z255" s="78">
        <f>SUM(Mariannhill!Z255)</f>
        <v>0</v>
      </c>
      <c r="AA255" s="78">
        <f>SUM(Mariannhill!AA255)</f>
        <v>0</v>
      </c>
      <c r="AB255" s="78">
        <f>SUM(Mariannhill!AB255)</f>
        <v>0</v>
      </c>
      <c r="AC255" s="78">
        <f>SUM(Mariannhill!AC255)</f>
        <v>0</v>
      </c>
      <c r="AD255" s="78">
        <f>SUM(Mariannhill!AD255)</f>
        <v>0</v>
      </c>
      <c r="AE255" s="78">
        <f>SUM(Mariannhill!AE255)</f>
        <v>0</v>
      </c>
      <c r="AF255" s="78">
        <f>SUM(Mariannhill!AF255)</f>
        <v>0</v>
      </c>
      <c r="AG255" s="77">
        <f>SUM(Mariannhill!AG255)</f>
        <v>0</v>
      </c>
      <c r="AH255" s="79">
        <f>SUM(Mariannhill!AH255)</f>
        <v>0</v>
      </c>
      <c r="AI255" s="78">
        <f>SUM(Mariannhill!AI255)</f>
        <v>0</v>
      </c>
      <c r="AJ255" s="78">
        <f>SUM(Mariannhill!AJ255)</f>
        <v>0</v>
      </c>
      <c r="AK255" s="78">
        <f>SUM(Mariannhill!AK255)</f>
        <v>0</v>
      </c>
      <c r="AL255" s="78">
        <f>SUM(Mariannhill!AL255)</f>
        <v>0</v>
      </c>
      <c r="AM255" s="78">
        <f>SUM(Mariannhill!AM255)</f>
        <v>0</v>
      </c>
      <c r="AN255" s="78">
        <f>SUM(Mariannhill!AN255)</f>
        <v>0</v>
      </c>
      <c r="AO255" s="78">
        <f>SUM(Mariannhill!AO255)</f>
        <v>0</v>
      </c>
      <c r="AP255" s="78">
        <f>SUM(Mariannhill!AP255)</f>
        <v>0</v>
      </c>
      <c r="AQ255" s="78">
        <f>SUM(Mariannhill!AQ255)</f>
        <v>0</v>
      </c>
      <c r="AR255" s="78">
        <f>SUM(Mariannhill!AR255)</f>
        <v>0</v>
      </c>
      <c r="AS255" s="77">
        <f>SUM(Mariannhill!AS255)</f>
        <v>0</v>
      </c>
      <c r="AT255" s="79">
        <f>SUM(Mariannhill!AT255)</f>
        <v>0</v>
      </c>
      <c r="AU255" s="78">
        <f>SUM(Mariannhill!AU255)</f>
        <v>0</v>
      </c>
      <c r="AV255" s="78">
        <f>SUM(Mariannhill!AV255)</f>
        <v>0</v>
      </c>
      <c r="AW255" s="78">
        <f>SUM(Mariannhill!AW255)</f>
        <v>0</v>
      </c>
      <c r="AX255" s="78">
        <f>SUM(Mariannhill!AX255)</f>
        <v>0</v>
      </c>
      <c r="AY255" s="78">
        <f>SUM(Mariannhill!AY255)</f>
        <v>0</v>
      </c>
      <c r="AZ255" s="78">
        <f>SUM(Mariannhill!AZ255)</f>
        <v>0</v>
      </c>
      <c r="BA255" s="78">
        <f>SUM(Mariannhill!BA255)</f>
        <v>0</v>
      </c>
      <c r="BB255" s="78">
        <f>SUM(Mariannhill!BB255)</f>
        <v>0</v>
      </c>
      <c r="BC255" s="78">
        <f>SUM(Mariannhill!BC255)</f>
        <v>0</v>
      </c>
      <c r="BD255" s="78">
        <f>SUM(Mariannhill!BD255)</f>
        <v>0</v>
      </c>
      <c r="BE255" s="77">
        <f>SUM(Mariannhill!BE255)</f>
        <v>0</v>
      </c>
      <c r="BF255" s="79">
        <f>SUM(Mariannhill!BF255)</f>
        <v>0</v>
      </c>
      <c r="BG255" s="78">
        <f>SUM(Mariannhill!BG255)</f>
        <v>0</v>
      </c>
      <c r="BH255" s="78">
        <f>SUM(Mariannhill!BH255)</f>
        <v>0</v>
      </c>
      <c r="BI255" s="78">
        <f>SUM(Mariannhill!BI255)</f>
        <v>0</v>
      </c>
      <c r="BJ255" s="78">
        <f>SUM(Mariannhill!BJ255)</f>
        <v>0</v>
      </c>
      <c r="BK255" s="78">
        <f>SUM(Mariannhill!BK255)</f>
        <v>0</v>
      </c>
      <c r="BL255" s="78">
        <f>SUM(Mariannhill!BL255)</f>
        <v>0</v>
      </c>
      <c r="BM255" s="78">
        <f>SUM(Mariannhill!BM255)</f>
        <v>0</v>
      </c>
      <c r="BN255" s="78">
        <f>SUM(Mariannhill!BN255)</f>
        <v>0</v>
      </c>
      <c r="BO255" s="78">
        <f>SUM(Mariannhill!BO255)</f>
        <v>0</v>
      </c>
      <c r="BP255" s="78">
        <f>SUM(Mariannhill!BP255)</f>
        <v>0</v>
      </c>
      <c r="BQ255" s="77">
        <f>SUM(Mariannhill!BQ255)</f>
        <v>0</v>
      </c>
      <c r="BR255" s="79">
        <f>SUM(Mariannhill!BR255)</f>
        <v>0</v>
      </c>
      <c r="BS255" s="78">
        <f>SUM(Mariannhill!BS255)</f>
        <v>0</v>
      </c>
      <c r="BT255" s="78">
        <f>SUM(Mariannhill!BT255)</f>
        <v>0</v>
      </c>
      <c r="BU255" s="78">
        <f>SUM(Mariannhill!BU255)</f>
        <v>0</v>
      </c>
      <c r="BV255" s="78">
        <f>SUM(Mariannhill!BV255)</f>
        <v>0</v>
      </c>
      <c r="BW255" s="78">
        <f>SUM(Mariannhill!BW255)</f>
        <v>0</v>
      </c>
      <c r="BX255" s="78">
        <f>SUM(Mariannhill!BX255)</f>
        <v>0</v>
      </c>
      <c r="BY255" s="78">
        <f>SUM(Mariannhill!BY255)</f>
        <v>0</v>
      </c>
      <c r="BZ255" s="78">
        <f>SUM(Mariannhill!BZ255)</f>
        <v>0</v>
      </c>
      <c r="CA255" s="78">
        <f>SUM(Mariannhill!CA255)</f>
        <v>0</v>
      </c>
      <c r="CB255" s="78">
        <f>SUM(Mariannhill!CB255)</f>
        <v>0</v>
      </c>
      <c r="CC255" s="77">
        <f>SUM(Mariannhill!CC255)</f>
        <v>0</v>
      </c>
      <c r="CD255" s="40" t="s">
        <v>50</v>
      </c>
    </row>
    <row r="256" spans="1:82" s="40" customFormat="1" ht="26" x14ac:dyDescent="0.35">
      <c r="A256" s="150"/>
      <c r="B256" s="177" t="s">
        <v>467</v>
      </c>
      <c r="C256" s="178" t="s">
        <v>468</v>
      </c>
      <c r="D256" s="179" t="s">
        <v>248</v>
      </c>
      <c r="E256" s="283">
        <f>SUM(Mariannhill!E256)</f>
        <v>0</v>
      </c>
      <c r="F256" s="214" t="b">
        <f>(Mariannhill!G254)=G256</f>
        <v>1</v>
      </c>
      <c r="G256" s="75">
        <f t="shared" si="99"/>
        <v>0</v>
      </c>
      <c r="H256" s="76">
        <f>SUM(Mariannhill!H256)</f>
        <v>0</v>
      </c>
      <c r="I256" s="77">
        <f>SUM(Mariannhill!I256)</f>
        <v>0</v>
      </c>
      <c r="J256" s="76">
        <f>SUM(Mariannhill!J256)</f>
        <v>0</v>
      </c>
      <c r="K256" s="78">
        <f>SUM(Mariannhill!K256)</f>
        <v>0</v>
      </c>
      <c r="L256" s="78">
        <f>SUM(Mariannhill!L256)</f>
        <v>0</v>
      </c>
      <c r="M256" s="78">
        <f>SUM(Mariannhill!M256)</f>
        <v>0</v>
      </c>
      <c r="N256" s="78">
        <f>SUM(Mariannhill!N256)</f>
        <v>0</v>
      </c>
      <c r="O256" s="78">
        <f>SUM(Mariannhill!O256)</f>
        <v>0</v>
      </c>
      <c r="P256" s="78">
        <f>SUM(Mariannhill!P256)</f>
        <v>0</v>
      </c>
      <c r="Q256" s="78">
        <f>SUM(Mariannhill!Q256)</f>
        <v>0</v>
      </c>
      <c r="R256" s="78">
        <f>SUM(Mariannhill!R256)</f>
        <v>0</v>
      </c>
      <c r="S256" s="78">
        <f>SUM(Mariannhill!S256)</f>
        <v>0</v>
      </c>
      <c r="T256" s="78">
        <f>SUM(Mariannhill!T256)</f>
        <v>0</v>
      </c>
      <c r="U256" s="77">
        <f>SUM(Mariannhill!U256)</f>
        <v>0</v>
      </c>
      <c r="V256" s="76">
        <f>SUM(Mariannhill!V256)</f>
        <v>0</v>
      </c>
      <c r="W256" s="78">
        <f>SUM(Mariannhill!W256)</f>
        <v>0</v>
      </c>
      <c r="X256" s="78">
        <f>SUM(Mariannhill!X256)</f>
        <v>0</v>
      </c>
      <c r="Y256" s="78">
        <f>SUM(Mariannhill!Y256)</f>
        <v>0</v>
      </c>
      <c r="Z256" s="78">
        <f>SUM(Mariannhill!Z256)</f>
        <v>0</v>
      </c>
      <c r="AA256" s="78">
        <f>SUM(Mariannhill!AA256)</f>
        <v>0</v>
      </c>
      <c r="AB256" s="78">
        <f>SUM(Mariannhill!AB256)</f>
        <v>0</v>
      </c>
      <c r="AC256" s="78">
        <f>SUM(Mariannhill!AC256)</f>
        <v>0</v>
      </c>
      <c r="AD256" s="78">
        <f>SUM(Mariannhill!AD256)</f>
        <v>0</v>
      </c>
      <c r="AE256" s="78">
        <f>SUM(Mariannhill!AE256)</f>
        <v>0</v>
      </c>
      <c r="AF256" s="78">
        <f>SUM(Mariannhill!AF256)</f>
        <v>0</v>
      </c>
      <c r="AG256" s="77">
        <f>SUM(Mariannhill!AG256)</f>
        <v>0</v>
      </c>
      <c r="AH256" s="79">
        <f>SUM(Mariannhill!AH256)</f>
        <v>0</v>
      </c>
      <c r="AI256" s="78">
        <f>SUM(Mariannhill!AI256)</f>
        <v>0</v>
      </c>
      <c r="AJ256" s="78">
        <f>SUM(Mariannhill!AJ256)</f>
        <v>0</v>
      </c>
      <c r="AK256" s="78">
        <f>SUM(Mariannhill!AK256)</f>
        <v>0</v>
      </c>
      <c r="AL256" s="78">
        <f>SUM(Mariannhill!AL256)</f>
        <v>0</v>
      </c>
      <c r="AM256" s="78">
        <f>SUM(Mariannhill!AM256)</f>
        <v>0</v>
      </c>
      <c r="AN256" s="78">
        <f>SUM(Mariannhill!AN256)</f>
        <v>0</v>
      </c>
      <c r="AO256" s="78">
        <f>SUM(Mariannhill!AO256)</f>
        <v>0</v>
      </c>
      <c r="AP256" s="78">
        <f>SUM(Mariannhill!AP256)</f>
        <v>0</v>
      </c>
      <c r="AQ256" s="78">
        <f>SUM(Mariannhill!AQ256)</f>
        <v>0</v>
      </c>
      <c r="AR256" s="78">
        <f>SUM(Mariannhill!AR256)</f>
        <v>0</v>
      </c>
      <c r="AS256" s="77">
        <f>SUM(Mariannhill!AS256)</f>
        <v>0</v>
      </c>
      <c r="AT256" s="79">
        <f>SUM(Mariannhill!AT256)</f>
        <v>0</v>
      </c>
      <c r="AU256" s="78">
        <f>SUM(Mariannhill!AU256)</f>
        <v>0</v>
      </c>
      <c r="AV256" s="78">
        <f>SUM(Mariannhill!AV256)</f>
        <v>0</v>
      </c>
      <c r="AW256" s="78">
        <f>SUM(Mariannhill!AW256)</f>
        <v>0</v>
      </c>
      <c r="AX256" s="78">
        <f>SUM(Mariannhill!AX256)</f>
        <v>0</v>
      </c>
      <c r="AY256" s="78">
        <f>SUM(Mariannhill!AY256)</f>
        <v>0</v>
      </c>
      <c r="AZ256" s="78">
        <f>SUM(Mariannhill!AZ256)</f>
        <v>0</v>
      </c>
      <c r="BA256" s="78">
        <f>SUM(Mariannhill!BA256)</f>
        <v>0</v>
      </c>
      <c r="BB256" s="78">
        <f>SUM(Mariannhill!BB256)</f>
        <v>0</v>
      </c>
      <c r="BC256" s="78">
        <f>SUM(Mariannhill!BC256)</f>
        <v>0</v>
      </c>
      <c r="BD256" s="78">
        <f>SUM(Mariannhill!BD256)</f>
        <v>0</v>
      </c>
      <c r="BE256" s="77">
        <f>SUM(Mariannhill!BE256)</f>
        <v>0</v>
      </c>
      <c r="BF256" s="79">
        <f>SUM(Mariannhill!BF256)</f>
        <v>0</v>
      </c>
      <c r="BG256" s="78">
        <f>SUM(Mariannhill!BG256)</f>
        <v>0</v>
      </c>
      <c r="BH256" s="78">
        <f>SUM(Mariannhill!BH256)</f>
        <v>0</v>
      </c>
      <c r="BI256" s="78">
        <f>SUM(Mariannhill!BI256)</f>
        <v>0</v>
      </c>
      <c r="BJ256" s="78">
        <f>SUM(Mariannhill!BJ256)</f>
        <v>0</v>
      </c>
      <c r="BK256" s="78">
        <f>SUM(Mariannhill!BK256)</f>
        <v>0</v>
      </c>
      <c r="BL256" s="78">
        <f>SUM(Mariannhill!BL256)</f>
        <v>0</v>
      </c>
      <c r="BM256" s="78">
        <f>SUM(Mariannhill!BM256)</f>
        <v>0</v>
      </c>
      <c r="BN256" s="78">
        <f>SUM(Mariannhill!BN256)</f>
        <v>0</v>
      </c>
      <c r="BO256" s="78">
        <f>SUM(Mariannhill!BO256)</f>
        <v>0</v>
      </c>
      <c r="BP256" s="78">
        <f>SUM(Mariannhill!BP256)</f>
        <v>0</v>
      </c>
      <c r="BQ256" s="77">
        <f>SUM(Mariannhill!BQ256)</f>
        <v>0</v>
      </c>
      <c r="BR256" s="79">
        <f>SUM(Mariannhill!BR256)</f>
        <v>0</v>
      </c>
      <c r="BS256" s="78">
        <f>SUM(Mariannhill!BS256)</f>
        <v>0</v>
      </c>
      <c r="BT256" s="78">
        <f>SUM(Mariannhill!BT256)</f>
        <v>0</v>
      </c>
      <c r="BU256" s="78">
        <f>SUM(Mariannhill!BU256)</f>
        <v>0</v>
      </c>
      <c r="BV256" s="78">
        <f>SUM(Mariannhill!BV256)</f>
        <v>0</v>
      </c>
      <c r="BW256" s="78">
        <f>SUM(Mariannhill!BW256)</f>
        <v>0</v>
      </c>
      <c r="BX256" s="78">
        <f>SUM(Mariannhill!BX256)</f>
        <v>0</v>
      </c>
      <c r="BY256" s="78">
        <f>SUM(Mariannhill!BY256)</f>
        <v>0</v>
      </c>
      <c r="BZ256" s="78">
        <f>SUM(Mariannhill!BZ256)</f>
        <v>0</v>
      </c>
      <c r="CA256" s="78">
        <f>SUM(Mariannhill!CA256)</f>
        <v>0</v>
      </c>
      <c r="CB256" s="78">
        <f>SUM(Mariannhill!CB256)</f>
        <v>0</v>
      </c>
      <c r="CC256" s="77">
        <f>SUM(Mariannhill!CC256)</f>
        <v>0</v>
      </c>
      <c r="CD256" s="40" t="s">
        <v>50</v>
      </c>
    </row>
    <row r="257" spans="1:82" s="40" customFormat="1" ht="26" x14ac:dyDescent="0.35">
      <c r="A257" s="152"/>
      <c r="B257" s="177" t="s">
        <v>469</v>
      </c>
      <c r="C257" s="178" t="s">
        <v>470</v>
      </c>
      <c r="D257" s="179" t="s">
        <v>248</v>
      </c>
      <c r="E257" s="283">
        <f>SUM(Mariannhill!E257)</f>
        <v>0</v>
      </c>
      <c r="F257" s="214" t="b">
        <f>(Mariannhill!G255)=G257</f>
        <v>1</v>
      </c>
      <c r="G257" s="75">
        <f t="shared" si="99"/>
        <v>0</v>
      </c>
      <c r="H257" s="76">
        <f>SUM(Mariannhill!H257)</f>
        <v>0</v>
      </c>
      <c r="I257" s="77">
        <f>SUM(Mariannhill!I257)</f>
        <v>0</v>
      </c>
      <c r="J257" s="76">
        <f>SUM(Mariannhill!J257)</f>
        <v>0</v>
      </c>
      <c r="K257" s="78">
        <f>SUM(Mariannhill!K257)</f>
        <v>0</v>
      </c>
      <c r="L257" s="78">
        <f>SUM(Mariannhill!L257)</f>
        <v>0</v>
      </c>
      <c r="M257" s="78">
        <f>SUM(Mariannhill!M257)</f>
        <v>0</v>
      </c>
      <c r="N257" s="78">
        <f>SUM(Mariannhill!N257)</f>
        <v>0</v>
      </c>
      <c r="O257" s="78">
        <f>SUM(Mariannhill!O257)</f>
        <v>0</v>
      </c>
      <c r="P257" s="78">
        <f>SUM(Mariannhill!P257)</f>
        <v>0</v>
      </c>
      <c r="Q257" s="78">
        <f>SUM(Mariannhill!Q257)</f>
        <v>0</v>
      </c>
      <c r="R257" s="78">
        <f>SUM(Mariannhill!R257)</f>
        <v>0</v>
      </c>
      <c r="S257" s="78">
        <f>SUM(Mariannhill!S257)</f>
        <v>0</v>
      </c>
      <c r="T257" s="78">
        <f>SUM(Mariannhill!T257)</f>
        <v>0</v>
      </c>
      <c r="U257" s="77">
        <f>SUM(Mariannhill!U257)</f>
        <v>0</v>
      </c>
      <c r="V257" s="76">
        <f>SUM(Mariannhill!V257)</f>
        <v>0</v>
      </c>
      <c r="W257" s="78">
        <f>SUM(Mariannhill!W257)</f>
        <v>0</v>
      </c>
      <c r="X257" s="78">
        <f>SUM(Mariannhill!X257)</f>
        <v>0</v>
      </c>
      <c r="Y257" s="78">
        <f>SUM(Mariannhill!Y257)</f>
        <v>0</v>
      </c>
      <c r="Z257" s="78">
        <f>SUM(Mariannhill!Z257)</f>
        <v>0</v>
      </c>
      <c r="AA257" s="78">
        <f>SUM(Mariannhill!AA257)</f>
        <v>0</v>
      </c>
      <c r="AB257" s="78">
        <f>SUM(Mariannhill!AB257)</f>
        <v>0</v>
      </c>
      <c r="AC257" s="78">
        <f>SUM(Mariannhill!AC257)</f>
        <v>0</v>
      </c>
      <c r="AD257" s="78">
        <f>SUM(Mariannhill!AD257)</f>
        <v>0</v>
      </c>
      <c r="AE257" s="78">
        <f>SUM(Mariannhill!AE257)</f>
        <v>0</v>
      </c>
      <c r="AF257" s="78">
        <f>SUM(Mariannhill!AF257)</f>
        <v>0</v>
      </c>
      <c r="AG257" s="77">
        <f>SUM(Mariannhill!AG257)</f>
        <v>0</v>
      </c>
      <c r="AH257" s="79">
        <f>SUM(Mariannhill!AH257)</f>
        <v>0</v>
      </c>
      <c r="AI257" s="78">
        <f>SUM(Mariannhill!AI257)</f>
        <v>0</v>
      </c>
      <c r="AJ257" s="78">
        <f>SUM(Mariannhill!AJ257)</f>
        <v>0</v>
      </c>
      <c r="AK257" s="78">
        <f>SUM(Mariannhill!AK257)</f>
        <v>0</v>
      </c>
      <c r="AL257" s="78">
        <f>SUM(Mariannhill!AL257)</f>
        <v>0</v>
      </c>
      <c r="AM257" s="78">
        <f>SUM(Mariannhill!AM257)</f>
        <v>0</v>
      </c>
      <c r="AN257" s="78">
        <f>SUM(Mariannhill!AN257)</f>
        <v>0</v>
      </c>
      <c r="AO257" s="78">
        <f>SUM(Mariannhill!AO257)</f>
        <v>0</v>
      </c>
      <c r="AP257" s="78">
        <f>SUM(Mariannhill!AP257)</f>
        <v>0</v>
      </c>
      <c r="AQ257" s="78">
        <f>SUM(Mariannhill!AQ257)</f>
        <v>0</v>
      </c>
      <c r="AR257" s="78">
        <f>SUM(Mariannhill!AR257)</f>
        <v>0</v>
      </c>
      <c r="AS257" s="77">
        <f>SUM(Mariannhill!AS257)</f>
        <v>0</v>
      </c>
      <c r="AT257" s="79">
        <f>SUM(Mariannhill!AT257)</f>
        <v>0</v>
      </c>
      <c r="AU257" s="78">
        <f>SUM(Mariannhill!AU257)</f>
        <v>0</v>
      </c>
      <c r="AV257" s="78">
        <f>SUM(Mariannhill!AV257)</f>
        <v>0</v>
      </c>
      <c r="AW257" s="78">
        <f>SUM(Mariannhill!AW257)</f>
        <v>0</v>
      </c>
      <c r="AX257" s="78">
        <f>SUM(Mariannhill!AX257)</f>
        <v>0</v>
      </c>
      <c r="AY257" s="78">
        <f>SUM(Mariannhill!AY257)</f>
        <v>0</v>
      </c>
      <c r="AZ257" s="78">
        <f>SUM(Mariannhill!AZ257)</f>
        <v>0</v>
      </c>
      <c r="BA257" s="78">
        <f>SUM(Mariannhill!BA257)</f>
        <v>0</v>
      </c>
      <c r="BB257" s="78">
        <f>SUM(Mariannhill!BB257)</f>
        <v>0</v>
      </c>
      <c r="BC257" s="78">
        <f>SUM(Mariannhill!BC257)</f>
        <v>0</v>
      </c>
      <c r="BD257" s="78">
        <f>SUM(Mariannhill!BD257)</f>
        <v>0</v>
      </c>
      <c r="BE257" s="77">
        <f>SUM(Mariannhill!BE257)</f>
        <v>0</v>
      </c>
      <c r="BF257" s="79">
        <f>SUM(Mariannhill!BF257)</f>
        <v>0</v>
      </c>
      <c r="BG257" s="78">
        <f>SUM(Mariannhill!BG257)</f>
        <v>0</v>
      </c>
      <c r="BH257" s="78">
        <f>SUM(Mariannhill!BH257)</f>
        <v>0</v>
      </c>
      <c r="BI257" s="78">
        <f>SUM(Mariannhill!BI257)</f>
        <v>0</v>
      </c>
      <c r="BJ257" s="78">
        <f>SUM(Mariannhill!BJ257)</f>
        <v>0</v>
      </c>
      <c r="BK257" s="78">
        <f>SUM(Mariannhill!BK257)</f>
        <v>0</v>
      </c>
      <c r="BL257" s="78">
        <f>SUM(Mariannhill!BL257)</f>
        <v>0</v>
      </c>
      <c r="BM257" s="78">
        <f>SUM(Mariannhill!BM257)</f>
        <v>0</v>
      </c>
      <c r="BN257" s="78">
        <f>SUM(Mariannhill!BN257)</f>
        <v>0</v>
      </c>
      <c r="BO257" s="78">
        <f>SUM(Mariannhill!BO257)</f>
        <v>0</v>
      </c>
      <c r="BP257" s="78">
        <f>SUM(Mariannhill!BP257)</f>
        <v>0</v>
      </c>
      <c r="BQ257" s="77">
        <f>SUM(Mariannhill!BQ257)</f>
        <v>0</v>
      </c>
      <c r="BR257" s="79">
        <f>SUM(Mariannhill!BR257)</f>
        <v>0</v>
      </c>
      <c r="BS257" s="78">
        <f>SUM(Mariannhill!BS257)</f>
        <v>0</v>
      </c>
      <c r="BT257" s="78">
        <f>SUM(Mariannhill!BT257)</f>
        <v>0</v>
      </c>
      <c r="BU257" s="78">
        <f>SUM(Mariannhill!BU257)</f>
        <v>0</v>
      </c>
      <c r="BV257" s="78">
        <f>SUM(Mariannhill!BV257)</f>
        <v>0</v>
      </c>
      <c r="BW257" s="78">
        <f>SUM(Mariannhill!BW257)</f>
        <v>0</v>
      </c>
      <c r="BX257" s="78">
        <f>SUM(Mariannhill!BX257)</f>
        <v>0</v>
      </c>
      <c r="BY257" s="78">
        <f>SUM(Mariannhill!BY257)</f>
        <v>0</v>
      </c>
      <c r="BZ257" s="78">
        <f>SUM(Mariannhill!BZ257)</f>
        <v>0</v>
      </c>
      <c r="CA257" s="78">
        <f>SUM(Mariannhill!CA257)</f>
        <v>0</v>
      </c>
      <c r="CB257" s="78">
        <f>SUM(Mariannhill!CB257)</f>
        <v>0</v>
      </c>
      <c r="CC257" s="77">
        <f>SUM(Mariannhill!CC257)</f>
        <v>0</v>
      </c>
      <c r="CD257" s="40" t="s">
        <v>50</v>
      </c>
    </row>
    <row r="258" spans="1:82" s="40" customFormat="1" x14ac:dyDescent="0.35">
      <c r="A258" s="152"/>
      <c r="B258" s="177" t="s">
        <v>471</v>
      </c>
      <c r="C258" s="178" t="s">
        <v>410</v>
      </c>
      <c r="D258" s="179" t="s">
        <v>90</v>
      </c>
      <c r="E258" s="283">
        <f>SUM(Mariannhill!E258)</f>
        <v>0</v>
      </c>
      <c r="F258" s="214" t="b">
        <f>(Mariannhill!G256)=G258</f>
        <v>1</v>
      </c>
      <c r="G258" s="75">
        <f t="shared" si="99"/>
        <v>0</v>
      </c>
      <c r="H258" s="76">
        <f>SUM(Mariannhill!H258)</f>
        <v>0</v>
      </c>
      <c r="I258" s="77">
        <f>SUM(Mariannhill!I258)</f>
        <v>0</v>
      </c>
      <c r="J258" s="76">
        <f>SUM(Mariannhill!J258)</f>
        <v>0</v>
      </c>
      <c r="K258" s="78">
        <f>SUM(Mariannhill!K258)</f>
        <v>0</v>
      </c>
      <c r="L258" s="78">
        <f>SUM(Mariannhill!L258)</f>
        <v>0</v>
      </c>
      <c r="M258" s="78">
        <f>SUM(Mariannhill!M258)</f>
        <v>0</v>
      </c>
      <c r="N258" s="78">
        <f>SUM(Mariannhill!N258)</f>
        <v>0</v>
      </c>
      <c r="O258" s="78">
        <f>SUM(Mariannhill!O258)</f>
        <v>0</v>
      </c>
      <c r="P258" s="78">
        <f>SUM(Mariannhill!P258)</f>
        <v>0</v>
      </c>
      <c r="Q258" s="78">
        <f>SUM(Mariannhill!Q258)</f>
        <v>0</v>
      </c>
      <c r="R258" s="78">
        <f>SUM(Mariannhill!R258)</f>
        <v>0</v>
      </c>
      <c r="S258" s="78">
        <f>SUM(Mariannhill!S258)</f>
        <v>0</v>
      </c>
      <c r="T258" s="78">
        <f>SUM(Mariannhill!T258)</f>
        <v>0</v>
      </c>
      <c r="U258" s="77">
        <f>SUM(Mariannhill!U258)</f>
        <v>0</v>
      </c>
      <c r="V258" s="76">
        <f>SUM(Mariannhill!V258)</f>
        <v>0</v>
      </c>
      <c r="W258" s="78">
        <f>SUM(Mariannhill!W258)</f>
        <v>0</v>
      </c>
      <c r="X258" s="78">
        <f>SUM(Mariannhill!X258)</f>
        <v>0</v>
      </c>
      <c r="Y258" s="78">
        <f>SUM(Mariannhill!Y258)</f>
        <v>0</v>
      </c>
      <c r="Z258" s="78">
        <f>SUM(Mariannhill!Z258)</f>
        <v>0</v>
      </c>
      <c r="AA258" s="78">
        <f>SUM(Mariannhill!AA258)</f>
        <v>0</v>
      </c>
      <c r="AB258" s="78">
        <f>SUM(Mariannhill!AB258)</f>
        <v>0</v>
      </c>
      <c r="AC258" s="78">
        <f>SUM(Mariannhill!AC258)</f>
        <v>0</v>
      </c>
      <c r="AD258" s="78">
        <f>SUM(Mariannhill!AD258)</f>
        <v>0</v>
      </c>
      <c r="AE258" s="78">
        <f>SUM(Mariannhill!AE258)</f>
        <v>0</v>
      </c>
      <c r="AF258" s="78">
        <f>SUM(Mariannhill!AF258)</f>
        <v>0</v>
      </c>
      <c r="AG258" s="77">
        <f>SUM(Mariannhill!AG258)</f>
        <v>0</v>
      </c>
      <c r="AH258" s="79">
        <f>SUM(Mariannhill!AH258)</f>
        <v>0</v>
      </c>
      <c r="AI258" s="78">
        <f>SUM(Mariannhill!AI258)</f>
        <v>0</v>
      </c>
      <c r="AJ258" s="78">
        <f>SUM(Mariannhill!AJ258)</f>
        <v>0</v>
      </c>
      <c r="AK258" s="78">
        <f>SUM(Mariannhill!AK258)</f>
        <v>0</v>
      </c>
      <c r="AL258" s="78">
        <f>SUM(Mariannhill!AL258)</f>
        <v>0</v>
      </c>
      <c r="AM258" s="78">
        <f>SUM(Mariannhill!AM258)</f>
        <v>0</v>
      </c>
      <c r="AN258" s="78">
        <f>SUM(Mariannhill!AN258)</f>
        <v>0</v>
      </c>
      <c r="AO258" s="78">
        <f>SUM(Mariannhill!AO258)</f>
        <v>0</v>
      </c>
      <c r="AP258" s="78">
        <f>SUM(Mariannhill!AP258)</f>
        <v>0</v>
      </c>
      <c r="AQ258" s="78">
        <f>SUM(Mariannhill!AQ258)</f>
        <v>0</v>
      </c>
      <c r="AR258" s="78">
        <f>SUM(Mariannhill!AR258)</f>
        <v>0</v>
      </c>
      <c r="AS258" s="77">
        <f>SUM(Mariannhill!AS258)</f>
        <v>0</v>
      </c>
      <c r="AT258" s="79">
        <f>SUM(Mariannhill!AT258)</f>
        <v>0</v>
      </c>
      <c r="AU258" s="78">
        <f>SUM(Mariannhill!AU258)</f>
        <v>0</v>
      </c>
      <c r="AV258" s="78">
        <f>SUM(Mariannhill!AV258)</f>
        <v>0</v>
      </c>
      <c r="AW258" s="78">
        <f>SUM(Mariannhill!AW258)</f>
        <v>0</v>
      </c>
      <c r="AX258" s="78">
        <f>SUM(Mariannhill!AX258)</f>
        <v>0</v>
      </c>
      <c r="AY258" s="78">
        <f>SUM(Mariannhill!AY258)</f>
        <v>0</v>
      </c>
      <c r="AZ258" s="78">
        <f>SUM(Mariannhill!AZ258)</f>
        <v>0</v>
      </c>
      <c r="BA258" s="78">
        <f>SUM(Mariannhill!BA258)</f>
        <v>0</v>
      </c>
      <c r="BB258" s="78">
        <f>SUM(Mariannhill!BB258)</f>
        <v>0</v>
      </c>
      <c r="BC258" s="78">
        <f>SUM(Mariannhill!BC258)</f>
        <v>0</v>
      </c>
      <c r="BD258" s="78">
        <f>SUM(Mariannhill!BD258)</f>
        <v>0</v>
      </c>
      <c r="BE258" s="77">
        <f>SUM(Mariannhill!BE258)</f>
        <v>0</v>
      </c>
      <c r="BF258" s="79">
        <f>SUM(Mariannhill!BF258)</f>
        <v>0</v>
      </c>
      <c r="BG258" s="78">
        <f>SUM(Mariannhill!BG258)</f>
        <v>0</v>
      </c>
      <c r="BH258" s="78">
        <f>SUM(Mariannhill!BH258)</f>
        <v>0</v>
      </c>
      <c r="BI258" s="78">
        <f>SUM(Mariannhill!BI258)</f>
        <v>0</v>
      </c>
      <c r="BJ258" s="78">
        <f>SUM(Mariannhill!BJ258)</f>
        <v>0</v>
      </c>
      <c r="BK258" s="78">
        <f>SUM(Mariannhill!BK258)</f>
        <v>0</v>
      </c>
      <c r="BL258" s="78">
        <f>SUM(Mariannhill!BL258)</f>
        <v>0</v>
      </c>
      <c r="BM258" s="78">
        <f>SUM(Mariannhill!BM258)</f>
        <v>0</v>
      </c>
      <c r="BN258" s="78">
        <f>SUM(Mariannhill!BN258)</f>
        <v>0</v>
      </c>
      <c r="BO258" s="78">
        <f>SUM(Mariannhill!BO258)</f>
        <v>0</v>
      </c>
      <c r="BP258" s="78">
        <f>SUM(Mariannhill!BP258)</f>
        <v>0</v>
      </c>
      <c r="BQ258" s="77">
        <f>SUM(Mariannhill!BQ258)</f>
        <v>0</v>
      </c>
      <c r="BR258" s="79">
        <f>SUM(Mariannhill!BR258)</f>
        <v>0</v>
      </c>
      <c r="BS258" s="78">
        <f>SUM(Mariannhill!BS258)</f>
        <v>0</v>
      </c>
      <c r="BT258" s="78">
        <f>SUM(Mariannhill!BT258)</f>
        <v>0</v>
      </c>
      <c r="BU258" s="78">
        <f>SUM(Mariannhill!BU258)</f>
        <v>0</v>
      </c>
      <c r="BV258" s="78">
        <f>SUM(Mariannhill!BV258)</f>
        <v>0</v>
      </c>
      <c r="BW258" s="78">
        <f>SUM(Mariannhill!BW258)</f>
        <v>0</v>
      </c>
      <c r="BX258" s="78">
        <f>SUM(Mariannhill!BX258)</f>
        <v>0</v>
      </c>
      <c r="BY258" s="78">
        <f>SUM(Mariannhill!BY258)</f>
        <v>0</v>
      </c>
      <c r="BZ258" s="78">
        <f>SUM(Mariannhill!BZ258)</f>
        <v>0</v>
      </c>
      <c r="CA258" s="78">
        <f>SUM(Mariannhill!CA258)</f>
        <v>0</v>
      </c>
      <c r="CB258" s="78">
        <f>SUM(Mariannhill!CB258)</f>
        <v>0</v>
      </c>
      <c r="CC258" s="77">
        <f>SUM(Mariannhill!CC258)</f>
        <v>0</v>
      </c>
      <c r="CD258" s="40" t="s">
        <v>50</v>
      </c>
    </row>
    <row r="259" spans="1:82" s="40" customFormat="1" x14ac:dyDescent="0.35">
      <c r="A259" s="152"/>
      <c r="B259" s="177" t="s">
        <v>472</v>
      </c>
      <c r="C259" s="178" t="s">
        <v>408</v>
      </c>
      <c r="D259" s="179" t="s">
        <v>90</v>
      </c>
      <c r="E259" s="283">
        <f>SUM(Mariannhill!E259)</f>
        <v>0</v>
      </c>
      <c r="F259" s="214" t="b">
        <f>(Mariannhill!G257)=G259</f>
        <v>1</v>
      </c>
      <c r="G259" s="75">
        <f t="shared" si="99"/>
        <v>0</v>
      </c>
      <c r="H259" s="76">
        <f>SUM(Mariannhill!H259)</f>
        <v>0</v>
      </c>
      <c r="I259" s="77">
        <f>SUM(Mariannhill!I259)</f>
        <v>0</v>
      </c>
      <c r="J259" s="76">
        <f>SUM(Mariannhill!J259)</f>
        <v>0</v>
      </c>
      <c r="K259" s="78">
        <f>SUM(Mariannhill!K259)</f>
        <v>0</v>
      </c>
      <c r="L259" s="78">
        <f>SUM(Mariannhill!L259)</f>
        <v>0</v>
      </c>
      <c r="M259" s="78">
        <f>SUM(Mariannhill!M259)</f>
        <v>0</v>
      </c>
      <c r="N259" s="78">
        <f>SUM(Mariannhill!N259)</f>
        <v>0</v>
      </c>
      <c r="O259" s="78">
        <f>SUM(Mariannhill!O259)</f>
        <v>0</v>
      </c>
      <c r="P259" s="78">
        <f>SUM(Mariannhill!P259)</f>
        <v>0</v>
      </c>
      <c r="Q259" s="78">
        <f>SUM(Mariannhill!Q259)</f>
        <v>0</v>
      </c>
      <c r="R259" s="78">
        <f>SUM(Mariannhill!R259)</f>
        <v>0</v>
      </c>
      <c r="S259" s="78">
        <f>SUM(Mariannhill!S259)</f>
        <v>0</v>
      </c>
      <c r="T259" s="78">
        <f>SUM(Mariannhill!T259)</f>
        <v>0</v>
      </c>
      <c r="U259" s="77">
        <f>SUM(Mariannhill!U259)</f>
        <v>0</v>
      </c>
      <c r="V259" s="76">
        <f>SUM(Mariannhill!V259)</f>
        <v>0</v>
      </c>
      <c r="W259" s="78">
        <f>SUM(Mariannhill!W259)</f>
        <v>0</v>
      </c>
      <c r="X259" s="78">
        <f>SUM(Mariannhill!X259)</f>
        <v>0</v>
      </c>
      <c r="Y259" s="78">
        <f>SUM(Mariannhill!Y259)</f>
        <v>0</v>
      </c>
      <c r="Z259" s="78">
        <f>SUM(Mariannhill!Z259)</f>
        <v>0</v>
      </c>
      <c r="AA259" s="78">
        <f>SUM(Mariannhill!AA259)</f>
        <v>0</v>
      </c>
      <c r="AB259" s="78">
        <f>SUM(Mariannhill!AB259)</f>
        <v>0</v>
      </c>
      <c r="AC259" s="78">
        <f>SUM(Mariannhill!AC259)</f>
        <v>0</v>
      </c>
      <c r="AD259" s="78">
        <f>SUM(Mariannhill!AD259)</f>
        <v>0</v>
      </c>
      <c r="AE259" s="78">
        <f>SUM(Mariannhill!AE259)</f>
        <v>0</v>
      </c>
      <c r="AF259" s="78">
        <f>SUM(Mariannhill!AF259)</f>
        <v>0</v>
      </c>
      <c r="AG259" s="77">
        <f>SUM(Mariannhill!AG259)</f>
        <v>0</v>
      </c>
      <c r="AH259" s="79">
        <f>SUM(Mariannhill!AH259)</f>
        <v>0</v>
      </c>
      <c r="AI259" s="78">
        <f>SUM(Mariannhill!AI259)</f>
        <v>0</v>
      </c>
      <c r="AJ259" s="78">
        <f>SUM(Mariannhill!AJ259)</f>
        <v>0</v>
      </c>
      <c r="AK259" s="78">
        <f>SUM(Mariannhill!AK259)</f>
        <v>0</v>
      </c>
      <c r="AL259" s="78">
        <f>SUM(Mariannhill!AL259)</f>
        <v>0</v>
      </c>
      <c r="AM259" s="78">
        <f>SUM(Mariannhill!AM259)</f>
        <v>0</v>
      </c>
      <c r="AN259" s="78">
        <f>SUM(Mariannhill!AN259)</f>
        <v>0</v>
      </c>
      <c r="AO259" s="78">
        <f>SUM(Mariannhill!AO259)</f>
        <v>0</v>
      </c>
      <c r="AP259" s="78">
        <f>SUM(Mariannhill!AP259)</f>
        <v>0</v>
      </c>
      <c r="AQ259" s="78">
        <f>SUM(Mariannhill!AQ259)</f>
        <v>0</v>
      </c>
      <c r="AR259" s="78">
        <f>SUM(Mariannhill!AR259)</f>
        <v>0</v>
      </c>
      <c r="AS259" s="77">
        <f>SUM(Mariannhill!AS259)</f>
        <v>0</v>
      </c>
      <c r="AT259" s="79">
        <f>SUM(Mariannhill!AT259)</f>
        <v>0</v>
      </c>
      <c r="AU259" s="78">
        <f>SUM(Mariannhill!AU259)</f>
        <v>0</v>
      </c>
      <c r="AV259" s="78">
        <f>SUM(Mariannhill!AV259)</f>
        <v>0</v>
      </c>
      <c r="AW259" s="78">
        <f>SUM(Mariannhill!AW259)</f>
        <v>0</v>
      </c>
      <c r="AX259" s="78">
        <f>SUM(Mariannhill!AX259)</f>
        <v>0</v>
      </c>
      <c r="AY259" s="78">
        <f>SUM(Mariannhill!AY259)</f>
        <v>0</v>
      </c>
      <c r="AZ259" s="78">
        <f>SUM(Mariannhill!AZ259)</f>
        <v>0</v>
      </c>
      <c r="BA259" s="78">
        <f>SUM(Mariannhill!BA259)</f>
        <v>0</v>
      </c>
      <c r="BB259" s="78">
        <f>SUM(Mariannhill!BB259)</f>
        <v>0</v>
      </c>
      <c r="BC259" s="78">
        <f>SUM(Mariannhill!BC259)</f>
        <v>0</v>
      </c>
      <c r="BD259" s="78">
        <f>SUM(Mariannhill!BD259)</f>
        <v>0</v>
      </c>
      <c r="BE259" s="77">
        <f>SUM(Mariannhill!BE259)</f>
        <v>0</v>
      </c>
      <c r="BF259" s="79">
        <f>SUM(Mariannhill!BF259)</f>
        <v>0</v>
      </c>
      <c r="BG259" s="78">
        <f>SUM(Mariannhill!BG259)</f>
        <v>0</v>
      </c>
      <c r="BH259" s="78">
        <f>SUM(Mariannhill!BH259)</f>
        <v>0</v>
      </c>
      <c r="BI259" s="78">
        <f>SUM(Mariannhill!BI259)</f>
        <v>0</v>
      </c>
      <c r="BJ259" s="78">
        <f>SUM(Mariannhill!BJ259)</f>
        <v>0</v>
      </c>
      <c r="BK259" s="78">
        <f>SUM(Mariannhill!BK259)</f>
        <v>0</v>
      </c>
      <c r="BL259" s="78">
        <f>SUM(Mariannhill!BL259)</f>
        <v>0</v>
      </c>
      <c r="BM259" s="78">
        <f>SUM(Mariannhill!BM259)</f>
        <v>0</v>
      </c>
      <c r="BN259" s="78">
        <f>SUM(Mariannhill!BN259)</f>
        <v>0</v>
      </c>
      <c r="BO259" s="78">
        <f>SUM(Mariannhill!BO259)</f>
        <v>0</v>
      </c>
      <c r="BP259" s="78">
        <f>SUM(Mariannhill!BP259)</f>
        <v>0</v>
      </c>
      <c r="BQ259" s="77">
        <f>SUM(Mariannhill!BQ259)</f>
        <v>0</v>
      </c>
      <c r="BR259" s="79">
        <f>SUM(Mariannhill!BR259)</f>
        <v>0</v>
      </c>
      <c r="BS259" s="78">
        <f>SUM(Mariannhill!BS259)</f>
        <v>0</v>
      </c>
      <c r="BT259" s="78">
        <f>SUM(Mariannhill!BT259)</f>
        <v>0</v>
      </c>
      <c r="BU259" s="78">
        <f>SUM(Mariannhill!BU259)</f>
        <v>0</v>
      </c>
      <c r="BV259" s="78">
        <f>SUM(Mariannhill!BV259)</f>
        <v>0</v>
      </c>
      <c r="BW259" s="78">
        <f>SUM(Mariannhill!BW259)</f>
        <v>0</v>
      </c>
      <c r="BX259" s="78">
        <f>SUM(Mariannhill!BX259)</f>
        <v>0</v>
      </c>
      <c r="BY259" s="78">
        <f>SUM(Mariannhill!BY259)</f>
        <v>0</v>
      </c>
      <c r="BZ259" s="78">
        <f>SUM(Mariannhill!BZ259)</f>
        <v>0</v>
      </c>
      <c r="CA259" s="78">
        <f>SUM(Mariannhill!CA259)</f>
        <v>0</v>
      </c>
      <c r="CB259" s="78">
        <f>SUM(Mariannhill!CB259)</f>
        <v>0</v>
      </c>
      <c r="CC259" s="77">
        <f>SUM(Mariannhill!CC259)</f>
        <v>0</v>
      </c>
      <c r="CD259" s="40" t="s">
        <v>50</v>
      </c>
    </row>
    <row r="260" spans="1:82" s="40" customFormat="1" x14ac:dyDescent="0.35">
      <c r="A260" s="152"/>
      <c r="B260" s="177" t="s">
        <v>473</v>
      </c>
      <c r="C260" s="178" t="s">
        <v>474</v>
      </c>
      <c r="D260" s="179" t="s">
        <v>90</v>
      </c>
      <c r="E260" s="283">
        <f>SUM(Mariannhill!E260)</f>
        <v>0</v>
      </c>
      <c r="F260" s="214" t="b">
        <f>(Mariannhill!G258)=G260</f>
        <v>1</v>
      </c>
      <c r="G260" s="75">
        <f t="shared" si="99"/>
        <v>0</v>
      </c>
      <c r="H260" s="76">
        <f>SUM(Mariannhill!H260)</f>
        <v>0</v>
      </c>
      <c r="I260" s="77">
        <f>SUM(Mariannhill!I260)</f>
        <v>0</v>
      </c>
      <c r="J260" s="76">
        <f>SUM(Mariannhill!J260)</f>
        <v>0</v>
      </c>
      <c r="K260" s="78">
        <f>SUM(Mariannhill!K260)</f>
        <v>0</v>
      </c>
      <c r="L260" s="78">
        <f>SUM(Mariannhill!L260)</f>
        <v>0</v>
      </c>
      <c r="M260" s="78">
        <f>SUM(Mariannhill!M260)</f>
        <v>0</v>
      </c>
      <c r="N260" s="78">
        <f>SUM(Mariannhill!N260)</f>
        <v>0</v>
      </c>
      <c r="O260" s="78">
        <f>SUM(Mariannhill!O260)</f>
        <v>0</v>
      </c>
      <c r="P260" s="78">
        <f>SUM(Mariannhill!P260)</f>
        <v>0</v>
      </c>
      <c r="Q260" s="78">
        <f>SUM(Mariannhill!Q260)</f>
        <v>0</v>
      </c>
      <c r="R260" s="78">
        <f>SUM(Mariannhill!R260)</f>
        <v>0</v>
      </c>
      <c r="S260" s="78">
        <f>SUM(Mariannhill!S260)</f>
        <v>0</v>
      </c>
      <c r="T260" s="78">
        <f>SUM(Mariannhill!T260)</f>
        <v>0</v>
      </c>
      <c r="U260" s="77">
        <f>SUM(Mariannhill!U260)</f>
        <v>0</v>
      </c>
      <c r="V260" s="76">
        <f>SUM(Mariannhill!V260)</f>
        <v>0</v>
      </c>
      <c r="W260" s="78">
        <f>SUM(Mariannhill!W260)</f>
        <v>0</v>
      </c>
      <c r="X260" s="78">
        <f>SUM(Mariannhill!X260)</f>
        <v>0</v>
      </c>
      <c r="Y260" s="78">
        <f>SUM(Mariannhill!Y260)</f>
        <v>0</v>
      </c>
      <c r="Z260" s="78">
        <f>SUM(Mariannhill!Z260)</f>
        <v>0</v>
      </c>
      <c r="AA260" s="78">
        <f>SUM(Mariannhill!AA260)</f>
        <v>0</v>
      </c>
      <c r="AB260" s="78">
        <f>SUM(Mariannhill!AB260)</f>
        <v>0</v>
      </c>
      <c r="AC260" s="78">
        <f>SUM(Mariannhill!AC260)</f>
        <v>0</v>
      </c>
      <c r="AD260" s="78">
        <f>SUM(Mariannhill!AD260)</f>
        <v>0</v>
      </c>
      <c r="AE260" s="78">
        <f>SUM(Mariannhill!AE260)</f>
        <v>0</v>
      </c>
      <c r="AF260" s="78">
        <f>SUM(Mariannhill!AF260)</f>
        <v>0</v>
      </c>
      <c r="AG260" s="77">
        <f>SUM(Mariannhill!AG260)</f>
        <v>0</v>
      </c>
      <c r="AH260" s="79">
        <f>SUM(Mariannhill!AH260)</f>
        <v>0</v>
      </c>
      <c r="AI260" s="78">
        <f>SUM(Mariannhill!AI260)</f>
        <v>0</v>
      </c>
      <c r="AJ260" s="78">
        <f>SUM(Mariannhill!AJ260)</f>
        <v>0</v>
      </c>
      <c r="AK260" s="78">
        <f>SUM(Mariannhill!AK260)</f>
        <v>0</v>
      </c>
      <c r="AL260" s="78">
        <f>SUM(Mariannhill!AL260)</f>
        <v>0</v>
      </c>
      <c r="AM260" s="78">
        <f>SUM(Mariannhill!AM260)</f>
        <v>0</v>
      </c>
      <c r="AN260" s="78">
        <f>SUM(Mariannhill!AN260)</f>
        <v>0</v>
      </c>
      <c r="AO260" s="78">
        <f>SUM(Mariannhill!AO260)</f>
        <v>0</v>
      </c>
      <c r="AP260" s="78">
        <f>SUM(Mariannhill!AP260)</f>
        <v>0</v>
      </c>
      <c r="AQ260" s="78">
        <f>SUM(Mariannhill!AQ260)</f>
        <v>0</v>
      </c>
      <c r="AR260" s="78">
        <f>SUM(Mariannhill!AR260)</f>
        <v>0</v>
      </c>
      <c r="AS260" s="77">
        <f>SUM(Mariannhill!AS260)</f>
        <v>0</v>
      </c>
      <c r="AT260" s="79">
        <f>SUM(Mariannhill!AT260)</f>
        <v>0</v>
      </c>
      <c r="AU260" s="78">
        <f>SUM(Mariannhill!AU260)</f>
        <v>0</v>
      </c>
      <c r="AV260" s="78">
        <f>SUM(Mariannhill!AV260)</f>
        <v>0</v>
      </c>
      <c r="AW260" s="78">
        <f>SUM(Mariannhill!AW260)</f>
        <v>0</v>
      </c>
      <c r="AX260" s="78">
        <f>SUM(Mariannhill!AX260)</f>
        <v>0</v>
      </c>
      <c r="AY260" s="78">
        <f>SUM(Mariannhill!AY260)</f>
        <v>0</v>
      </c>
      <c r="AZ260" s="78">
        <f>SUM(Mariannhill!AZ260)</f>
        <v>0</v>
      </c>
      <c r="BA260" s="78">
        <f>SUM(Mariannhill!BA260)</f>
        <v>0</v>
      </c>
      <c r="BB260" s="78">
        <f>SUM(Mariannhill!BB260)</f>
        <v>0</v>
      </c>
      <c r="BC260" s="78">
        <f>SUM(Mariannhill!BC260)</f>
        <v>0</v>
      </c>
      <c r="BD260" s="78">
        <f>SUM(Mariannhill!BD260)</f>
        <v>0</v>
      </c>
      <c r="BE260" s="77">
        <f>SUM(Mariannhill!BE260)</f>
        <v>0</v>
      </c>
      <c r="BF260" s="79">
        <f>SUM(Mariannhill!BF260)</f>
        <v>0</v>
      </c>
      <c r="BG260" s="78">
        <f>SUM(Mariannhill!BG260)</f>
        <v>0</v>
      </c>
      <c r="BH260" s="78">
        <f>SUM(Mariannhill!BH260)</f>
        <v>0</v>
      </c>
      <c r="BI260" s="78">
        <f>SUM(Mariannhill!BI260)</f>
        <v>0</v>
      </c>
      <c r="BJ260" s="78">
        <f>SUM(Mariannhill!BJ260)</f>
        <v>0</v>
      </c>
      <c r="BK260" s="78">
        <f>SUM(Mariannhill!BK260)</f>
        <v>0</v>
      </c>
      <c r="BL260" s="78">
        <f>SUM(Mariannhill!BL260)</f>
        <v>0</v>
      </c>
      <c r="BM260" s="78">
        <f>SUM(Mariannhill!BM260)</f>
        <v>0</v>
      </c>
      <c r="BN260" s="78">
        <f>SUM(Mariannhill!BN260)</f>
        <v>0</v>
      </c>
      <c r="BO260" s="78">
        <f>SUM(Mariannhill!BO260)</f>
        <v>0</v>
      </c>
      <c r="BP260" s="78">
        <f>SUM(Mariannhill!BP260)</f>
        <v>0</v>
      </c>
      <c r="BQ260" s="77">
        <f>SUM(Mariannhill!BQ260)</f>
        <v>0</v>
      </c>
      <c r="BR260" s="79">
        <f>SUM(Mariannhill!BR260)</f>
        <v>0</v>
      </c>
      <c r="BS260" s="78">
        <f>SUM(Mariannhill!BS260)</f>
        <v>0</v>
      </c>
      <c r="BT260" s="78">
        <f>SUM(Mariannhill!BT260)</f>
        <v>0</v>
      </c>
      <c r="BU260" s="78">
        <f>SUM(Mariannhill!BU260)</f>
        <v>0</v>
      </c>
      <c r="BV260" s="78">
        <f>SUM(Mariannhill!BV260)</f>
        <v>0</v>
      </c>
      <c r="BW260" s="78">
        <f>SUM(Mariannhill!BW260)</f>
        <v>0</v>
      </c>
      <c r="BX260" s="78">
        <f>SUM(Mariannhill!BX260)</f>
        <v>0</v>
      </c>
      <c r="BY260" s="78">
        <f>SUM(Mariannhill!BY260)</f>
        <v>0</v>
      </c>
      <c r="BZ260" s="78">
        <f>SUM(Mariannhill!BZ260)</f>
        <v>0</v>
      </c>
      <c r="CA260" s="78">
        <f>SUM(Mariannhill!CA260)</f>
        <v>0</v>
      </c>
      <c r="CB260" s="78">
        <f>SUM(Mariannhill!CB260)</f>
        <v>0</v>
      </c>
      <c r="CC260" s="77">
        <f>SUM(Mariannhill!CC260)</f>
        <v>0</v>
      </c>
      <c r="CD260" s="40" t="s">
        <v>50</v>
      </c>
    </row>
    <row r="261" spans="1:82" s="40" customFormat="1" ht="26" x14ac:dyDescent="0.35">
      <c r="A261" s="152"/>
      <c r="B261" s="177" t="s">
        <v>475</v>
      </c>
      <c r="C261" s="178" t="s">
        <v>476</v>
      </c>
      <c r="D261" s="179" t="s">
        <v>248</v>
      </c>
      <c r="E261" s="283">
        <f>SUM(Mariannhill!E261)</f>
        <v>0</v>
      </c>
      <c r="F261" s="214" t="b">
        <f>(Mariannhill!G259)=G261</f>
        <v>1</v>
      </c>
      <c r="G261" s="75">
        <f t="shared" si="99"/>
        <v>0</v>
      </c>
      <c r="H261" s="76">
        <f>SUM(Mariannhill!H261)</f>
        <v>0</v>
      </c>
      <c r="I261" s="77">
        <f>SUM(Mariannhill!I261)</f>
        <v>0</v>
      </c>
      <c r="J261" s="76">
        <f>SUM(Mariannhill!J261)</f>
        <v>0</v>
      </c>
      <c r="K261" s="78">
        <f>SUM(Mariannhill!K261)</f>
        <v>0</v>
      </c>
      <c r="L261" s="78">
        <f>SUM(Mariannhill!L261)</f>
        <v>0</v>
      </c>
      <c r="M261" s="78">
        <f>SUM(Mariannhill!M261)</f>
        <v>0</v>
      </c>
      <c r="N261" s="78">
        <f>SUM(Mariannhill!N261)</f>
        <v>0</v>
      </c>
      <c r="O261" s="78">
        <f>SUM(Mariannhill!O261)</f>
        <v>0</v>
      </c>
      <c r="P261" s="78">
        <f>SUM(Mariannhill!P261)</f>
        <v>0</v>
      </c>
      <c r="Q261" s="78">
        <f>SUM(Mariannhill!Q261)</f>
        <v>0</v>
      </c>
      <c r="R261" s="78">
        <f>SUM(Mariannhill!R261)</f>
        <v>0</v>
      </c>
      <c r="S261" s="78">
        <f>SUM(Mariannhill!S261)</f>
        <v>0</v>
      </c>
      <c r="T261" s="78">
        <f>SUM(Mariannhill!T261)</f>
        <v>0</v>
      </c>
      <c r="U261" s="77">
        <f>SUM(Mariannhill!U261)</f>
        <v>0</v>
      </c>
      <c r="V261" s="76">
        <f>SUM(Mariannhill!V261)</f>
        <v>0</v>
      </c>
      <c r="W261" s="78">
        <f>SUM(Mariannhill!W261)</f>
        <v>0</v>
      </c>
      <c r="X261" s="78">
        <f>SUM(Mariannhill!X261)</f>
        <v>0</v>
      </c>
      <c r="Y261" s="78">
        <f>SUM(Mariannhill!Y261)</f>
        <v>0</v>
      </c>
      <c r="Z261" s="78">
        <f>SUM(Mariannhill!Z261)</f>
        <v>0</v>
      </c>
      <c r="AA261" s="78">
        <f>SUM(Mariannhill!AA261)</f>
        <v>0</v>
      </c>
      <c r="AB261" s="78">
        <f>SUM(Mariannhill!AB261)</f>
        <v>0</v>
      </c>
      <c r="AC261" s="78">
        <f>SUM(Mariannhill!AC261)</f>
        <v>0</v>
      </c>
      <c r="AD261" s="78">
        <f>SUM(Mariannhill!AD261)</f>
        <v>0</v>
      </c>
      <c r="AE261" s="78">
        <f>SUM(Mariannhill!AE261)</f>
        <v>0</v>
      </c>
      <c r="AF261" s="78">
        <f>SUM(Mariannhill!AF261)</f>
        <v>0</v>
      </c>
      <c r="AG261" s="77">
        <f>SUM(Mariannhill!AG261)</f>
        <v>0</v>
      </c>
      <c r="AH261" s="79">
        <f>SUM(Mariannhill!AH261)</f>
        <v>0</v>
      </c>
      <c r="AI261" s="78">
        <f>SUM(Mariannhill!AI261)</f>
        <v>0</v>
      </c>
      <c r="AJ261" s="78">
        <f>SUM(Mariannhill!AJ261)</f>
        <v>0</v>
      </c>
      <c r="AK261" s="78">
        <f>SUM(Mariannhill!AK261)</f>
        <v>0</v>
      </c>
      <c r="AL261" s="78">
        <f>SUM(Mariannhill!AL261)</f>
        <v>0</v>
      </c>
      <c r="AM261" s="78">
        <f>SUM(Mariannhill!AM261)</f>
        <v>0</v>
      </c>
      <c r="AN261" s="78">
        <f>SUM(Mariannhill!AN261)</f>
        <v>0</v>
      </c>
      <c r="AO261" s="78">
        <f>SUM(Mariannhill!AO261)</f>
        <v>0</v>
      </c>
      <c r="AP261" s="78">
        <f>SUM(Mariannhill!AP261)</f>
        <v>0</v>
      </c>
      <c r="AQ261" s="78">
        <f>SUM(Mariannhill!AQ261)</f>
        <v>0</v>
      </c>
      <c r="AR261" s="78">
        <f>SUM(Mariannhill!AR261)</f>
        <v>0</v>
      </c>
      <c r="AS261" s="77">
        <f>SUM(Mariannhill!AS261)</f>
        <v>0</v>
      </c>
      <c r="AT261" s="79">
        <f>SUM(Mariannhill!AT261)</f>
        <v>0</v>
      </c>
      <c r="AU261" s="78">
        <f>SUM(Mariannhill!AU261)</f>
        <v>0</v>
      </c>
      <c r="AV261" s="78">
        <f>SUM(Mariannhill!AV261)</f>
        <v>0</v>
      </c>
      <c r="AW261" s="78">
        <f>SUM(Mariannhill!AW261)</f>
        <v>0</v>
      </c>
      <c r="AX261" s="78">
        <f>SUM(Mariannhill!AX261)</f>
        <v>0</v>
      </c>
      <c r="AY261" s="78">
        <f>SUM(Mariannhill!AY261)</f>
        <v>0</v>
      </c>
      <c r="AZ261" s="78">
        <f>SUM(Mariannhill!AZ261)</f>
        <v>0</v>
      </c>
      <c r="BA261" s="78">
        <f>SUM(Mariannhill!BA261)</f>
        <v>0</v>
      </c>
      <c r="BB261" s="78">
        <f>SUM(Mariannhill!BB261)</f>
        <v>0</v>
      </c>
      <c r="BC261" s="78">
        <f>SUM(Mariannhill!BC261)</f>
        <v>0</v>
      </c>
      <c r="BD261" s="78">
        <f>SUM(Mariannhill!BD261)</f>
        <v>0</v>
      </c>
      <c r="BE261" s="77">
        <f>SUM(Mariannhill!BE261)</f>
        <v>0</v>
      </c>
      <c r="BF261" s="79">
        <f>SUM(Mariannhill!BF261)</f>
        <v>0</v>
      </c>
      <c r="BG261" s="78">
        <f>SUM(Mariannhill!BG261)</f>
        <v>0</v>
      </c>
      <c r="BH261" s="78">
        <f>SUM(Mariannhill!BH261)</f>
        <v>0</v>
      </c>
      <c r="BI261" s="78">
        <f>SUM(Mariannhill!BI261)</f>
        <v>0</v>
      </c>
      <c r="BJ261" s="78">
        <f>SUM(Mariannhill!BJ261)</f>
        <v>0</v>
      </c>
      <c r="BK261" s="78">
        <f>SUM(Mariannhill!BK261)</f>
        <v>0</v>
      </c>
      <c r="BL261" s="78">
        <f>SUM(Mariannhill!BL261)</f>
        <v>0</v>
      </c>
      <c r="BM261" s="78">
        <f>SUM(Mariannhill!BM261)</f>
        <v>0</v>
      </c>
      <c r="BN261" s="78">
        <f>SUM(Mariannhill!BN261)</f>
        <v>0</v>
      </c>
      <c r="BO261" s="78">
        <f>SUM(Mariannhill!BO261)</f>
        <v>0</v>
      </c>
      <c r="BP261" s="78">
        <f>SUM(Mariannhill!BP261)</f>
        <v>0</v>
      </c>
      <c r="BQ261" s="77">
        <f>SUM(Mariannhill!BQ261)</f>
        <v>0</v>
      </c>
      <c r="BR261" s="79">
        <f>SUM(Mariannhill!BR261)</f>
        <v>0</v>
      </c>
      <c r="BS261" s="78">
        <f>SUM(Mariannhill!BS261)</f>
        <v>0</v>
      </c>
      <c r="BT261" s="78">
        <f>SUM(Mariannhill!BT261)</f>
        <v>0</v>
      </c>
      <c r="BU261" s="78">
        <f>SUM(Mariannhill!BU261)</f>
        <v>0</v>
      </c>
      <c r="BV261" s="78">
        <f>SUM(Mariannhill!BV261)</f>
        <v>0</v>
      </c>
      <c r="BW261" s="78">
        <f>SUM(Mariannhill!BW261)</f>
        <v>0</v>
      </c>
      <c r="BX261" s="78">
        <f>SUM(Mariannhill!BX261)</f>
        <v>0</v>
      </c>
      <c r="BY261" s="78">
        <f>SUM(Mariannhill!BY261)</f>
        <v>0</v>
      </c>
      <c r="BZ261" s="78">
        <f>SUM(Mariannhill!BZ261)</f>
        <v>0</v>
      </c>
      <c r="CA261" s="78">
        <f>SUM(Mariannhill!CA261)</f>
        <v>0</v>
      </c>
      <c r="CB261" s="78">
        <f>SUM(Mariannhill!CB261)</f>
        <v>0</v>
      </c>
      <c r="CC261" s="77">
        <f>SUM(Mariannhill!CC261)</f>
        <v>0</v>
      </c>
      <c r="CD261" s="40" t="s">
        <v>50</v>
      </c>
    </row>
    <row r="262" spans="1:82" s="40" customFormat="1" ht="26" x14ac:dyDescent="0.35">
      <c r="A262" s="152"/>
      <c r="B262" s="177" t="s">
        <v>477</v>
      </c>
      <c r="C262" s="178" t="s">
        <v>478</v>
      </c>
      <c r="D262" s="179" t="s">
        <v>248</v>
      </c>
      <c r="E262" s="283">
        <f>SUM(Mariannhill!E262)</f>
        <v>0</v>
      </c>
      <c r="F262" s="214" t="b">
        <f>(Mariannhill!G260)=G262</f>
        <v>1</v>
      </c>
      <c r="G262" s="75">
        <f t="shared" si="99"/>
        <v>0</v>
      </c>
      <c r="H262" s="76">
        <f>SUM(Mariannhill!H262)</f>
        <v>0</v>
      </c>
      <c r="I262" s="77">
        <f>SUM(Mariannhill!I262)</f>
        <v>0</v>
      </c>
      <c r="J262" s="76">
        <f>SUM(Mariannhill!J262)</f>
        <v>0</v>
      </c>
      <c r="K262" s="78">
        <f>SUM(Mariannhill!K262)</f>
        <v>0</v>
      </c>
      <c r="L262" s="78">
        <f>SUM(Mariannhill!L262)</f>
        <v>0</v>
      </c>
      <c r="M262" s="78">
        <f>SUM(Mariannhill!M262)</f>
        <v>0</v>
      </c>
      <c r="N262" s="78">
        <f>SUM(Mariannhill!N262)</f>
        <v>0</v>
      </c>
      <c r="O262" s="78">
        <f>SUM(Mariannhill!O262)</f>
        <v>0</v>
      </c>
      <c r="P262" s="78">
        <f>SUM(Mariannhill!P262)</f>
        <v>0</v>
      </c>
      <c r="Q262" s="78">
        <f>SUM(Mariannhill!Q262)</f>
        <v>0</v>
      </c>
      <c r="R262" s="78">
        <f>SUM(Mariannhill!R262)</f>
        <v>0</v>
      </c>
      <c r="S262" s="78">
        <f>SUM(Mariannhill!S262)</f>
        <v>0</v>
      </c>
      <c r="T262" s="78">
        <f>SUM(Mariannhill!T262)</f>
        <v>0</v>
      </c>
      <c r="U262" s="77">
        <f>SUM(Mariannhill!U262)</f>
        <v>0</v>
      </c>
      <c r="V262" s="76">
        <f>SUM(Mariannhill!V262)</f>
        <v>0</v>
      </c>
      <c r="W262" s="78">
        <f>SUM(Mariannhill!W262)</f>
        <v>0</v>
      </c>
      <c r="X262" s="78">
        <f>SUM(Mariannhill!X262)</f>
        <v>0</v>
      </c>
      <c r="Y262" s="78">
        <f>SUM(Mariannhill!Y262)</f>
        <v>0</v>
      </c>
      <c r="Z262" s="78">
        <f>SUM(Mariannhill!Z262)</f>
        <v>0</v>
      </c>
      <c r="AA262" s="78">
        <f>SUM(Mariannhill!AA262)</f>
        <v>0</v>
      </c>
      <c r="AB262" s="78">
        <f>SUM(Mariannhill!AB262)</f>
        <v>0</v>
      </c>
      <c r="AC262" s="78">
        <f>SUM(Mariannhill!AC262)</f>
        <v>0</v>
      </c>
      <c r="AD262" s="78">
        <f>SUM(Mariannhill!AD262)</f>
        <v>0</v>
      </c>
      <c r="AE262" s="78">
        <f>SUM(Mariannhill!AE262)</f>
        <v>0</v>
      </c>
      <c r="AF262" s="78">
        <f>SUM(Mariannhill!AF262)</f>
        <v>0</v>
      </c>
      <c r="AG262" s="77">
        <f>SUM(Mariannhill!AG262)</f>
        <v>0</v>
      </c>
      <c r="AH262" s="79">
        <f>SUM(Mariannhill!AH262)</f>
        <v>0</v>
      </c>
      <c r="AI262" s="78">
        <f>SUM(Mariannhill!AI262)</f>
        <v>0</v>
      </c>
      <c r="AJ262" s="78">
        <f>SUM(Mariannhill!AJ262)</f>
        <v>0</v>
      </c>
      <c r="AK262" s="78">
        <f>SUM(Mariannhill!AK262)</f>
        <v>0</v>
      </c>
      <c r="AL262" s="78">
        <f>SUM(Mariannhill!AL262)</f>
        <v>0</v>
      </c>
      <c r="AM262" s="78">
        <f>SUM(Mariannhill!AM262)</f>
        <v>0</v>
      </c>
      <c r="AN262" s="78">
        <f>SUM(Mariannhill!AN262)</f>
        <v>0</v>
      </c>
      <c r="AO262" s="78">
        <f>SUM(Mariannhill!AO262)</f>
        <v>0</v>
      </c>
      <c r="AP262" s="78">
        <f>SUM(Mariannhill!AP262)</f>
        <v>0</v>
      </c>
      <c r="AQ262" s="78">
        <f>SUM(Mariannhill!AQ262)</f>
        <v>0</v>
      </c>
      <c r="AR262" s="78">
        <f>SUM(Mariannhill!AR262)</f>
        <v>0</v>
      </c>
      <c r="AS262" s="77">
        <f>SUM(Mariannhill!AS262)</f>
        <v>0</v>
      </c>
      <c r="AT262" s="79">
        <f>SUM(Mariannhill!AT262)</f>
        <v>0</v>
      </c>
      <c r="AU262" s="78">
        <f>SUM(Mariannhill!AU262)</f>
        <v>0</v>
      </c>
      <c r="AV262" s="78">
        <f>SUM(Mariannhill!AV262)</f>
        <v>0</v>
      </c>
      <c r="AW262" s="78">
        <f>SUM(Mariannhill!AW262)</f>
        <v>0</v>
      </c>
      <c r="AX262" s="78">
        <f>SUM(Mariannhill!AX262)</f>
        <v>0</v>
      </c>
      <c r="AY262" s="78">
        <f>SUM(Mariannhill!AY262)</f>
        <v>0</v>
      </c>
      <c r="AZ262" s="78">
        <f>SUM(Mariannhill!AZ262)</f>
        <v>0</v>
      </c>
      <c r="BA262" s="78">
        <f>SUM(Mariannhill!BA262)</f>
        <v>0</v>
      </c>
      <c r="BB262" s="78">
        <f>SUM(Mariannhill!BB262)</f>
        <v>0</v>
      </c>
      <c r="BC262" s="78">
        <f>SUM(Mariannhill!BC262)</f>
        <v>0</v>
      </c>
      <c r="BD262" s="78">
        <f>SUM(Mariannhill!BD262)</f>
        <v>0</v>
      </c>
      <c r="BE262" s="77">
        <f>SUM(Mariannhill!BE262)</f>
        <v>0</v>
      </c>
      <c r="BF262" s="79">
        <f>SUM(Mariannhill!BF262)</f>
        <v>0</v>
      </c>
      <c r="BG262" s="78">
        <f>SUM(Mariannhill!BG262)</f>
        <v>0</v>
      </c>
      <c r="BH262" s="78">
        <f>SUM(Mariannhill!BH262)</f>
        <v>0</v>
      </c>
      <c r="BI262" s="78">
        <f>SUM(Mariannhill!BI262)</f>
        <v>0</v>
      </c>
      <c r="BJ262" s="78">
        <f>SUM(Mariannhill!BJ262)</f>
        <v>0</v>
      </c>
      <c r="BK262" s="78">
        <f>SUM(Mariannhill!BK262)</f>
        <v>0</v>
      </c>
      <c r="BL262" s="78">
        <f>SUM(Mariannhill!BL262)</f>
        <v>0</v>
      </c>
      <c r="BM262" s="78">
        <f>SUM(Mariannhill!BM262)</f>
        <v>0</v>
      </c>
      <c r="BN262" s="78">
        <f>SUM(Mariannhill!BN262)</f>
        <v>0</v>
      </c>
      <c r="BO262" s="78">
        <f>SUM(Mariannhill!BO262)</f>
        <v>0</v>
      </c>
      <c r="BP262" s="78">
        <f>SUM(Mariannhill!BP262)</f>
        <v>0</v>
      </c>
      <c r="BQ262" s="77">
        <f>SUM(Mariannhill!BQ262)</f>
        <v>0</v>
      </c>
      <c r="BR262" s="79">
        <f>SUM(Mariannhill!BR262)</f>
        <v>0</v>
      </c>
      <c r="BS262" s="78">
        <f>SUM(Mariannhill!BS262)</f>
        <v>0</v>
      </c>
      <c r="BT262" s="78">
        <f>SUM(Mariannhill!BT262)</f>
        <v>0</v>
      </c>
      <c r="BU262" s="78">
        <f>SUM(Mariannhill!BU262)</f>
        <v>0</v>
      </c>
      <c r="BV262" s="78">
        <f>SUM(Mariannhill!BV262)</f>
        <v>0</v>
      </c>
      <c r="BW262" s="78">
        <f>SUM(Mariannhill!BW262)</f>
        <v>0</v>
      </c>
      <c r="BX262" s="78">
        <f>SUM(Mariannhill!BX262)</f>
        <v>0</v>
      </c>
      <c r="BY262" s="78">
        <f>SUM(Mariannhill!BY262)</f>
        <v>0</v>
      </c>
      <c r="BZ262" s="78">
        <f>SUM(Mariannhill!BZ262)</f>
        <v>0</v>
      </c>
      <c r="CA262" s="78">
        <f>SUM(Mariannhill!CA262)</f>
        <v>0</v>
      </c>
      <c r="CB262" s="78">
        <f>SUM(Mariannhill!CB262)</f>
        <v>0</v>
      </c>
      <c r="CC262" s="77">
        <f>SUM(Mariannhill!CC262)</f>
        <v>0</v>
      </c>
      <c r="CD262" s="40" t="s">
        <v>50</v>
      </c>
    </row>
    <row r="263" spans="1:82" s="40" customFormat="1" ht="26" x14ac:dyDescent="0.35">
      <c r="B263" s="177" t="s">
        <v>479</v>
      </c>
      <c r="C263" s="178" t="s">
        <v>480</v>
      </c>
      <c r="D263" s="179" t="s">
        <v>248</v>
      </c>
      <c r="E263" s="283">
        <f>SUM(Mariannhill!E263)</f>
        <v>0</v>
      </c>
      <c r="F263" s="214" t="b">
        <f>(Mariannhill!G261)=G263</f>
        <v>1</v>
      </c>
      <c r="G263" s="75">
        <f t="shared" si="99"/>
        <v>0</v>
      </c>
      <c r="H263" s="76">
        <f>SUM(Mariannhill!H263)</f>
        <v>0</v>
      </c>
      <c r="I263" s="77">
        <f>SUM(Mariannhill!I263)</f>
        <v>0</v>
      </c>
      <c r="J263" s="76">
        <f>SUM(Mariannhill!J263)</f>
        <v>0</v>
      </c>
      <c r="K263" s="78">
        <f>SUM(Mariannhill!K263)</f>
        <v>0</v>
      </c>
      <c r="L263" s="78">
        <f>SUM(Mariannhill!L263)</f>
        <v>0</v>
      </c>
      <c r="M263" s="78">
        <f>SUM(Mariannhill!M263)</f>
        <v>0</v>
      </c>
      <c r="N263" s="78">
        <f>SUM(Mariannhill!N263)</f>
        <v>0</v>
      </c>
      <c r="O263" s="78">
        <f>SUM(Mariannhill!O263)</f>
        <v>0</v>
      </c>
      <c r="P263" s="78">
        <f>SUM(Mariannhill!P263)</f>
        <v>0</v>
      </c>
      <c r="Q263" s="78">
        <f>SUM(Mariannhill!Q263)</f>
        <v>0</v>
      </c>
      <c r="R263" s="78">
        <f>SUM(Mariannhill!R263)</f>
        <v>0</v>
      </c>
      <c r="S263" s="78">
        <f>SUM(Mariannhill!S263)</f>
        <v>0</v>
      </c>
      <c r="T263" s="78">
        <f>SUM(Mariannhill!T263)</f>
        <v>0</v>
      </c>
      <c r="U263" s="77">
        <f>SUM(Mariannhill!U263)</f>
        <v>0</v>
      </c>
      <c r="V263" s="76">
        <f>SUM(Mariannhill!V263)</f>
        <v>0</v>
      </c>
      <c r="W263" s="78">
        <f>SUM(Mariannhill!W263)</f>
        <v>0</v>
      </c>
      <c r="X263" s="78">
        <f>SUM(Mariannhill!X263)</f>
        <v>0</v>
      </c>
      <c r="Y263" s="78">
        <f>SUM(Mariannhill!Y263)</f>
        <v>0</v>
      </c>
      <c r="Z263" s="78">
        <f>SUM(Mariannhill!Z263)</f>
        <v>0</v>
      </c>
      <c r="AA263" s="78">
        <f>SUM(Mariannhill!AA263)</f>
        <v>0</v>
      </c>
      <c r="AB263" s="78">
        <f>SUM(Mariannhill!AB263)</f>
        <v>0</v>
      </c>
      <c r="AC263" s="78">
        <f>SUM(Mariannhill!AC263)</f>
        <v>0</v>
      </c>
      <c r="AD263" s="78">
        <f>SUM(Mariannhill!AD263)</f>
        <v>0</v>
      </c>
      <c r="AE263" s="78">
        <f>SUM(Mariannhill!AE263)</f>
        <v>0</v>
      </c>
      <c r="AF263" s="78">
        <f>SUM(Mariannhill!AF263)</f>
        <v>0</v>
      </c>
      <c r="AG263" s="77">
        <f>SUM(Mariannhill!AG263)</f>
        <v>0</v>
      </c>
      <c r="AH263" s="79">
        <f>SUM(Mariannhill!AH263)</f>
        <v>0</v>
      </c>
      <c r="AI263" s="78">
        <f>SUM(Mariannhill!AI263)</f>
        <v>0</v>
      </c>
      <c r="AJ263" s="78">
        <f>SUM(Mariannhill!AJ263)</f>
        <v>0</v>
      </c>
      <c r="AK263" s="78">
        <f>SUM(Mariannhill!AK263)</f>
        <v>0</v>
      </c>
      <c r="AL263" s="78">
        <f>SUM(Mariannhill!AL263)</f>
        <v>0</v>
      </c>
      <c r="AM263" s="78">
        <f>SUM(Mariannhill!AM263)</f>
        <v>0</v>
      </c>
      <c r="AN263" s="78">
        <f>SUM(Mariannhill!AN263)</f>
        <v>0</v>
      </c>
      <c r="AO263" s="78">
        <f>SUM(Mariannhill!AO263)</f>
        <v>0</v>
      </c>
      <c r="AP263" s="78">
        <f>SUM(Mariannhill!AP263)</f>
        <v>0</v>
      </c>
      <c r="AQ263" s="78">
        <f>SUM(Mariannhill!AQ263)</f>
        <v>0</v>
      </c>
      <c r="AR263" s="78">
        <f>SUM(Mariannhill!AR263)</f>
        <v>0</v>
      </c>
      <c r="AS263" s="77">
        <f>SUM(Mariannhill!AS263)</f>
        <v>0</v>
      </c>
      <c r="AT263" s="79">
        <f>SUM(Mariannhill!AT263)</f>
        <v>0</v>
      </c>
      <c r="AU263" s="78">
        <f>SUM(Mariannhill!AU263)</f>
        <v>0</v>
      </c>
      <c r="AV263" s="78">
        <f>SUM(Mariannhill!AV263)</f>
        <v>0</v>
      </c>
      <c r="AW263" s="78">
        <f>SUM(Mariannhill!AW263)</f>
        <v>0</v>
      </c>
      <c r="AX263" s="78">
        <f>SUM(Mariannhill!AX263)</f>
        <v>0</v>
      </c>
      <c r="AY263" s="78">
        <f>SUM(Mariannhill!AY263)</f>
        <v>0</v>
      </c>
      <c r="AZ263" s="78">
        <f>SUM(Mariannhill!AZ263)</f>
        <v>0</v>
      </c>
      <c r="BA263" s="78">
        <f>SUM(Mariannhill!BA263)</f>
        <v>0</v>
      </c>
      <c r="BB263" s="78">
        <f>SUM(Mariannhill!BB263)</f>
        <v>0</v>
      </c>
      <c r="BC263" s="78">
        <f>SUM(Mariannhill!BC263)</f>
        <v>0</v>
      </c>
      <c r="BD263" s="78">
        <f>SUM(Mariannhill!BD263)</f>
        <v>0</v>
      </c>
      <c r="BE263" s="77">
        <f>SUM(Mariannhill!BE263)</f>
        <v>0</v>
      </c>
      <c r="BF263" s="79">
        <f>SUM(Mariannhill!BF263)</f>
        <v>0</v>
      </c>
      <c r="BG263" s="78">
        <f>SUM(Mariannhill!BG263)</f>
        <v>0</v>
      </c>
      <c r="BH263" s="78">
        <f>SUM(Mariannhill!BH263)</f>
        <v>0</v>
      </c>
      <c r="BI263" s="78">
        <f>SUM(Mariannhill!BI263)</f>
        <v>0</v>
      </c>
      <c r="BJ263" s="78">
        <f>SUM(Mariannhill!BJ263)</f>
        <v>0</v>
      </c>
      <c r="BK263" s="78">
        <f>SUM(Mariannhill!BK263)</f>
        <v>0</v>
      </c>
      <c r="BL263" s="78">
        <f>SUM(Mariannhill!BL263)</f>
        <v>0</v>
      </c>
      <c r="BM263" s="78">
        <f>SUM(Mariannhill!BM263)</f>
        <v>0</v>
      </c>
      <c r="BN263" s="78">
        <f>SUM(Mariannhill!BN263)</f>
        <v>0</v>
      </c>
      <c r="BO263" s="78">
        <f>SUM(Mariannhill!BO263)</f>
        <v>0</v>
      </c>
      <c r="BP263" s="78">
        <f>SUM(Mariannhill!BP263)</f>
        <v>0</v>
      </c>
      <c r="BQ263" s="77">
        <f>SUM(Mariannhill!BQ263)</f>
        <v>0</v>
      </c>
      <c r="BR263" s="79">
        <f>SUM(Mariannhill!BR263)</f>
        <v>0</v>
      </c>
      <c r="BS263" s="78">
        <f>SUM(Mariannhill!BS263)</f>
        <v>0</v>
      </c>
      <c r="BT263" s="78">
        <f>SUM(Mariannhill!BT263)</f>
        <v>0</v>
      </c>
      <c r="BU263" s="78">
        <f>SUM(Mariannhill!BU263)</f>
        <v>0</v>
      </c>
      <c r="BV263" s="78">
        <f>SUM(Mariannhill!BV263)</f>
        <v>0</v>
      </c>
      <c r="BW263" s="78">
        <f>SUM(Mariannhill!BW263)</f>
        <v>0</v>
      </c>
      <c r="BX263" s="78">
        <f>SUM(Mariannhill!BX263)</f>
        <v>0</v>
      </c>
      <c r="BY263" s="78">
        <f>SUM(Mariannhill!BY263)</f>
        <v>0</v>
      </c>
      <c r="BZ263" s="78">
        <f>SUM(Mariannhill!BZ263)</f>
        <v>0</v>
      </c>
      <c r="CA263" s="78">
        <f>SUM(Mariannhill!CA263)</f>
        <v>0</v>
      </c>
      <c r="CB263" s="78">
        <f>SUM(Mariannhill!CB263)</f>
        <v>0</v>
      </c>
      <c r="CC263" s="77">
        <f>SUM(Mariannhill!CC263)</f>
        <v>0</v>
      </c>
      <c r="CD263" s="40" t="s">
        <v>50</v>
      </c>
    </row>
    <row r="264" spans="1:82" s="40" customFormat="1" ht="26" x14ac:dyDescent="0.35">
      <c r="B264" s="188" t="s">
        <v>481</v>
      </c>
      <c r="C264" s="189" t="s">
        <v>482</v>
      </c>
      <c r="D264" s="179" t="s">
        <v>248</v>
      </c>
      <c r="E264" s="283">
        <f>SUM(Mariannhill!E264)</f>
        <v>0</v>
      </c>
      <c r="F264" s="214" t="b">
        <f>(Mariannhill!G262)=G264</f>
        <v>1</v>
      </c>
      <c r="G264" s="75">
        <f t="shared" si="99"/>
        <v>0</v>
      </c>
      <c r="H264" s="76">
        <f>SUM(Mariannhill!H264)</f>
        <v>0</v>
      </c>
      <c r="I264" s="77">
        <f>SUM(Mariannhill!I264)</f>
        <v>0</v>
      </c>
      <c r="J264" s="76">
        <f>SUM(Mariannhill!J264)</f>
        <v>0</v>
      </c>
      <c r="K264" s="78">
        <f>SUM(Mariannhill!K264)</f>
        <v>0</v>
      </c>
      <c r="L264" s="78">
        <f>SUM(Mariannhill!L264)</f>
        <v>0</v>
      </c>
      <c r="M264" s="78">
        <f>SUM(Mariannhill!M264)</f>
        <v>0</v>
      </c>
      <c r="N264" s="78">
        <f>SUM(Mariannhill!N264)</f>
        <v>0</v>
      </c>
      <c r="O264" s="78">
        <f>SUM(Mariannhill!O264)</f>
        <v>0</v>
      </c>
      <c r="P264" s="78">
        <f>SUM(Mariannhill!P264)</f>
        <v>0</v>
      </c>
      <c r="Q264" s="78">
        <f>SUM(Mariannhill!Q264)</f>
        <v>0</v>
      </c>
      <c r="R264" s="78">
        <f>SUM(Mariannhill!R264)</f>
        <v>0</v>
      </c>
      <c r="S264" s="78">
        <f>SUM(Mariannhill!S264)</f>
        <v>0</v>
      </c>
      <c r="T264" s="78">
        <f>SUM(Mariannhill!T264)</f>
        <v>0</v>
      </c>
      <c r="U264" s="77">
        <f>SUM(Mariannhill!U264)</f>
        <v>0</v>
      </c>
      <c r="V264" s="76">
        <f>SUM(Mariannhill!V264)</f>
        <v>0</v>
      </c>
      <c r="W264" s="78">
        <f>SUM(Mariannhill!W264)</f>
        <v>0</v>
      </c>
      <c r="X264" s="78">
        <f>SUM(Mariannhill!X264)</f>
        <v>0</v>
      </c>
      <c r="Y264" s="78">
        <f>SUM(Mariannhill!Y264)</f>
        <v>0</v>
      </c>
      <c r="Z264" s="78">
        <f>SUM(Mariannhill!Z264)</f>
        <v>0</v>
      </c>
      <c r="AA264" s="78">
        <f>SUM(Mariannhill!AA264)</f>
        <v>0</v>
      </c>
      <c r="AB264" s="78">
        <f>SUM(Mariannhill!AB264)</f>
        <v>0</v>
      </c>
      <c r="AC264" s="78">
        <f>SUM(Mariannhill!AC264)</f>
        <v>0</v>
      </c>
      <c r="AD264" s="78">
        <f>SUM(Mariannhill!AD264)</f>
        <v>0</v>
      </c>
      <c r="AE264" s="78">
        <f>SUM(Mariannhill!AE264)</f>
        <v>0</v>
      </c>
      <c r="AF264" s="78">
        <f>SUM(Mariannhill!AF264)</f>
        <v>0</v>
      </c>
      <c r="AG264" s="77">
        <f>SUM(Mariannhill!AG264)</f>
        <v>0</v>
      </c>
      <c r="AH264" s="79">
        <f>SUM(Mariannhill!AH264)</f>
        <v>0</v>
      </c>
      <c r="AI264" s="78">
        <f>SUM(Mariannhill!AI264)</f>
        <v>0</v>
      </c>
      <c r="AJ264" s="78">
        <f>SUM(Mariannhill!AJ264)</f>
        <v>0</v>
      </c>
      <c r="AK264" s="78">
        <f>SUM(Mariannhill!AK264)</f>
        <v>0</v>
      </c>
      <c r="AL264" s="78">
        <f>SUM(Mariannhill!AL264)</f>
        <v>0</v>
      </c>
      <c r="AM264" s="78">
        <f>SUM(Mariannhill!AM264)</f>
        <v>0</v>
      </c>
      <c r="AN264" s="78">
        <f>SUM(Mariannhill!AN264)</f>
        <v>0</v>
      </c>
      <c r="AO264" s="78">
        <f>SUM(Mariannhill!AO264)</f>
        <v>0</v>
      </c>
      <c r="AP264" s="78">
        <f>SUM(Mariannhill!AP264)</f>
        <v>0</v>
      </c>
      <c r="AQ264" s="78">
        <f>SUM(Mariannhill!AQ264)</f>
        <v>0</v>
      </c>
      <c r="AR264" s="78">
        <f>SUM(Mariannhill!AR264)</f>
        <v>0</v>
      </c>
      <c r="AS264" s="77">
        <f>SUM(Mariannhill!AS264)</f>
        <v>0</v>
      </c>
      <c r="AT264" s="79">
        <f>SUM(Mariannhill!AT264)</f>
        <v>0</v>
      </c>
      <c r="AU264" s="78">
        <f>SUM(Mariannhill!AU264)</f>
        <v>0</v>
      </c>
      <c r="AV264" s="78">
        <f>SUM(Mariannhill!AV264)</f>
        <v>0</v>
      </c>
      <c r="AW264" s="78">
        <f>SUM(Mariannhill!AW264)</f>
        <v>0</v>
      </c>
      <c r="AX264" s="78">
        <f>SUM(Mariannhill!AX264)</f>
        <v>0</v>
      </c>
      <c r="AY264" s="78">
        <f>SUM(Mariannhill!AY264)</f>
        <v>0</v>
      </c>
      <c r="AZ264" s="78">
        <f>SUM(Mariannhill!AZ264)</f>
        <v>0</v>
      </c>
      <c r="BA264" s="78">
        <f>SUM(Mariannhill!BA264)</f>
        <v>0</v>
      </c>
      <c r="BB264" s="78">
        <f>SUM(Mariannhill!BB264)</f>
        <v>0</v>
      </c>
      <c r="BC264" s="78">
        <f>SUM(Mariannhill!BC264)</f>
        <v>0</v>
      </c>
      <c r="BD264" s="78">
        <f>SUM(Mariannhill!BD264)</f>
        <v>0</v>
      </c>
      <c r="BE264" s="77">
        <f>SUM(Mariannhill!BE264)</f>
        <v>0</v>
      </c>
      <c r="BF264" s="79">
        <f>SUM(Mariannhill!BF264)</f>
        <v>0</v>
      </c>
      <c r="BG264" s="78">
        <f>SUM(Mariannhill!BG264)</f>
        <v>0</v>
      </c>
      <c r="BH264" s="78">
        <f>SUM(Mariannhill!BH264)</f>
        <v>0</v>
      </c>
      <c r="BI264" s="78">
        <f>SUM(Mariannhill!BI264)</f>
        <v>0</v>
      </c>
      <c r="BJ264" s="78">
        <f>SUM(Mariannhill!BJ264)</f>
        <v>0</v>
      </c>
      <c r="BK264" s="78">
        <f>SUM(Mariannhill!BK264)</f>
        <v>0</v>
      </c>
      <c r="BL264" s="78">
        <f>SUM(Mariannhill!BL264)</f>
        <v>0</v>
      </c>
      <c r="BM264" s="78">
        <f>SUM(Mariannhill!BM264)</f>
        <v>0</v>
      </c>
      <c r="BN264" s="78">
        <f>SUM(Mariannhill!BN264)</f>
        <v>0</v>
      </c>
      <c r="BO264" s="78">
        <f>SUM(Mariannhill!BO264)</f>
        <v>0</v>
      </c>
      <c r="BP264" s="78">
        <f>SUM(Mariannhill!BP264)</f>
        <v>0</v>
      </c>
      <c r="BQ264" s="77">
        <f>SUM(Mariannhill!BQ264)</f>
        <v>0</v>
      </c>
      <c r="BR264" s="79">
        <f>SUM(Mariannhill!BR264)</f>
        <v>0</v>
      </c>
      <c r="BS264" s="78">
        <f>SUM(Mariannhill!BS264)</f>
        <v>0</v>
      </c>
      <c r="BT264" s="78">
        <f>SUM(Mariannhill!BT264)</f>
        <v>0</v>
      </c>
      <c r="BU264" s="78">
        <f>SUM(Mariannhill!BU264)</f>
        <v>0</v>
      </c>
      <c r="BV264" s="78">
        <f>SUM(Mariannhill!BV264)</f>
        <v>0</v>
      </c>
      <c r="BW264" s="78">
        <f>SUM(Mariannhill!BW264)</f>
        <v>0</v>
      </c>
      <c r="BX264" s="78">
        <f>SUM(Mariannhill!BX264)</f>
        <v>0</v>
      </c>
      <c r="BY264" s="78">
        <f>SUM(Mariannhill!BY264)</f>
        <v>0</v>
      </c>
      <c r="BZ264" s="78">
        <f>SUM(Mariannhill!BZ264)</f>
        <v>0</v>
      </c>
      <c r="CA264" s="78">
        <f>SUM(Mariannhill!CA264)</f>
        <v>0</v>
      </c>
      <c r="CB264" s="78">
        <f>SUM(Mariannhill!CB264)</f>
        <v>0</v>
      </c>
      <c r="CC264" s="77">
        <f>SUM(Mariannhill!CC264)</f>
        <v>0</v>
      </c>
      <c r="CD264" s="40" t="s">
        <v>50</v>
      </c>
    </row>
    <row r="265" spans="1:82" s="40" customFormat="1" ht="39" x14ac:dyDescent="0.35">
      <c r="B265" s="188" t="s">
        <v>483</v>
      </c>
      <c r="C265" s="189" t="s">
        <v>484</v>
      </c>
      <c r="D265" s="179" t="s">
        <v>248</v>
      </c>
      <c r="E265" s="283">
        <f>SUM(Mariannhill!E265)</f>
        <v>0</v>
      </c>
      <c r="F265" s="214" t="b">
        <f>(Mariannhill!G263)=G265</f>
        <v>1</v>
      </c>
      <c r="G265" s="75">
        <f t="shared" si="99"/>
        <v>0</v>
      </c>
      <c r="H265" s="76">
        <f>SUM(Mariannhill!H265)</f>
        <v>0</v>
      </c>
      <c r="I265" s="77">
        <f>SUM(Mariannhill!I265)</f>
        <v>0</v>
      </c>
      <c r="J265" s="76">
        <f>SUM(Mariannhill!J265)</f>
        <v>0</v>
      </c>
      <c r="K265" s="78">
        <f>SUM(Mariannhill!K265)</f>
        <v>0</v>
      </c>
      <c r="L265" s="78">
        <f>SUM(Mariannhill!L265)</f>
        <v>0</v>
      </c>
      <c r="M265" s="78">
        <f>SUM(Mariannhill!M265)</f>
        <v>0</v>
      </c>
      <c r="N265" s="78">
        <f>SUM(Mariannhill!N265)</f>
        <v>0</v>
      </c>
      <c r="O265" s="78">
        <f>SUM(Mariannhill!O265)</f>
        <v>0</v>
      </c>
      <c r="P265" s="78">
        <f>SUM(Mariannhill!P265)</f>
        <v>0</v>
      </c>
      <c r="Q265" s="78">
        <f>SUM(Mariannhill!Q265)</f>
        <v>0</v>
      </c>
      <c r="R265" s="78">
        <f>SUM(Mariannhill!R265)</f>
        <v>0</v>
      </c>
      <c r="S265" s="78">
        <f>SUM(Mariannhill!S265)</f>
        <v>0</v>
      </c>
      <c r="T265" s="78">
        <f>SUM(Mariannhill!T265)</f>
        <v>0</v>
      </c>
      <c r="U265" s="77">
        <f>SUM(Mariannhill!U265)</f>
        <v>0</v>
      </c>
      <c r="V265" s="76">
        <f>SUM(Mariannhill!V265)</f>
        <v>0</v>
      </c>
      <c r="W265" s="78">
        <f>SUM(Mariannhill!W265)</f>
        <v>0</v>
      </c>
      <c r="X265" s="78">
        <f>SUM(Mariannhill!X265)</f>
        <v>0</v>
      </c>
      <c r="Y265" s="78">
        <f>SUM(Mariannhill!Y265)</f>
        <v>0</v>
      </c>
      <c r="Z265" s="78">
        <f>SUM(Mariannhill!Z265)</f>
        <v>0</v>
      </c>
      <c r="AA265" s="78">
        <f>SUM(Mariannhill!AA265)</f>
        <v>0</v>
      </c>
      <c r="AB265" s="78">
        <f>SUM(Mariannhill!AB265)</f>
        <v>0</v>
      </c>
      <c r="AC265" s="78">
        <f>SUM(Mariannhill!AC265)</f>
        <v>0</v>
      </c>
      <c r="AD265" s="78">
        <f>SUM(Mariannhill!AD265)</f>
        <v>0</v>
      </c>
      <c r="AE265" s="78">
        <f>SUM(Mariannhill!AE265)</f>
        <v>0</v>
      </c>
      <c r="AF265" s="78">
        <f>SUM(Mariannhill!AF265)</f>
        <v>0</v>
      </c>
      <c r="AG265" s="77">
        <f>SUM(Mariannhill!AG265)</f>
        <v>0</v>
      </c>
      <c r="AH265" s="79">
        <f>SUM(Mariannhill!AH265)</f>
        <v>0</v>
      </c>
      <c r="AI265" s="78">
        <f>SUM(Mariannhill!AI265)</f>
        <v>0</v>
      </c>
      <c r="AJ265" s="78">
        <f>SUM(Mariannhill!AJ265)</f>
        <v>0</v>
      </c>
      <c r="AK265" s="78">
        <f>SUM(Mariannhill!AK265)</f>
        <v>0</v>
      </c>
      <c r="AL265" s="78">
        <f>SUM(Mariannhill!AL265)</f>
        <v>0</v>
      </c>
      <c r="AM265" s="78">
        <f>SUM(Mariannhill!AM265)</f>
        <v>0</v>
      </c>
      <c r="AN265" s="78">
        <f>SUM(Mariannhill!AN265)</f>
        <v>0</v>
      </c>
      <c r="AO265" s="78">
        <f>SUM(Mariannhill!AO265)</f>
        <v>0</v>
      </c>
      <c r="AP265" s="78">
        <f>SUM(Mariannhill!AP265)</f>
        <v>0</v>
      </c>
      <c r="AQ265" s="78">
        <f>SUM(Mariannhill!AQ265)</f>
        <v>0</v>
      </c>
      <c r="AR265" s="78">
        <f>SUM(Mariannhill!AR265)</f>
        <v>0</v>
      </c>
      <c r="AS265" s="77">
        <f>SUM(Mariannhill!AS265)</f>
        <v>0</v>
      </c>
      <c r="AT265" s="79">
        <f>SUM(Mariannhill!AT265)</f>
        <v>0</v>
      </c>
      <c r="AU265" s="78">
        <f>SUM(Mariannhill!AU265)</f>
        <v>0</v>
      </c>
      <c r="AV265" s="78">
        <f>SUM(Mariannhill!AV265)</f>
        <v>0</v>
      </c>
      <c r="AW265" s="78">
        <f>SUM(Mariannhill!AW265)</f>
        <v>0</v>
      </c>
      <c r="AX265" s="78">
        <f>SUM(Mariannhill!AX265)</f>
        <v>0</v>
      </c>
      <c r="AY265" s="78">
        <f>SUM(Mariannhill!AY265)</f>
        <v>0</v>
      </c>
      <c r="AZ265" s="78">
        <f>SUM(Mariannhill!AZ265)</f>
        <v>0</v>
      </c>
      <c r="BA265" s="78">
        <f>SUM(Mariannhill!BA265)</f>
        <v>0</v>
      </c>
      <c r="BB265" s="78">
        <f>SUM(Mariannhill!BB265)</f>
        <v>0</v>
      </c>
      <c r="BC265" s="78">
        <f>SUM(Mariannhill!BC265)</f>
        <v>0</v>
      </c>
      <c r="BD265" s="78">
        <f>SUM(Mariannhill!BD265)</f>
        <v>0</v>
      </c>
      <c r="BE265" s="77">
        <f>SUM(Mariannhill!BE265)</f>
        <v>0</v>
      </c>
      <c r="BF265" s="79">
        <f>SUM(Mariannhill!BF265)</f>
        <v>0</v>
      </c>
      <c r="BG265" s="78">
        <f>SUM(Mariannhill!BG265)</f>
        <v>0</v>
      </c>
      <c r="BH265" s="78">
        <f>SUM(Mariannhill!BH265)</f>
        <v>0</v>
      </c>
      <c r="BI265" s="78">
        <f>SUM(Mariannhill!BI265)</f>
        <v>0</v>
      </c>
      <c r="BJ265" s="78">
        <f>SUM(Mariannhill!BJ265)</f>
        <v>0</v>
      </c>
      <c r="BK265" s="78">
        <f>SUM(Mariannhill!BK265)</f>
        <v>0</v>
      </c>
      <c r="BL265" s="78">
        <f>SUM(Mariannhill!BL265)</f>
        <v>0</v>
      </c>
      <c r="BM265" s="78">
        <f>SUM(Mariannhill!BM265)</f>
        <v>0</v>
      </c>
      <c r="BN265" s="78">
        <f>SUM(Mariannhill!BN265)</f>
        <v>0</v>
      </c>
      <c r="BO265" s="78">
        <f>SUM(Mariannhill!BO265)</f>
        <v>0</v>
      </c>
      <c r="BP265" s="78">
        <f>SUM(Mariannhill!BP265)</f>
        <v>0</v>
      </c>
      <c r="BQ265" s="77">
        <f>SUM(Mariannhill!BQ265)</f>
        <v>0</v>
      </c>
      <c r="BR265" s="79">
        <f>SUM(Mariannhill!BR265)</f>
        <v>0</v>
      </c>
      <c r="BS265" s="78">
        <f>SUM(Mariannhill!BS265)</f>
        <v>0</v>
      </c>
      <c r="BT265" s="78">
        <f>SUM(Mariannhill!BT265)</f>
        <v>0</v>
      </c>
      <c r="BU265" s="78">
        <f>SUM(Mariannhill!BU265)</f>
        <v>0</v>
      </c>
      <c r="BV265" s="78">
        <f>SUM(Mariannhill!BV265)</f>
        <v>0</v>
      </c>
      <c r="BW265" s="78">
        <f>SUM(Mariannhill!BW265)</f>
        <v>0</v>
      </c>
      <c r="BX265" s="78">
        <f>SUM(Mariannhill!BX265)</f>
        <v>0</v>
      </c>
      <c r="BY265" s="78">
        <f>SUM(Mariannhill!BY265)</f>
        <v>0</v>
      </c>
      <c r="BZ265" s="78">
        <f>SUM(Mariannhill!BZ265)</f>
        <v>0</v>
      </c>
      <c r="CA265" s="78">
        <f>SUM(Mariannhill!CA265)</f>
        <v>0</v>
      </c>
      <c r="CB265" s="78">
        <f>SUM(Mariannhill!CB265)</f>
        <v>0</v>
      </c>
      <c r="CC265" s="77">
        <f>SUM(Mariannhill!CC265)</f>
        <v>0</v>
      </c>
      <c r="CD265" s="40" t="s">
        <v>50</v>
      </c>
    </row>
    <row r="266" spans="1:82" s="40" customFormat="1" ht="26" x14ac:dyDescent="0.35">
      <c r="B266" s="188" t="s">
        <v>485</v>
      </c>
      <c r="C266" s="189" t="s">
        <v>486</v>
      </c>
      <c r="D266" s="190" t="s">
        <v>90</v>
      </c>
      <c r="E266" s="283">
        <f>SUM(Mariannhill!E266)</f>
        <v>0</v>
      </c>
      <c r="F266" s="214" t="b">
        <f>(Mariannhill!G264)=G266</f>
        <v>1</v>
      </c>
      <c r="G266" s="75">
        <f t="shared" si="99"/>
        <v>0</v>
      </c>
      <c r="H266" s="76">
        <f>SUM(Mariannhill!H266)</f>
        <v>0</v>
      </c>
      <c r="I266" s="77">
        <f>SUM(Mariannhill!I266)</f>
        <v>0</v>
      </c>
      <c r="J266" s="76">
        <f>SUM(Mariannhill!J266)</f>
        <v>0</v>
      </c>
      <c r="K266" s="78">
        <f>SUM(Mariannhill!K266)</f>
        <v>0</v>
      </c>
      <c r="L266" s="78">
        <f>SUM(Mariannhill!L266)</f>
        <v>0</v>
      </c>
      <c r="M266" s="78">
        <f>SUM(Mariannhill!M266)</f>
        <v>0</v>
      </c>
      <c r="N266" s="78">
        <f>SUM(Mariannhill!N266)</f>
        <v>0</v>
      </c>
      <c r="O266" s="78">
        <f>SUM(Mariannhill!O266)</f>
        <v>0</v>
      </c>
      <c r="P266" s="78">
        <f>SUM(Mariannhill!P266)</f>
        <v>0</v>
      </c>
      <c r="Q266" s="78">
        <f>SUM(Mariannhill!Q266)</f>
        <v>0</v>
      </c>
      <c r="R266" s="78">
        <f>SUM(Mariannhill!R266)</f>
        <v>0</v>
      </c>
      <c r="S266" s="78">
        <f>SUM(Mariannhill!S266)</f>
        <v>0</v>
      </c>
      <c r="T266" s="78">
        <f>SUM(Mariannhill!T266)</f>
        <v>0</v>
      </c>
      <c r="U266" s="77">
        <f>SUM(Mariannhill!U266)</f>
        <v>0</v>
      </c>
      <c r="V266" s="76">
        <f>SUM(Mariannhill!V266)</f>
        <v>0</v>
      </c>
      <c r="W266" s="78">
        <f>SUM(Mariannhill!W266)</f>
        <v>0</v>
      </c>
      <c r="X266" s="78">
        <f>SUM(Mariannhill!X266)</f>
        <v>0</v>
      </c>
      <c r="Y266" s="78">
        <f>SUM(Mariannhill!Y266)</f>
        <v>0</v>
      </c>
      <c r="Z266" s="78">
        <f>SUM(Mariannhill!Z266)</f>
        <v>0</v>
      </c>
      <c r="AA266" s="78">
        <f>SUM(Mariannhill!AA266)</f>
        <v>0</v>
      </c>
      <c r="AB266" s="78">
        <f>SUM(Mariannhill!AB266)</f>
        <v>0</v>
      </c>
      <c r="AC266" s="78">
        <f>SUM(Mariannhill!AC266)</f>
        <v>0</v>
      </c>
      <c r="AD266" s="78">
        <f>SUM(Mariannhill!AD266)</f>
        <v>0</v>
      </c>
      <c r="AE266" s="78">
        <f>SUM(Mariannhill!AE266)</f>
        <v>0</v>
      </c>
      <c r="AF266" s="78">
        <f>SUM(Mariannhill!AF266)</f>
        <v>0</v>
      </c>
      <c r="AG266" s="77">
        <f>SUM(Mariannhill!AG266)</f>
        <v>0</v>
      </c>
      <c r="AH266" s="79">
        <f>SUM(Mariannhill!AH266)</f>
        <v>0</v>
      </c>
      <c r="AI266" s="78">
        <f>SUM(Mariannhill!AI266)</f>
        <v>0</v>
      </c>
      <c r="AJ266" s="78">
        <f>SUM(Mariannhill!AJ266)</f>
        <v>0</v>
      </c>
      <c r="AK266" s="78">
        <f>SUM(Mariannhill!AK266)</f>
        <v>0</v>
      </c>
      <c r="AL266" s="78">
        <f>SUM(Mariannhill!AL266)</f>
        <v>0</v>
      </c>
      <c r="AM266" s="78">
        <f>SUM(Mariannhill!AM266)</f>
        <v>0</v>
      </c>
      <c r="AN266" s="78">
        <f>SUM(Mariannhill!AN266)</f>
        <v>0</v>
      </c>
      <c r="AO266" s="78">
        <f>SUM(Mariannhill!AO266)</f>
        <v>0</v>
      </c>
      <c r="AP266" s="78">
        <f>SUM(Mariannhill!AP266)</f>
        <v>0</v>
      </c>
      <c r="AQ266" s="78">
        <f>SUM(Mariannhill!AQ266)</f>
        <v>0</v>
      </c>
      <c r="AR266" s="78">
        <f>SUM(Mariannhill!AR266)</f>
        <v>0</v>
      </c>
      <c r="AS266" s="77">
        <f>SUM(Mariannhill!AS266)</f>
        <v>0</v>
      </c>
      <c r="AT266" s="79">
        <f>SUM(Mariannhill!AT266)</f>
        <v>0</v>
      </c>
      <c r="AU266" s="78">
        <f>SUM(Mariannhill!AU266)</f>
        <v>0</v>
      </c>
      <c r="AV266" s="78">
        <f>SUM(Mariannhill!AV266)</f>
        <v>0</v>
      </c>
      <c r="AW266" s="78">
        <f>SUM(Mariannhill!AW266)</f>
        <v>0</v>
      </c>
      <c r="AX266" s="78">
        <f>SUM(Mariannhill!AX266)</f>
        <v>0</v>
      </c>
      <c r="AY266" s="78">
        <f>SUM(Mariannhill!AY266)</f>
        <v>0</v>
      </c>
      <c r="AZ266" s="78">
        <f>SUM(Mariannhill!AZ266)</f>
        <v>0</v>
      </c>
      <c r="BA266" s="78">
        <f>SUM(Mariannhill!BA266)</f>
        <v>0</v>
      </c>
      <c r="BB266" s="78">
        <f>SUM(Mariannhill!BB266)</f>
        <v>0</v>
      </c>
      <c r="BC266" s="78">
        <f>SUM(Mariannhill!BC266)</f>
        <v>0</v>
      </c>
      <c r="BD266" s="78">
        <f>SUM(Mariannhill!BD266)</f>
        <v>0</v>
      </c>
      <c r="BE266" s="77">
        <f>SUM(Mariannhill!BE266)</f>
        <v>0</v>
      </c>
      <c r="BF266" s="79">
        <f>SUM(Mariannhill!BF266)</f>
        <v>0</v>
      </c>
      <c r="BG266" s="78">
        <f>SUM(Mariannhill!BG266)</f>
        <v>0</v>
      </c>
      <c r="BH266" s="78">
        <f>SUM(Mariannhill!BH266)</f>
        <v>0</v>
      </c>
      <c r="BI266" s="78">
        <f>SUM(Mariannhill!BI266)</f>
        <v>0</v>
      </c>
      <c r="BJ266" s="78">
        <f>SUM(Mariannhill!BJ266)</f>
        <v>0</v>
      </c>
      <c r="BK266" s="78">
        <f>SUM(Mariannhill!BK266)</f>
        <v>0</v>
      </c>
      <c r="BL266" s="78">
        <f>SUM(Mariannhill!BL266)</f>
        <v>0</v>
      </c>
      <c r="BM266" s="78">
        <f>SUM(Mariannhill!BM266)</f>
        <v>0</v>
      </c>
      <c r="BN266" s="78">
        <f>SUM(Mariannhill!BN266)</f>
        <v>0</v>
      </c>
      <c r="BO266" s="78">
        <f>SUM(Mariannhill!BO266)</f>
        <v>0</v>
      </c>
      <c r="BP266" s="78">
        <f>SUM(Mariannhill!BP266)</f>
        <v>0</v>
      </c>
      <c r="BQ266" s="77">
        <f>SUM(Mariannhill!BQ266)</f>
        <v>0</v>
      </c>
      <c r="BR266" s="79">
        <f>SUM(Mariannhill!BR266)</f>
        <v>0</v>
      </c>
      <c r="BS266" s="78">
        <f>SUM(Mariannhill!BS266)</f>
        <v>0</v>
      </c>
      <c r="BT266" s="78">
        <f>SUM(Mariannhill!BT266)</f>
        <v>0</v>
      </c>
      <c r="BU266" s="78">
        <f>SUM(Mariannhill!BU266)</f>
        <v>0</v>
      </c>
      <c r="BV266" s="78">
        <f>SUM(Mariannhill!BV266)</f>
        <v>0</v>
      </c>
      <c r="BW266" s="78">
        <f>SUM(Mariannhill!BW266)</f>
        <v>0</v>
      </c>
      <c r="BX266" s="78">
        <f>SUM(Mariannhill!BX266)</f>
        <v>0</v>
      </c>
      <c r="BY266" s="78">
        <f>SUM(Mariannhill!BY266)</f>
        <v>0</v>
      </c>
      <c r="BZ266" s="78">
        <f>SUM(Mariannhill!BZ266)</f>
        <v>0</v>
      </c>
      <c r="CA266" s="78">
        <f>SUM(Mariannhill!CA266)</f>
        <v>0</v>
      </c>
      <c r="CB266" s="78">
        <f>SUM(Mariannhill!CB266)</f>
        <v>0</v>
      </c>
      <c r="CC266" s="77">
        <f>SUM(Mariannhill!CC266)</f>
        <v>0</v>
      </c>
      <c r="CD266" s="40" t="s">
        <v>50</v>
      </c>
    </row>
    <row r="267" spans="1:82" s="40" customFormat="1" ht="26" x14ac:dyDescent="0.35">
      <c r="B267" s="188" t="s">
        <v>487</v>
      </c>
      <c r="C267" s="189" t="s">
        <v>488</v>
      </c>
      <c r="D267" s="179" t="s">
        <v>90</v>
      </c>
      <c r="E267" s="283">
        <f>SUM(Mariannhill!E267)</f>
        <v>0</v>
      </c>
      <c r="F267" s="214" t="b">
        <f>(Mariannhill!G265)=G267</f>
        <v>1</v>
      </c>
      <c r="G267" s="75">
        <f t="shared" si="99"/>
        <v>0</v>
      </c>
      <c r="H267" s="76">
        <f>SUM(Mariannhill!H267)</f>
        <v>0</v>
      </c>
      <c r="I267" s="77">
        <f>SUM(Mariannhill!I267)</f>
        <v>0</v>
      </c>
      <c r="J267" s="76">
        <f>SUM(Mariannhill!J267)</f>
        <v>0</v>
      </c>
      <c r="K267" s="78">
        <f>SUM(Mariannhill!K267)</f>
        <v>0</v>
      </c>
      <c r="L267" s="78">
        <f>SUM(Mariannhill!L267)</f>
        <v>0</v>
      </c>
      <c r="M267" s="78">
        <f>SUM(Mariannhill!M267)</f>
        <v>0</v>
      </c>
      <c r="N267" s="78">
        <f>SUM(Mariannhill!N267)</f>
        <v>0</v>
      </c>
      <c r="O267" s="78">
        <f>SUM(Mariannhill!O267)</f>
        <v>0</v>
      </c>
      <c r="P267" s="78">
        <f>SUM(Mariannhill!P267)</f>
        <v>0</v>
      </c>
      <c r="Q267" s="78">
        <f>SUM(Mariannhill!Q267)</f>
        <v>0</v>
      </c>
      <c r="R267" s="78">
        <f>SUM(Mariannhill!R267)</f>
        <v>0</v>
      </c>
      <c r="S267" s="78">
        <f>SUM(Mariannhill!S267)</f>
        <v>0</v>
      </c>
      <c r="T267" s="78">
        <f>SUM(Mariannhill!T267)</f>
        <v>0</v>
      </c>
      <c r="U267" s="77">
        <f>SUM(Mariannhill!U267)</f>
        <v>0</v>
      </c>
      <c r="V267" s="76">
        <f>SUM(Mariannhill!V267)</f>
        <v>0</v>
      </c>
      <c r="W267" s="78">
        <f>SUM(Mariannhill!W267)</f>
        <v>0</v>
      </c>
      <c r="X267" s="78">
        <f>SUM(Mariannhill!X267)</f>
        <v>0</v>
      </c>
      <c r="Y267" s="78">
        <f>SUM(Mariannhill!Y267)</f>
        <v>0</v>
      </c>
      <c r="Z267" s="78">
        <f>SUM(Mariannhill!Z267)</f>
        <v>0</v>
      </c>
      <c r="AA267" s="78">
        <f>SUM(Mariannhill!AA267)</f>
        <v>0</v>
      </c>
      <c r="AB267" s="78">
        <f>SUM(Mariannhill!AB267)</f>
        <v>0</v>
      </c>
      <c r="AC267" s="78">
        <f>SUM(Mariannhill!AC267)</f>
        <v>0</v>
      </c>
      <c r="AD267" s="78">
        <f>SUM(Mariannhill!AD267)</f>
        <v>0</v>
      </c>
      <c r="AE267" s="78">
        <f>SUM(Mariannhill!AE267)</f>
        <v>0</v>
      </c>
      <c r="AF267" s="78">
        <f>SUM(Mariannhill!AF267)</f>
        <v>0</v>
      </c>
      <c r="AG267" s="77">
        <f>SUM(Mariannhill!AG267)</f>
        <v>0</v>
      </c>
      <c r="AH267" s="79">
        <f>SUM(Mariannhill!AH267)</f>
        <v>0</v>
      </c>
      <c r="AI267" s="78">
        <f>SUM(Mariannhill!AI267)</f>
        <v>0</v>
      </c>
      <c r="AJ267" s="78">
        <f>SUM(Mariannhill!AJ267)</f>
        <v>0</v>
      </c>
      <c r="AK267" s="78">
        <f>SUM(Mariannhill!AK267)</f>
        <v>0</v>
      </c>
      <c r="AL267" s="78">
        <f>SUM(Mariannhill!AL267)</f>
        <v>0</v>
      </c>
      <c r="AM267" s="78">
        <f>SUM(Mariannhill!AM267)</f>
        <v>0</v>
      </c>
      <c r="AN267" s="78">
        <f>SUM(Mariannhill!AN267)</f>
        <v>0</v>
      </c>
      <c r="AO267" s="78">
        <f>SUM(Mariannhill!AO267)</f>
        <v>0</v>
      </c>
      <c r="AP267" s="78">
        <f>SUM(Mariannhill!AP267)</f>
        <v>0</v>
      </c>
      <c r="AQ267" s="78">
        <f>SUM(Mariannhill!AQ267)</f>
        <v>0</v>
      </c>
      <c r="AR267" s="78">
        <f>SUM(Mariannhill!AR267)</f>
        <v>0</v>
      </c>
      <c r="AS267" s="77">
        <f>SUM(Mariannhill!AS267)</f>
        <v>0</v>
      </c>
      <c r="AT267" s="79">
        <f>SUM(Mariannhill!AT267)</f>
        <v>0</v>
      </c>
      <c r="AU267" s="78">
        <f>SUM(Mariannhill!AU267)</f>
        <v>0</v>
      </c>
      <c r="AV267" s="78">
        <f>SUM(Mariannhill!AV267)</f>
        <v>0</v>
      </c>
      <c r="AW267" s="78">
        <f>SUM(Mariannhill!AW267)</f>
        <v>0</v>
      </c>
      <c r="AX267" s="78">
        <f>SUM(Mariannhill!AX267)</f>
        <v>0</v>
      </c>
      <c r="AY267" s="78">
        <f>SUM(Mariannhill!AY267)</f>
        <v>0</v>
      </c>
      <c r="AZ267" s="78">
        <f>SUM(Mariannhill!AZ267)</f>
        <v>0</v>
      </c>
      <c r="BA267" s="78">
        <f>SUM(Mariannhill!BA267)</f>
        <v>0</v>
      </c>
      <c r="BB267" s="78">
        <f>SUM(Mariannhill!BB267)</f>
        <v>0</v>
      </c>
      <c r="BC267" s="78">
        <f>SUM(Mariannhill!BC267)</f>
        <v>0</v>
      </c>
      <c r="BD267" s="78">
        <f>SUM(Mariannhill!BD267)</f>
        <v>0</v>
      </c>
      <c r="BE267" s="77">
        <f>SUM(Mariannhill!BE267)</f>
        <v>0</v>
      </c>
      <c r="BF267" s="79">
        <f>SUM(Mariannhill!BF267)</f>
        <v>0</v>
      </c>
      <c r="BG267" s="78">
        <f>SUM(Mariannhill!BG267)</f>
        <v>0</v>
      </c>
      <c r="BH267" s="78">
        <f>SUM(Mariannhill!BH267)</f>
        <v>0</v>
      </c>
      <c r="BI267" s="78">
        <f>SUM(Mariannhill!BI267)</f>
        <v>0</v>
      </c>
      <c r="BJ267" s="78">
        <f>SUM(Mariannhill!BJ267)</f>
        <v>0</v>
      </c>
      <c r="BK267" s="78">
        <f>SUM(Mariannhill!BK267)</f>
        <v>0</v>
      </c>
      <c r="BL267" s="78">
        <f>SUM(Mariannhill!BL267)</f>
        <v>0</v>
      </c>
      <c r="BM267" s="78">
        <f>SUM(Mariannhill!BM267)</f>
        <v>0</v>
      </c>
      <c r="BN267" s="78">
        <f>SUM(Mariannhill!BN267)</f>
        <v>0</v>
      </c>
      <c r="BO267" s="78">
        <f>SUM(Mariannhill!BO267)</f>
        <v>0</v>
      </c>
      <c r="BP267" s="78">
        <f>SUM(Mariannhill!BP267)</f>
        <v>0</v>
      </c>
      <c r="BQ267" s="77">
        <f>SUM(Mariannhill!BQ267)</f>
        <v>0</v>
      </c>
      <c r="BR267" s="79">
        <f>SUM(Mariannhill!BR267)</f>
        <v>0</v>
      </c>
      <c r="BS267" s="78">
        <f>SUM(Mariannhill!BS267)</f>
        <v>0</v>
      </c>
      <c r="BT267" s="78">
        <f>SUM(Mariannhill!BT267)</f>
        <v>0</v>
      </c>
      <c r="BU267" s="78">
        <f>SUM(Mariannhill!BU267)</f>
        <v>0</v>
      </c>
      <c r="BV267" s="78">
        <f>SUM(Mariannhill!BV267)</f>
        <v>0</v>
      </c>
      <c r="BW267" s="78">
        <f>SUM(Mariannhill!BW267)</f>
        <v>0</v>
      </c>
      <c r="BX267" s="78">
        <f>SUM(Mariannhill!BX267)</f>
        <v>0</v>
      </c>
      <c r="BY267" s="78">
        <f>SUM(Mariannhill!BY267)</f>
        <v>0</v>
      </c>
      <c r="BZ267" s="78">
        <f>SUM(Mariannhill!BZ267)</f>
        <v>0</v>
      </c>
      <c r="CA267" s="78">
        <f>SUM(Mariannhill!CA267)</f>
        <v>0</v>
      </c>
      <c r="CB267" s="78">
        <f>SUM(Mariannhill!CB267)</f>
        <v>0</v>
      </c>
      <c r="CC267" s="77">
        <f>SUM(Mariannhill!CC267)</f>
        <v>0</v>
      </c>
      <c r="CD267" s="40" t="s">
        <v>50</v>
      </c>
    </row>
    <row r="268" spans="1:82" s="40" customFormat="1" ht="26" x14ac:dyDescent="0.35">
      <c r="B268" s="188" t="s">
        <v>489</v>
      </c>
      <c r="C268" s="189" t="s">
        <v>490</v>
      </c>
      <c r="D268" s="179" t="s">
        <v>491</v>
      </c>
      <c r="E268" s="283">
        <f>SUM(Mariannhill!E268)</f>
        <v>0</v>
      </c>
      <c r="F268" s="214" t="b">
        <f>(Mariannhill!G266)=G268</f>
        <v>1</v>
      </c>
      <c r="G268" s="75">
        <f t="shared" ref="G268:G270" si="100">+SUM(H268:CC268)</f>
        <v>0</v>
      </c>
      <c r="H268" s="76">
        <f>SUM(Mariannhill!H268)</f>
        <v>0</v>
      </c>
      <c r="I268" s="77">
        <f>SUM(Mariannhill!I268)</f>
        <v>0</v>
      </c>
      <c r="J268" s="76">
        <f>SUM(Mariannhill!J268)</f>
        <v>0</v>
      </c>
      <c r="K268" s="78">
        <f>SUM(Mariannhill!K268)</f>
        <v>0</v>
      </c>
      <c r="L268" s="78">
        <f>SUM(Mariannhill!L268)</f>
        <v>0</v>
      </c>
      <c r="M268" s="78">
        <f>SUM(Mariannhill!M268)</f>
        <v>0</v>
      </c>
      <c r="N268" s="78">
        <f>SUM(Mariannhill!N268)</f>
        <v>0</v>
      </c>
      <c r="O268" s="78">
        <f>SUM(Mariannhill!O268)</f>
        <v>0</v>
      </c>
      <c r="P268" s="78">
        <f>SUM(Mariannhill!P268)</f>
        <v>0</v>
      </c>
      <c r="Q268" s="78">
        <f>SUM(Mariannhill!Q268)</f>
        <v>0</v>
      </c>
      <c r="R268" s="78">
        <f>SUM(Mariannhill!R268)</f>
        <v>0</v>
      </c>
      <c r="S268" s="78">
        <f>SUM(Mariannhill!S268)</f>
        <v>0</v>
      </c>
      <c r="T268" s="78">
        <f>SUM(Mariannhill!T268)</f>
        <v>0</v>
      </c>
      <c r="U268" s="77">
        <f>SUM(Mariannhill!U268)</f>
        <v>0</v>
      </c>
      <c r="V268" s="76">
        <f>SUM(Mariannhill!V268)</f>
        <v>0</v>
      </c>
      <c r="W268" s="78">
        <f>SUM(Mariannhill!W268)</f>
        <v>0</v>
      </c>
      <c r="X268" s="78">
        <f>SUM(Mariannhill!X268)</f>
        <v>0</v>
      </c>
      <c r="Y268" s="78">
        <f>SUM(Mariannhill!Y268)</f>
        <v>0</v>
      </c>
      <c r="Z268" s="78">
        <f>SUM(Mariannhill!Z268)</f>
        <v>0</v>
      </c>
      <c r="AA268" s="78">
        <f>SUM(Mariannhill!AA268)</f>
        <v>0</v>
      </c>
      <c r="AB268" s="78">
        <f>SUM(Mariannhill!AB268)</f>
        <v>0</v>
      </c>
      <c r="AC268" s="78">
        <f>SUM(Mariannhill!AC268)</f>
        <v>0</v>
      </c>
      <c r="AD268" s="78">
        <f>SUM(Mariannhill!AD268)</f>
        <v>0</v>
      </c>
      <c r="AE268" s="78">
        <f>SUM(Mariannhill!AE268)</f>
        <v>0</v>
      </c>
      <c r="AF268" s="78">
        <f>SUM(Mariannhill!AF268)</f>
        <v>0</v>
      </c>
      <c r="AG268" s="77">
        <f>SUM(Mariannhill!AG268)</f>
        <v>0</v>
      </c>
      <c r="AH268" s="79">
        <f>SUM(Mariannhill!AH268)</f>
        <v>0</v>
      </c>
      <c r="AI268" s="78">
        <f>SUM(Mariannhill!AI268)</f>
        <v>0</v>
      </c>
      <c r="AJ268" s="78">
        <f>SUM(Mariannhill!AJ268)</f>
        <v>0</v>
      </c>
      <c r="AK268" s="78">
        <f>SUM(Mariannhill!AK268)</f>
        <v>0</v>
      </c>
      <c r="AL268" s="78">
        <f>SUM(Mariannhill!AL268)</f>
        <v>0</v>
      </c>
      <c r="AM268" s="78">
        <f>SUM(Mariannhill!AM268)</f>
        <v>0</v>
      </c>
      <c r="AN268" s="78">
        <f>SUM(Mariannhill!AN268)</f>
        <v>0</v>
      </c>
      <c r="AO268" s="78">
        <f>SUM(Mariannhill!AO268)</f>
        <v>0</v>
      </c>
      <c r="AP268" s="78">
        <f>SUM(Mariannhill!AP268)</f>
        <v>0</v>
      </c>
      <c r="AQ268" s="78">
        <f>SUM(Mariannhill!AQ268)</f>
        <v>0</v>
      </c>
      <c r="AR268" s="78">
        <f>SUM(Mariannhill!AR268)</f>
        <v>0</v>
      </c>
      <c r="AS268" s="77">
        <f>SUM(Mariannhill!AS268)</f>
        <v>0</v>
      </c>
      <c r="AT268" s="79">
        <f>SUM(Mariannhill!AT268)</f>
        <v>0</v>
      </c>
      <c r="AU268" s="78">
        <f>SUM(Mariannhill!AU268)</f>
        <v>0</v>
      </c>
      <c r="AV268" s="78">
        <f>SUM(Mariannhill!AV268)</f>
        <v>0</v>
      </c>
      <c r="AW268" s="78">
        <f>SUM(Mariannhill!AW268)</f>
        <v>0</v>
      </c>
      <c r="AX268" s="78">
        <f>SUM(Mariannhill!AX268)</f>
        <v>0</v>
      </c>
      <c r="AY268" s="78">
        <f>SUM(Mariannhill!AY268)</f>
        <v>0</v>
      </c>
      <c r="AZ268" s="78">
        <f>SUM(Mariannhill!AZ268)</f>
        <v>0</v>
      </c>
      <c r="BA268" s="78">
        <f>SUM(Mariannhill!BA268)</f>
        <v>0</v>
      </c>
      <c r="BB268" s="78">
        <f>SUM(Mariannhill!BB268)</f>
        <v>0</v>
      </c>
      <c r="BC268" s="78">
        <f>SUM(Mariannhill!BC268)</f>
        <v>0</v>
      </c>
      <c r="BD268" s="78">
        <f>SUM(Mariannhill!BD268)</f>
        <v>0</v>
      </c>
      <c r="BE268" s="77">
        <f>SUM(Mariannhill!BE268)</f>
        <v>0</v>
      </c>
      <c r="BF268" s="79">
        <f>SUM(Mariannhill!BF268)</f>
        <v>0</v>
      </c>
      <c r="BG268" s="78">
        <f>SUM(Mariannhill!BG268)</f>
        <v>0</v>
      </c>
      <c r="BH268" s="78">
        <f>SUM(Mariannhill!BH268)</f>
        <v>0</v>
      </c>
      <c r="BI268" s="78">
        <f>SUM(Mariannhill!BI268)</f>
        <v>0</v>
      </c>
      <c r="BJ268" s="78">
        <f>SUM(Mariannhill!BJ268)</f>
        <v>0</v>
      </c>
      <c r="BK268" s="78">
        <f>SUM(Mariannhill!BK268)</f>
        <v>0</v>
      </c>
      <c r="BL268" s="78">
        <f>SUM(Mariannhill!BL268)</f>
        <v>0</v>
      </c>
      <c r="BM268" s="78">
        <f>SUM(Mariannhill!BM268)</f>
        <v>0</v>
      </c>
      <c r="BN268" s="78">
        <f>SUM(Mariannhill!BN268)</f>
        <v>0</v>
      </c>
      <c r="BO268" s="78">
        <f>SUM(Mariannhill!BO268)</f>
        <v>0</v>
      </c>
      <c r="BP268" s="78">
        <f>SUM(Mariannhill!BP268)</f>
        <v>0</v>
      </c>
      <c r="BQ268" s="77">
        <f>SUM(Mariannhill!BQ268)</f>
        <v>0</v>
      </c>
      <c r="BR268" s="79">
        <f>SUM(Mariannhill!BR268)</f>
        <v>0</v>
      </c>
      <c r="BS268" s="78">
        <f>SUM(Mariannhill!BS268)</f>
        <v>0</v>
      </c>
      <c r="BT268" s="78">
        <f>SUM(Mariannhill!BT268)</f>
        <v>0</v>
      </c>
      <c r="BU268" s="78">
        <f>SUM(Mariannhill!BU268)</f>
        <v>0</v>
      </c>
      <c r="BV268" s="78">
        <f>SUM(Mariannhill!BV268)</f>
        <v>0</v>
      </c>
      <c r="BW268" s="78">
        <f>SUM(Mariannhill!BW268)</f>
        <v>0</v>
      </c>
      <c r="BX268" s="78">
        <f>SUM(Mariannhill!BX268)</f>
        <v>0</v>
      </c>
      <c r="BY268" s="78">
        <f>SUM(Mariannhill!BY268)</f>
        <v>0</v>
      </c>
      <c r="BZ268" s="78">
        <f>SUM(Mariannhill!BZ268)</f>
        <v>0</v>
      </c>
      <c r="CA268" s="78">
        <f>SUM(Mariannhill!CA268)</f>
        <v>0</v>
      </c>
      <c r="CB268" s="78">
        <f>SUM(Mariannhill!CB268)</f>
        <v>0</v>
      </c>
      <c r="CC268" s="77">
        <f>SUM(Mariannhill!CC268)</f>
        <v>0</v>
      </c>
      <c r="CD268" s="40" t="s">
        <v>50</v>
      </c>
    </row>
    <row r="269" spans="1:82" s="40" customFormat="1" ht="39" x14ac:dyDescent="0.35">
      <c r="B269" s="188" t="s">
        <v>492</v>
      </c>
      <c r="C269" s="189" t="s">
        <v>493</v>
      </c>
      <c r="D269" s="179" t="s">
        <v>491</v>
      </c>
      <c r="E269" s="283">
        <f>SUM(Mariannhill!E269)</f>
        <v>0</v>
      </c>
      <c r="F269" s="214" t="b">
        <f>(Mariannhill!G267)=G269</f>
        <v>1</v>
      </c>
      <c r="G269" s="75">
        <f t="shared" si="100"/>
        <v>0</v>
      </c>
      <c r="H269" s="76">
        <f>SUM(Mariannhill!H269)</f>
        <v>0</v>
      </c>
      <c r="I269" s="77">
        <f>SUM(Mariannhill!I269)</f>
        <v>0</v>
      </c>
      <c r="J269" s="76">
        <f>SUM(Mariannhill!J269)</f>
        <v>0</v>
      </c>
      <c r="K269" s="78">
        <f>SUM(Mariannhill!K269)</f>
        <v>0</v>
      </c>
      <c r="L269" s="78">
        <f>SUM(Mariannhill!L269)</f>
        <v>0</v>
      </c>
      <c r="M269" s="78">
        <f>SUM(Mariannhill!M269)</f>
        <v>0</v>
      </c>
      <c r="N269" s="78">
        <f>SUM(Mariannhill!N269)</f>
        <v>0</v>
      </c>
      <c r="O269" s="78">
        <f>SUM(Mariannhill!O269)</f>
        <v>0</v>
      </c>
      <c r="P269" s="78">
        <f>SUM(Mariannhill!P269)</f>
        <v>0</v>
      </c>
      <c r="Q269" s="78">
        <f>SUM(Mariannhill!Q269)</f>
        <v>0</v>
      </c>
      <c r="R269" s="78">
        <f>SUM(Mariannhill!R269)</f>
        <v>0</v>
      </c>
      <c r="S269" s="78">
        <f>SUM(Mariannhill!S269)</f>
        <v>0</v>
      </c>
      <c r="T269" s="78">
        <f>SUM(Mariannhill!T269)</f>
        <v>0</v>
      </c>
      <c r="U269" s="77">
        <f>SUM(Mariannhill!U269)</f>
        <v>0</v>
      </c>
      <c r="V269" s="76">
        <f>SUM(Mariannhill!V269)</f>
        <v>0</v>
      </c>
      <c r="W269" s="78">
        <f>SUM(Mariannhill!W269)</f>
        <v>0</v>
      </c>
      <c r="X269" s="78">
        <f>SUM(Mariannhill!X269)</f>
        <v>0</v>
      </c>
      <c r="Y269" s="78">
        <f>SUM(Mariannhill!Y269)</f>
        <v>0</v>
      </c>
      <c r="Z269" s="78">
        <f>SUM(Mariannhill!Z269)</f>
        <v>0</v>
      </c>
      <c r="AA269" s="78">
        <f>SUM(Mariannhill!AA269)</f>
        <v>0</v>
      </c>
      <c r="AB269" s="78">
        <f>SUM(Mariannhill!AB269)</f>
        <v>0</v>
      </c>
      <c r="AC269" s="78">
        <f>SUM(Mariannhill!AC269)</f>
        <v>0</v>
      </c>
      <c r="AD269" s="78">
        <f>SUM(Mariannhill!AD269)</f>
        <v>0</v>
      </c>
      <c r="AE269" s="78">
        <f>SUM(Mariannhill!AE269)</f>
        <v>0</v>
      </c>
      <c r="AF269" s="78">
        <f>SUM(Mariannhill!AF269)</f>
        <v>0</v>
      </c>
      <c r="AG269" s="77">
        <f>SUM(Mariannhill!AG269)</f>
        <v>0</v>
      </c>
      <c r="AH269" s="79">
        <f>SUM(Mariannhill!AH269)</f>
        <v>0</v>
      </c>
      <c r="AI269" s="78">
        <f>SUM(Mariannhill!AI269)</f>
        <v>0</v>
      </c>
      <c r="AJ269" s="78">
        <f>SUM(Mariannhill!AJ269)</f>
        <v>0</v>
      </c>
      <c r="AK269" s="78">
        <f>SUM(Mariannhill!AK269)</f>
        <v>0</v>
      </c>
      <c r="AL269" s="78">
        <f>SUM(Mariannhill!AL269)</f>
        <v>0</v>
      </c>
      <c r="AM269" s="78">
        <f>SUM(Mariannhill!AM269)</f>
        <v>0</v>
      </c>
      <c r="AN269" s="78">
        <f>SUM(Mariannhill!AN269)</f>
        <v>0</v>
      </c>
      <c r="AO269" s="78">
        <f>SUM(Mariannhill!AO269)</f>
        <v>0</v>
      </c>
      <c r="AP269" s="78">
        <f>SUM(Mariannhill!AP269)</f>
        <v>0</v>
      </c>
      <c r="AQ269" s="78">
        <f>SUM(Mariannhill!AQ269)</f>
        <v>0</v>
      </c>
      <c r="AR269" s="78">
        <f>SUM(Mariannhill!AR269)</f>
        <v>0</v>
      </c>
      <c r="AS269" s="77">
        <f>SUM(Mariannhill!AS269)</f>
        <v>0</v>
      </c>
      <c r="AT269" s="79">
        <f>SUM(Mariannhill!AT269)</f>
        <v>0</v>
      </c>
      <c r="AU269" s="78">
        <f>SUM(Mariannhill!AU269)</f>
        <v>0</v>
      </c>
      <c r="AV269" s="78">
        <f>SUM(Mariannhill!AV269)</f>
        <v>0</v>
      </c>
      <c r="AW269" s="78">
        <f>SUM(Mariannhill!AW269)</f>
        <v>0</v>
      </c>
      <c r="AX269" s="78">
        <f>SUM(Mariannhill!AX269)</f>
        <v>0</v>
      </c>
      <c r="AY269" s="78">
        <f>SUM(Mariannhill!AY269)</f>
        <v>0</v>
      </c>
      <c r="AZ269" s="78">
        <f>SUM(Mariannhill!AZ269)</f>
        <v>0</v>
      </c>
      <c r="BA269" s="78">
        <f>SUM(Mariannhill!BA269)</f>
        <v>0</v>
      </c>
      <c r="BB269" s="78">
        <f>SUM(Mariannhill!BB269)</f>
        <v>0</v>
      </c>
      <c r="BC269" s="78">
        <f>SUM(Mariannhill!BC269)</f>
        <v>0</v>
      </c>
      <c r="BD269" s="78">
        <f>SUM(Mariannhill!BD269)</f>
        <v>0</v>
      </c>
      <c r="BE269" s="77">
        <f>SUM(Mariannhill!BE269)</f>
        <v>0</v>
      </c>
      <c r="BF269" s="79">
        <f>SUM(Mariannhill!BF269)</f>
        <v>0</v>
      </c>
      <c r="BG269" s="78">
        <f>SUM(Mariannhill!BG269)</f>
        <v>0</v>
      </c>
      <c r="BH269" s="78">
        <f>SUM(Mariannhill!BH269)</f>
        <v>0</v>
      </c>
      <c r="BI269" s="78">
        <f>SUM(Mariannhill!BI269)</f>
        <v>0</v>
      </c>
      <c r="BJ269" s="78">
        <f>SUM(Mariannhill!BJ269)</f>
        <v>0</v>
      </c>
      <c r="BK269" s="78">
        <f>SUM(Mariannhill!BK269)</f>
        <v>0</v>
      </c>
      <c r="BL269" s="78">
        <f>SUM(Mariannhill!BL269)</f>
        <v>0</v>
      </c>
      <c r="BM269" s="78">
        <f>SUM(Mariannhill!BM269)</f>
        <v>0</v>
      </c>
      <c r="BN269" s="78">
        <f>SUM(Mariannhill!BN269)</f>
        <v>0</v>
      </c>
      <c r="BO269" s="78">
        <f>SUM(Mariannhill!BO269)</f>
        <v>0</v>
      </c>
      <c r="BP269" s="78">
        <f>SUM(Mariannhill!BP269)</f>
        <v>0</v>
      </c>
      <c r="BQ269" s="77">
        <f>SUM(Mariannhill!BQ269)</f>
        <v>0</v>
      </c>
      <c r="BR269" s="79">
        <f>SUM(Mariannhill!BR269)</f>
        <v>0</v>
      </c>
      <c r="BS269" s="78">
        <f>SUM(Mariannhill!BS269)</f>
        <v>0</v>
      </c>
      <c r="BT269" s="78">
        <f>SUM(Mariannhill!BT269)</f>
        <v>0</v>
      </c>
      <c r="BU269" s="78">
        <f>SUM(Mariannhill!BU269)</f>
        <v>0</v>
      </c>
      <c r="BV269" s="78">
        <f>SUM(Mariannhill!BV269)</f>
        <v>0</v>
      </c>
      <c r="BW269" s="78">
        <f>SUM(Mariannhill!BW269)</f>
        <v>0</v>
      </c>
      <c r="BX269" s="78">
        <f>SUM(Mariannhill!BX269)</f>
        <v>0</v>
      </c>
      <c r="BY269" s="78">
        <f>SUM(Mariannhill!BY269)</f>
        <v>0</v>
      </c>
      <c r="BZ269" s="78">
        <f>SUM(Mariannhill!BZ269)</f>
        <v>0</v>
      </c>
      <c r="CA269" s="78">
        <f>SUM(Mariannhill!CA269)</f>
        <v>0</v>
      </c>
      <c r="CB269" s="78">
        <f>SUM(Mariannhill!CB269)</f>
        <v>0</v>
      </c>
      <c r="CC269" s="77">
        <f>SUM(Mariannhill!CC269)</f>
        <v>0</v>
      </c>
      <c r="CD269" s="40" t="s">
        <v>50</v>
      </c>
    </row>
    <row r="270" spans="1:82" s="40" customFormat="1" ht="26" x14ac:dyDescent="0.35">
      <c r="B270" s="188" t="s">
        <v>494</v>
      </c>
      <c r="C270" s="189" t="s">
        <v>495</v>
      </c>
      <c r="D270" s="179" t="s">
        <v>491</v>
      </c>
      <c r="E270" s="283">
        <f>SUM(Mariannhill!E270)</f>
        <v>0</v>
      </c>
      <c r="F270" s="214" t="b">
        <f>(Mariannhill!G268)=G270</f>
        <v>1</v>
      </c>
      <c r="G270" s="75">
        <f t="shared" si="100"/>
        <v>0</v>
      </c>
      <c r="H270" s="76">
        <f>SUM(Mariannhill!H270)</f>
        <v>0</v>
      </c>
      <c r="I270" s="77">
        <f>SUM(Mariannhill!I270)</f>
        <v>0</v>
      </c>
      <c r="J270" s="76">
        <f>SUM(Mariannhill!J270)</f>
        <v>0</v>
      </c>
      <c r="K270" s="78">
        <f>SUM(Mariannhill!K270)</f>
        <v>0</v>
      </c>
      <c r="L270" s="78">
        <f>SUM(Mariannhill!L270)</f>
        <v>0</v>
      </c>
      <c r="M270" s="78">
        <f>SUM(Mariannhill!M270)</f>
        <v>0</v>
      </c>
      <c r="N270" s="78">
        <f>SUM(Mariannhill!N270)</f>
        <v>0</v>
      </c>
      <c r="O270" s="78">
        <f>SUM(Mariannhill!O270)</f>
        <v>0</v>
      </c>
      <c r="P270" s="78">
        <f>SUM(Mariannhill!P270)</f>
        <v>0</v>
      </c>
      <c r="Q270" s="78">
        <f>SUM(Mariannhill!Q270)</f>
        <v>0</v>
      </c>
      <c r="R270" s="78">
        <f>SUM(Mariannhill!R270)</f>
        <v>0</v>
      </c>
      <c r="S270" s="78">
        <f>SUM(Mariannhill!S270)</f>
        <v>0</v>
      </c>
      <c r="T270" s="78">
        <f>SUM(Mariannhill!T270)</f>
        <v>0</v>
      </c>
      <c r="U270" s="77">
        <f>SUM(Mariannhill!U270)</f>
        <v>0</v>
      </c>
      <c r="V270" s="76">
        <f>SUM(Mariannhill!V270)</f>
        <v>0</v>
      </c>
      <c r="W270" s="78">
        <f>SUM(Mariannhill!W270)</f>
        <v>0</v>
      </c>
      <c r="X270" s="78">
        <f>SUM(Mariannhill!X270)</f>
        <v>0</v>
      </c>
      <c r="Y270" s="78">
        <f>SUM(Mariannhill!Y270)</f>
        <v>0</v>
      </c>
      <c r="Z270" s="78">
        <f>SUM(Mariannhill!Z270)</f>
        <v>0</v>
      </c>
      <c r="AA270" s="78">
        <f>SUM(Mariannhill!AA270)</f>
        <v>0</v>
      </c>
      <c r="AB270" s="78">
        <f>SUM(Mariannhill!AB270)</f>
        <v>0</v>
      </c>
      <c r="AC270" s="78">
        <f>SUM(Mariannhill!AC270)</f>
        <v>0</v>
      </c>
      <c r="AD270" s="78">
        <f>SUM(Mariannhill!AD270)</f>
        <v>0</v>
      </c>
      <c r="AE270" s="78">
        <f>SUM(Mariannhill!AE270)</f>
        <v>0</v>
      </c>
      <c r="AF270" s="78">
        <f>SUM(Mariannhill!AF270)</f>
        <v>0</v>
      </c>
      <c r="AG270" s="77">
        <f>SUM(Mariannhill!AG270)</f>
        <v>0</v>
      </c>
      <c r="AH270" s="79">
        <f>SUM(Mariannhill!AH270)</f>
        <v>0</v>
      </c>
      <c r="AI270" s="78">
        <f>SUM(Mariannhill!AI270)</f>
        <v>0</v>
      </c>
      <c r="AJ270" s="78">
        <f>SUM(Mariannhill!AJ270)</f>
        <v>0</v>
      </c>
      <c r="AK270" s="78">
        <f>SUM(Mariannhill!AK270)</f>
        <v>0</v>
      </c>
      <c r="AL270" s="78">
        <f>SUM(Mariannhill!AL270)</f>
        <v>0</v>
      </c>
      <c r="AM270" s="78">
        <f>SUM(Mariannhill!AM270)</f>
        <v>0</v>
      </c>
      <c r="AN270" s="78">
        <f>SUM(Mariannhill!AN270)</f>
        <v>0</v>
      </c>
      <c r="AO270" s="78">
        <f>SUM(Mariannhill!AO270)</f>
        <v>0</v>
      </c>
      <c r="AP270" s="78">
        <f>SUM(Mariannhill!AP270)</f>
        <v>0</v>
      </c>
      <c r="AQ270" s="78">
        <f>SUM(Mariannhill!AQ270)</f>
        <v>0</v>
      </c>
      <c r="AR270" s="78">
        <f>SUM(Mariannhill!AR270)</f>
        <v>0</v>
      </c>
      <c r="AS270" s="77">
        <f>SUM(Mariannhill!AS270)</f>
        <v>0</v>
      </c>
      <c r="AT270" s="79">
        <f>SUM(Mariannhill!AT270)</f>
        <v>0</v>
      </c>
      <c r="AU270" s="78">
        <f>SUM(Mariannhill!AU270)</f>
        <v>0</v>
      </c>
      <c r="AV270" s="78">
        <f>SUM(Mariannhill!AV270)</f>
        <v>0</v>
      </c>
      <c r="AW270" s="78">
        <f>SUM(Mariannhill!AW270)</f>
        <v>0</v>
      </c>
      <c r="AX270" s="78">
        <f>SUM(Mariannhill!AX270)</f>
        <v>0</v>
      </c>
      <c r="AY270" s="78">
        <f>SUM(Mariannhill!AY270)</f>
        <v>0</v>
      </c>
      <c r="AZ270" s="78">
        <f>SUM(Mariannhill!AZ270)</f>
        <v>0</v>
      </c>
      <c r="BA270" s="78">
        <f>SUM(Mariannhill!BA270)</f>
        <v>0</v>
      </c>
      <c r="BB270" s="78">
        <f>SUM(Mariannhill!BB270)</f>
        <v>0</v>
      </c>
      <c r="BC270" s="78">
        <f>SUM(Mariannhill!BC270)</f>
        <v>0</v>
      </c>
      <c r="BD270" s="78">
        <f>SUM(Mariannhill!BD270)</f>
        <v>0</v>
      </c>
      <c r="BE270" s="77">
        <f>SUM(Mariannhill!BE270)</f>
        <v>0</v>
      </c>
      <c r="BF270" s="79">
        <f>SUM(Mariannhill!BF270)</f>
        <v>0</v>
      </c>
      <c r="BG270" s="78">
        <f>SUM(Mariannhill!BG270)</f>
        <v>0</v>
      </c>
      <c r="BH270" s="78">
        <f>SUM(Mariannhill!BH270)</f>
        <v>0</v>
      </c>
      <c r="BI270" s="78">
        <f>SUM(Mariannhill!BI270)</f>
        <v>0</v>
      </c>
      <c r="BJ270" s="78">
        <f>SUM(Mariannhill!BJ270)</f>
        <v>0</v>
      </c>
      <c r="BK270" s="78">
        <f>SUM(Mariannhill!BK270)</f>
        <v>0</v>
      </c>
      <c r="BL270" s="78">
        <f>SUM(Mariannhill!BL270)</f>
        <v>0</v>
      </c>
      <c r="BM270" s="78">
        <f>SUM(Mariannhill!BM270)</f>
        <v>0</v>
      </c>
      <c r="BN270" s="78">
        <f>SUM(Mariannhill!BN270)</f>
        <v>0</v>
      </c>
      <c r="BO270" s="78">
        <f>SUM(Mariannhill!BO270)</f>
        <v>0</v>
      </c>
      <c r="BP270" s="78">
        <f>SUM(Mariannhill!BP270)</f>
        <v>0</v>
      </c>
      <c r="BQ270" s="77">
        <f>SUM(Mariannhill!BQ270)</f>
        <v>0</v>
      </c>
      <c r="BR270" s="79">
        <f>SUM(Mariannhill!BR270)</f>
        <v>0</v>
      </c>
      <c r="BS270" s="78">
        <f>SUM(Mariannhill!BS270)</f>
        <v>0</v>
      </c>
      <c r="BT270" s="78">
        <f>SUM(Mariannhill!BT270)</f>
        <v>0</v>
      </c>
      <c r="BU270" s="78">
        <f>SUM(Mariannhill!BU270)</f>
        <v>0</v>
      </c>
      <c r="BV270" s="78">
        <f>SUM(Mariannhill!BV270)</f>
        <v>0</v>
      </c>
      <c r="BW270" s="78">
        <f>SUM(Mariannhill!BW270)</f>
        <v>0</v>
      </c>
      <c r="BX270" s="78">
        <f>SUM(Mariannhill!BX270)</f>
        <v>0</v>
      </c>
      <c r="BY270" s="78">
        <f>SUM(Mariannhill!BY270)</f>
        <v>0</v>
      </c>
      <c r="BZ270" s="78">
        <f>SUM(Mariannhill!BZ270)</f>
        <v>0</v>
      </c>
      <c r="CA270" s="78">
        <f>SUM(Mariannhill!CA270)</f>
        <v>0</v>
      </c>
      <c r="CB270" s="78">
        <f>SUM(Mariannhill!CB270)</f>
        <v>0</v>
      </c>
      <c r="CC270" s="77">
        <f>SUM(Mariannhill!CC270)</f>
        <v>0</v>
      </c>
      <c r="CD270" s="40" t="s">
        <v>50</v>
      </c>
    </row>
    <row r="271" spans="1:82" s="40" customFormat="1" x14ac:dyDescent="0.35">
      <c r="B271" s="122" t="s">
        <v>496</v>
      </c>
      <c r="C271" s="123" t="s">
        <v>497</v>
      </c>
      <c r="D271" s="124"/>
      <c r="E271" s="153"/>
      <c r="F271" s="214" t="b">
        <f>(Mariannhill!G269)=G271</f>
        <v>1</v>
      </c>
      <c r="G271" s="125">
        <f t="shared" ref="G271:AL271" si="101">SUM(G273:G342)</f>
        <v>0</v>
      </c>
      <c r="H271" s="126">
        <f t="shared" si="101"/>
        <v>0</v>
      </c>
      <c r="I271" s="127">
        <f t="shared" si="101"/>
        <v>0</v>
      </c>
      <c r="J271" s="126">
        <f t="shared" si="101"/>
        <v>0</v>
      </c>
      <c r="K271" s="128">
        <f t="shared" si="101"/>
        <v>0</v>
      </c>
      <c r="L271" s="128">
        <f t="shared" si="101"/>
        <v>0</v>
      </c>
      <c r="M271" s="128">
        <f t="shared" si="101"/>
        <v>0</v>
      </c>
      <c r="N271" s="128">
        <f t="shared" si="101"/>
        <v>0</v>
      </c>
      <c r="O271" s="128">
        <f t="shared" si="101"/>
        <v>0</v>
      </c>
      <c r="P271" s="128">
        <f t="shared" si="101"/>
        <v>0</v>
      </c>
      <c r="Q271" s="128">
        <f t="shared" si="101"/>
        <v>0</v>
      </c>
      <c r="R271" s="128">
        <f t="shared" si="101"/>
        <v>0</v>
      </c>
      <c r="S271" s="128">
        <f t="shared" si="101"/>
        <v>0</v>
      </c>
      <c r="T271" s="128">
        <f t="shared" si="101"/>
        <v>0</v>
      </c>
      <c r="U271" s="127">
        <f t="shared" si="101"/>
        <v>0</v>
      </c>
      <c r="V271" s="126">
        <f t="shared" si="101"/>
        <v>0</v>
      </c>
      <c r="W271" s="128">
        <f t="shared" si="101"/>
        <v>0</v>
      </c>
      <c r="X271" s="128">
        <f t="shared" si="101"/>
        <v>0</v>
      </c>
      <c r="Y271" s="128">
        <f t="shared" si="101"/>
        <v>0</v>
      </c>
      <c r="Z271" s="128">
        <f t="shared" si="101"/>
        <v>0</v>
      </c>
      <c r="AA271" s="128">
        <f t="shared" si="101"/>
        <v>0</v>
      </c>
      <c r="AB271" s="128">
        <f t="shared" si="101"/>
        <v>0</v>
      </c>
      <c r="AC271" s="128">
        <f t="shared" si="101"/>
        <v>0</v>
      </c>
      <c r="AD271" s="128">
        <f t="shared" si="101"/>
        <v>0</v>
      </c>
      <c r="AE271" s="128">
        <f t="shared" si="101"/>
        <v>0</v>
      </c>
      <c r="AF271" s="128">
        <f t="shared" si="101"/>
        <v>0</v>
      </c>
      <c r="AG271" s="127">
        <f t="shared" si="101"/>
        <v>0</v>
      </c>
      <c r="AH271" s="129">
        <f t="shared" si="101"/>
        <v>0</v>
      </c>
      <c r="AI271" s="128">
        <f t="shared" si="101"/>
        <v>0</v>
      </c>
      <c r="AJ271" s="128">
        <f t="shared" si="101"/>
        <v>0</v>
      </c>
      <c r="AK271" s="128">
        <f t="shared" si="101"/>
        <v>0</v>
      </c>
      <c r="AL271" s="128">
        <f t="shared" si="101"/>
        <v>0</v>
      </c>
      <c r="AM271" s="128">
        <f t="shared" ref="AM271:BR271" si="102">SUM(AM273:AM342)</f>
        <v>0</v>
      </c>
      <c r="AN271" s="128">
        <f t="shared" si="102"/>
        <v>0</v>
      </c>
      <c r="AO271" s="128">
        <f t="shared" si="102"/>
        <v>0</v>
      </c>
      <c r="AP271" s="128">
        <f t="shared" si="102"/>
        <v>0</v>
      </c>
      <c r="AQ271" s="128">
        <f t="shared" si="102"/>
        <v>0</v>
      </c>
      <c r="AR271" s="128">
        <f t="shared" si="102"/>
        <v>0</v>
      </c>
      <c r="AS271" s="127">
        <f t="shared" si="102"/>
        <v>0</v>
      </c>
      <c r="AT271" s="129">
        <f t="shared" si="102"/>
        <v>0</v>
      </c>
      <c r="AU271" s="128">
        <f t="shared" si="102"/>
        <v>0</v>
      </c>
      <c r="AV271" s="128">
        <f t="shared" si="102"/>
        <v>0</v>
      </c>
      <c r="AW271" s="128">
        <f t="shared" si="102"/>
        <v>0</v>
      </c>
      <c r="AX271" s="128">
        <f t="shared" si="102"/>
        <v>0</v>
      </c>
      <c r="AY271" s="128">
        <f t="shared" si="102"/>
        <v>0</v>
      </c>
      <c r="AZ271" s="128">
        <f t="shared" si="102"/>
        <v>0</v>
      </c>
      <c r="BA271" s="128">
        <f t="shared" si="102"/>
        <v>0</v>
      </c>
      <c r="BB271" s="128">
        <f t="shared" si="102"/>
        <v>0</v>
      </c>
      <c r="BC271" s="128">
        <f t="shared" si="102"/>
        <v>0</v>
      </c>
      <c r="BD271" s="128">
        <f t="shared" si="102"/>
        <v>0</v>
      </c>
      <c r="BE271" s="127">
        <f t="shared" si="102"/>
        <v>0</v>
      </c>
      <c r="BF271" s="129">
        <f t="shared" si="102"/>
        <v>0</v>
      </c>
      <c r="BG271" s="128">
        <f t="shared" si="102"/>
        <v>0</v>
      </c>
      <c r="BH271" s="128">
        <f t="shared" si="102"/>
        <v>0</v>
      </c>
      <c r="BI271" s="128">
        <f t="shared" si="102"/>
        <v>0</v>
      </c>
      <c r="BJ271" s="128">
        <f t="shared" si="102"/>
        <v>0</v>
      </c>
      <c r="BK271" s="128">
        <f t="shared" si="102"/>
        <v>0</v>
      </c>
      <c r="BL271" s="128">
        <f t="shared" si="102"/>
        <v>0</v>
      </c>
      <c r="BM271" s="128">
        <f t="shared" si="102"/>
        <v>0</v>
      </c>
      <c r="BN271" s="128">
        <f t="shared" si="102"/>
        <v>0</v>
      </c>
      <c r="BO271" s="128">
        <f t="shared" si="102"/>
        <v>0</v>
      </c>
      <c r="BP271" s="128">
        <f t="shared" si="102"/>
        <v>0</v>
      </c>
      <c r="BQ271" s="127">
        <f t="shared" si="102"/>
        <v>0</v>
      </c>
      <c r="BR271" s="129">
        <f t="shared" si="102"/>
        <v>0</v>
      </c>
      <c r="BS271" s="128">
        <f t="shared" ref="BS271:CC271" si="103">SUM(BS273:BS342)</f>
        <v>0</v>
      </c>
      <c r="BT271" s="128">
        <f t="shared" si="103"/>
        <v>0</v>
      </c>
      <c r="BU271" s="128">
        <f t="shared" si="103"/>
        <v>0</v>
      </c>
      <c r="BV271" s="128">
        <f t="shared" si="103"/>
        <v>0</v>
      </c>
      <c r="BW271" s="128">
        <f t="shared" si="103"/>
        <v>0</v>
      </c>
      <c r="BX271" s="128">
        <f t="shared" si="103"/>
        <v>0</v>
      </c>
      <c r="BY271" s="128">
        <f t="shared" si="103"/>
        <v>0</v>
      </c>
      <c r="BZ271" s="128">
        <f t="shared" si="103"/>
        <v>0</v>
      </c>
      <c r="CA271" s="128">
        <f t="shared" si="103"/>
        <v>0</v>
      </c>
      <c r="CB271" s="128">
        <f t="shared" si="103"/>
        <v>0</v>
      </c>
      <c r="CC271" s="127">
        <f t="shared" si="103"/>
        <v>0</v>
      </c>
      <c r="CD271" s="40" t="s">
        <v>50</v>
      </c>
    </row>
    <row r="272" spans="1:82" s="343" customFormat="1" x14ac:dyDescent="0.35">
      <c r="B272" s="335" t="s">
        <v>498</v>
      </c>
      <c r="C272" s="336" t="s">
        <v>499</v>
      </c>
      <c r="D272" s="337"/>
      <c r="E272" s="327">
        <f>SUM(Mariannhill!E272)</f>
        <v>0</v>
      </c>
      <c r="F272" s="214" t="b">
        <f>(Mariannhill!G270)=G272</f>
        <v>1</v>
      </c>
      <c r="G272" s="329">
        <f t="shared" ref="G272:G306" si="104">+SUM(H272:CC272)</f>
        <v>0</v>
      </c>
      <c r="H272" s="339">
        <f>SUM(Mariannhill!H272)</f>
        <v>0</v>
      </c>
      <c r="I272" s="340">
        <f>SUM(Mariannhill!I272)</f>
        <v>0</v>
      </c>
      <c r="J272" s="339">
        <f>SUM(Mariannhill!J272)</f>
        <v>0</v>
      </c>
      <c r="K272" s="341">
        <f>SUM(Mariannhill!K272)</f>
        <v>0</v>
      </c>
      <c r="L272" s="341">
        <f>SUM(Mariannhill!L272)</f>
        <v>0</v>
      </c>
      <c r="M272" s="341">
        <f>SUM(Mariannhill!M272)</f>
        <v>0</v>
      </c>
      <c r="N272" s="341">
        <f>SUM(Mariannhill!N272)</f>
        <v>0</v>
      </c>
      <c r="O272" s="341">
        <f>SUM(Mariannhill!O272)</f>
        <v>0</v>
      </c>
      <c r="P272" s="341">
        <f>SUM(Mariannhill!P272)</f>
        <v>0</v>
      </c>
      <c r="Q272" s="341">
        <f>SUM(Mariannhill!Q272)</f>
        <v>0</v>
      </c>
      <c r="R272" s="341">
        <f>SUM(Mariannhill!R272)</f>
        <v>0</v>
      </c>
      <c r="S272" s="341">
        <f>SUM(Mariannhill!S272)</f>
        <v>0</v>
      </c>
      <c r="T272" s="341">
        <f>SUM(Mariannhill!T272)</f>
        <v>0</v>
      </c>
      <c r="U272" s="340">
        <f>SUM(Mariannhill!U272)</f>
        <v>0</v>
      </c>
      <c r="V272" s="339">
        <f>SUM(Mariannhill!V272)</f>
        <v>0</v>
      </c>
      <c r="W272" s="341">
        <f>SUM(Mariannhill!W272)</f>
        <v>0</v>
      </c>
      <c r="X272" s="341">
        <f>SUM(Mariannhill!X272)</f>
        <v>0</v>
      </c>
      <c r="Y272" s="341">
        <f>SUM(Mariannhill!Y272)</f>
        <v>0</v>
      </c>
      <c r="Z272" s="341">
        <f>SUM(Mariannhill!Z272)</f>
        <v>0</v>
      </c>
      <c r="AA272" s="341">
        <f>SUM(Mariannhill!AA272)</f>
        <v>0</v>
      </c>
      <c r="AB272" s="341">
        <f>SUM(Mariannhill!AB272)</f>
        <v>0</v>
      </c>
      <c r="AC272" s="341">
        <f>SUM(Mariannhill!AC272)</f>
        <v>0</v>
      </c>
      <c r="AD272" s="341">
        <f>SUM(Mariannhill!AD272)</f>
        <v>0</v>
      </c>
      <c r="AE272" s="341">
        <f>SUM(Mariannhill!AE272)</f>
        <v>0</v>
      </c>
      <c r="AF272" s="341">
        <f>SUM(Mariannhill!AF272)</f>
        <v>0</v>
      </c>
      <c r="AG272" s="340">
        <f>SUM(Mariannhill!AG272)</f>
        <v>0</v>
      </c>
      <c r="AH272" s="342">
        <f>SUM(Mariannhill!AH272)</f>
        <v>0</v>
      </c>
      <c r="AI272" s="341">
        <f>SUM(Mariannhill!AI272)</f>
        <v>0</v>
      </c>
      <c r="AJ272" s="341">
        <f>SUM(Mariannhill!AJ272)</f>
        <v>0</v>
      </c>
      <c r="AK272" s="341">
        <f>SUM(Mariannhill!AK272)</f>
        <v>0</v>
      </c>
      <c r="AL272" s="341">
        <f>SUM(Mariannhill!AL272)</f>
        <v>0</v>
      </c>
      <c r="AM272" s="341">
        <f>SUM(Mariannhill!AM272)</f>
        <v>0</v>
      </c>
      <c r="AN272" s="341">
        <f>SUM(Mariannhill!AN272)</f>
        <v>0</v>
      </c>
      <c r="AO272" s="341">
        <f>SUM(Mariannhill!AO272)</f>
        <v>0</v>
      </c>
      <c r="AP272" s="341">
        <f>SUM(Mariannhill!AP272)</f>
        <v>0</v>
      </c>
      <c r="AQ272" s="341">
        <f>SUM(Mariannhill!AQ272)</f>
        <v>0</v>
      </c>
      <c r="AR272" s="341">
        <f>SUM(Mariannhill!AR272)</f>
        <v>0</v>
      </c>
      <c r="AS272" s="340">
        <f>SUM(Mariannhill!AS272)</f>
        <v>0</v>
      </c>
      <c r="AT272" s="342">
        <f>SUM(Mariannhill!AT272)</f>
        <v>0</v>
      </c>
      <c r="AU272" s="341">
        <f>SUM(Mariannhill!AU272)</f>
        <v>0</v>
      </c>
      <c r="AV272" s="341">
        <f>SUM(Mariannhill!AV272)</f>
        <v>0</v>
      </c>
      <c r="AW272" s="341">
        <f>SUM(Mariannhill!AW272)</f>
        <v>0</v>
      </c>
      <c r="AX272" s="341">
        <f>SUM(Mariannhill!AX272)</f>
        <v>0</v>
      </c>
      <c r="AY272" s="341">
        <f>SUM(Mariannhill!AY272)</f>
        <v>0</v>
      </c>
      <c r="AZ272" s="341">
        <f>SUM(Mariannhill!AZ272)</f>
        <v>0</v>
      </c>
      <c r="BA272" s="341">
        <f>SUM(Mariannhill!BA272)</f>
        <v>0</v>
      </c>
      <c r="BB272" s="341">
        <f>SUM(Mariannhill!BB272)</f>
        <v>0</v>
      </c>
      <c r="BC272" s="341">
        <f>SUM(Mariannhill!BC272)</f>
        <v>0</v>
      </c>
      <c r="BD272" s="341">
        <f>SUM(Mariannhill!BD272)</f>
        <v>0</v>
      </c>
      <c r="BE272" s="340">
        <f>SUM(Mariannhill!BE272)</f>
        <v>0</v>
      </c>
      <c r="BF272" s="342">
        <f>SUM(Mariannhill!BF272)</f>
        <v>0</v>
      </c>
      <c r="BG272" s="341">
        <f>SUM(Mariannhill!BG272)</f>
        <v>0</v>
      </c>
      <c r="BH272" s="341">
        <f>SUM(Mariannhill!BH272)</f>
        <v>0</v>
      </c>
      <c r="BI272" s="341">
        <f>SUM(Mariannhill!BI272)</f>
        <v>0</v>
      </c>
      <c r="BJ272" s="341">
        <f>SUM(Mariannhill!BJ272)</f>
        <v>0</v>
      </c>
      <c r="BK272" s="341">
        <f>SUM(Mariannhill!BK272)</f>
        <v>0</v>
      </c>
      <c r="BL272" s="341">
        <f>SUM(Mariannhill!BL272)</f>
        <v>0</v>
      </c>
      <c r="BM272" s="341">
        <f>SUM(Mariannhill!BM272)</f>
        <v>0</v>
      </c>
      <c r="BN272" s="341">
        <f>SUM(Mariannhill!BN272)</f>
        <v>0</v>
      </c>
      <c r="BO272" s="341">
        <f>SUM(Mariannhill!BO272)</f>
        <v>0</v>
      </c>
      <c r="BP272" s="341">
        <f>SUM(Mariannhill!BP272)</f>
        <v>0</v>
      </c>
      <c r="BQ272" s="340">
        <f>SUM(Mariannhill!BQ272)</f>
        <v>0</v>
      </c>
      <c r="BR272" s="342">
        <f>SUM(Mariannhill!BR272)</f>
        <v>0</v>
      </c>
      <c r="BS272" s="341">
        <f>SUM(Mariannhill!BS272)</f>
        <v>0</v>
      </c>
      <c r="BT272" s="341">
        <f>SUM(Mariannhill!BT272)</f>
        <v>0</v>
      </c>
      <c r="BU272" s="341">
        <f>SUM(Mariannhill!BU272)</f>
        <v>0</v>
      </c>
      <c r="BV272" s="341">
        <f>SUM(Mariannhill!BV272)</f>
        <v>0</v>
      </c>
      <c r="BW272" s="341">
        <f>SUM(Mariannhill!BW272)</f>
        <v>0</v>
      </c>
      <c r="BX272" s="341">
        <f>SUM(Mariannhill!BX272)</f>
        <v>0</v>
      </c>
      <c r="BY272" s="341">
        <f>SUM(Mariannhill!BY272)</f>
        <v>0</v>
      </c>
      <c r="BZ272" s="341">
        <f>SUM(Mariannhill!BZ272)</f>
        <v>0</v>
      </c>
      <c r="CA272" s="341">
        <f>SUM(Mariannhill!CA272)</f>
        <v>0</v>
      </c>
      <c r="CB272" s="341">
        <f>SUM(Mariannhill!CB272)</f>
        <v>0</v>
      </c>
      <c r="CC272" s="340">
        <f>SUM(Mariannhill!CC272)</f>
        <v>0</v>
      </c>
      <c r="CD272" s="334"/>
    </row>
    <row r="273" spans="2:82" s="40" customFormat="1" x14ac:dyDescent="0.35">
      <c r="B273" s="74" t="s">
        <v>500</v>
      </c>
      <c r="C273" s="130" t="s">
        <v>501</v>
      </c>
      <c r="D273" s="131" t="s">
        <v>502</v>
      </c>
      <c r="E273" s="327">
        <f>SUM(Mariannhill!E273)</f>
        <v>60</v>
      </c>
      <c r="F273" s="214" t="b">
        <f>(Mariannhill!G271)=G273</f>
        <v>1</v>
      </c>
      <c r="G273" s="75">
        <f t="shared" si="104"/>
        <v>0</v>
      </c>
      <c r="H273" s="76">
        <f>SUM(Mariannhill!H273)</f>
        <v>0</v>
      </c>
      <c r="I273" s="77">
        <f>SUM(Mariannhill!I273)</f>
        <v>0</v>
      </c>
      <c r="J273" s="76">
        <f>SUM(Mariannhill!J273)</f>
        <v>0</v>
      </c>
      <c r="K273" s="78">
        <f>SUM(Mariannhill!K273)</f>
        <v>0</v>
      </c>
      <c r="L273" s="78">
        <f>SUM(Mariannhill!L273)</f>
        <v>0</v>
      </c>
      <c r="M273" s="78">
        <f>SUM(Mariannhill!M273)</f>
        <v>0</v>
      </c>
      <c r="N273" s="78">
        <f>SUM(Mariannhill!N273)</f>
        <v>0</v>
      </c>
      <c r="O273" s="78">
        <f>SUM(Mariannhill!O273)</f>
        <v>0</v>
      </c>
      <c r="P273" s="78">
        <f>SUM(Mariannhill!P273)</f>
        <v>0</v>
      </c>
      <c r="Q273" s="78">
        <f>SUM(Mariannhill!Q273)</f>
        <v>0</v>
      </c>
      <c r="R273" s="78">
        <f>SUM(Mariannhill!R273)</f>
        <v>0</v>
      </c>
      <c r="S273" s="78">
        <f>SUM(Mariannhill!S273)</f>
        <v>0</v>
      </c>
      <c r="T273" s="78">
        <f>SUM(Mariannhill!T273)</f>
        <v>0</v>
      </c>
      <c r="U273" s="77">
        <f>SUM(Mariannhill!U273)</f>
        <v>0</v>
      </c>
      <c r="V273" s="76">
        <f>SUM(Mariannhill!V273)</f>
        <v>0</v>
      </c>
      <c r="W273" s="78">
        <f>SUM(Mariannhill!W273)</f>
        <v>0</v>
      </c>
      <c r="X273" s="78">
        <f>SUM(Mariannhill!X273)</f>
        <v>0</v>
      </c>
      <c r="Y273" s="78">
        <f>SUM(Mariannhill!Y273)</f>
        <v>0</v>
      </c>
      <c r="Z273" s="78">
        <f>SUM(Mariannhill!Z273)</f>
        <v>0</v>
      </c>
      <c r="AA273" s="78">
        <f>SUM(Mariannhill!AA273)</f>
        <v>0</v>
      </c>
      <c r="AB273" s="78">
        <f>SUM(Mariannhill!AB273)</f>
        <v>0</v>
      </c>
      <c r="AC273" s="78">
        <f>SUM(Mariannhill!AC273)</f>
        <v>0</v>
      </c>
      <c r="AD273" s="78">
        <f>SUM(Mariannhill!AD273)</f>
        <v>0</v>
      </c>
      <c r="AE273" s="78">
        <f>SUM(Mariannhill!AE273)</f>
        <v>0</v>
      </c>
      <c r="AF273" s="78">
        <f>SUM(Mariannhill!AF273)</f>
        <v>0</v>
      </c>
      <c r="AG273" s="77">
        <f>SUM(Mariannhill!AG273)</f>
        <v>0</v>
      </c>
      <c r="AH273" s="79">
        <f>SUM(Mariannhill!AH273)</f>
        <v>0</v>
      </c>
      <c r="AI273" s="78">
        <f>SUM(Mariannhill!AI273)</f>
        <v>0</v>
      </c>
      <c r="AJ273" s="78">
        <f>SUM(Mariannhill!AJ273)</f>
        <v>0</v>
      </c>
      <c r="AK273" s="78">
        <f>SUM(Mariannhill!AK273)</f>
        <v>0</v>
      </c>
      <c r="AL273" s="78">
        <f>SUM(Mariannhill!AL273)</f>
        <v>0</v>
      </c>
      <c r="AM273" s="78">
        <f>SUM(Mariannhill!AM273)</f>
        <v>0</v>
      </c>
      <c r="AN273" s="78">
        <f>SUM(Mariannhill!AN273)</f>
        <v>0</v>
      </c>
      <c r="AO273" s="78">
        <f>SUM(Mariannhill!AO273)</f>
        <v>0</v>
      </c>
      <c r="AP273" s="78">
        <f>SUM(Mariannhill!AP273)</f>
        <v>0</v>
      </c>
      <c r="AQ273" s="78">
        <f>SUM(Mariannhill!AQ273)</f>
        <v>0</v>
      </c>
      <c r="AR273" s="78">
        <f>SUM(Mariannhill!AR273)</f>
        <v>0</v>
      </c>
      <c r="AS273" s="77">
        <f>SUM(Mariannhill!AS273)</f>
        <v>0</v>
      </c>
      <c r="AT273" s="79">
        <f>SUM(Mariannhill!AT273)</f>
        <v>0</v>
      </c>
      <c r="AU273" s="78">
        <f>SUM(Mariannhill!AU273)</f>
        <v>0</v>
      </c>
      <c r="AV273" s="78">
        <f>SUM(Mariannhill!AV273)</f>
        <v>0</v>
      </c>
      <c r="AW273" s="78">
        <f>SUM(Mariannhill!AW273)</f>
        <v>0</v>
      </c>
      <c r="AX273" s="78">
        <f>SUM(Mariannhill!AX273)</f>
        <v>0</v>
      </c>
      <c r="AY273" s="78">
        <f>SUM(Mariannhill!AY273)</f>
        <v>0</v>
      </c>
      <c r="AZ273" s="78">
        <f>SUM(Mariannhill!AZ273)</f>
        <v>0</v>
      </c>
      <c r="BA273" s="78">
        <f>SUM(Mariannhill!BA273)</f>
        <v>0</v>
      </c>
      <c r="BB273" s="78">
        <f>SUM(Mariannhill!BB273)</f>
        <v>0</v>
      </c>
      <c r="BC273" s="78">
        <f>SUM(Mariannhill!BC273)</f>
        <v>0</v>
      </c>
      <c r="BD273" s="78">
        <f>SUM(Mariannhill!BD273)</f>
        <v>0</v>
      </c>
      <c r="BE273" s="77">
        <f>SUM(Mariannhill!BE273)</f>
        <v>0</v>
      </c>
      <c r="BF273" s="79">
        <f>SUM(Mariannhill!BF273)</f>
        <v>0</v>
      </c>
      <c r="BG273" s="78">
        <f>SUM(Mariannhill!BG273)</f>
        <v>0</v>
      </c>
      <c r="BH273" s="78">
        <f>SUM(Mariannhill!BH273)</f>
        <v>0</v>
      </c>
      <c r="BI273" s="78">
        <f>SUM(Mariannhill!BI273)</f>
        <v>0</v>
      </c>
      <c r="BJ273" s="78">
        <f>SUM(Mariannhill!BJ273)</f>
        <v>0</v>
      </c>
      <c r="BK273" s="78">
        <f>SUM(Mariannhill!BK273)</f>
        <v>0</v>
      </c>
      <c r="BL273" s="78">
        <f>SUM(Mariannhill!BL273)</f>
        <v>0</v>
      </c>
      <c r="BM273" s="78">
        <f>SUM(Mariannhill!BM273)</f>
        <v>0</v>
      </c>
      <c r="BN273" s="78">
        <f>SUM(Mariannhill!BN273)</f>
        <v>0</v>
      </c>
      <c r="BO273" s="78">
        <f>SUM(Mariannhill!BO273)</f>
        <v>0</v>
      </c>
      <c r="BP273" s="78">
        <f>SUM(Mariannhill!BP273)</f>
        <v>0</v>
      </c>
      <c r="BQ273" s="77">
        <f>SUM(Mariannhill!BQ273)</f>
        <v>0</v>
      </c>
      <c r="BR273" s="79">
        <f>SUM(Mariannhill!BR273)</f>
        <v>0</v>
      </c>
      <c r="BS273" s="78">
        <f>SUM(Mariannhill!BS273)</f>
        <v>0</v>
      </c>
      <c r="BT273" s="78">
        <f>SUM(Mariannhill!BT273)</f>
        <v>0</v>
      </c>
      <c r="BU273" s="78">
        <f>SUM(Mariannhill!BU273)</f>
        <v>0</v>
      </c>
      <c r="BV273" s="78">
        <f>SUM(Mariannhill!BV273)</f>
        <v>0</v>
      </c>
      <c r="BW273" s="78">
        <f>SUM(Mariannhill!BW273)</f>
        <v>0</v>
      </c>
      <c r="BX273" s="78">
        <f>SUM(Mariannhill!BX273)</f>
        <v>0</v>
      </c>
      <c r="BY273" s="78">
        <f>SUM(Mariannhill!BY273)</f>
        <v>0</v>
      </c>
      <c r="BZ273" s="78">
        <f>SUM(Mariannhill!BZ273)</f>
        <v>0</v>
      </c>
      <c r="CA273" s="78">
        <f>SUM(Mariannhill!CA273)</f>
        <v>0</v>
      </c>
      <c r="CB273" s="78">
        <f>SUM(Mariannhill!CB273)</f>
        <v>0</v>
      </c>
      <c r="CC273" s="77">
        <f>SUM(Mariannhill!CC273)</f>
        <v>0</v>
      </c>
      <c r="CD273" s="40" t="s">
        <v>50</v>
      </c>
    </row>
    <row r="274" spans="2:82" s="40" customFormat="1" x14ac:dyDescent="0.35">
      <c r="B274" s="74" t="s">
        <v>503</v>
      </c>
      <c r="C274" s="130" t="s">
        <v>504</v>
      </c>
      <c r="D274" s="131" t="s">
        <v>505</v>
      </c>
      <c r="E274" s="327">
        <f>SUM(Mariannhill!E274)</f>
        <v>100</v>
      </c>
      <c r="F274" s="214" t="b">
        <f>(Mariannhill!G272)=G274</f>
        <v>1</v>
      </c>
      <c r="G274" s="75">
        <f t="shared" si="104"/>
        <v>0</v>
      </c>
      <c r="H274" s="76">
        <f>SUM(Mariannhill!H274)</f>
        <v>0</v>
      </c>
      <c r="I274" s="77">
        <f>SUM(Mariannhill!I274)</f>
        <v>0</v>
      </c>
      <c r="J274" s="76">
        <f>SUM(Mariannhill!J274)</f>
        <v>0</v>
      </c>
      <c r="K274" s="78">
        <f>SUM(Mariannhill!K274)</f>
        <v>0</v>
      </c>
      <c r="L274" s="78">
        <f>SUM(Mariannhill!L274)</f>
        <v>0</v>
      </c>
      <c r="M274" s="78">
        <f>SUM(Mariannhill!M274)</f>
        <v>0</v>
      </c>
      <c r="N274" s="78">
        <f>SUM(Mariannhill!N274)</f>
        <v>0</v>
      </c>
      <c r="O274" s="78">
        <f>SUM(Mariannhill!O274)</f>
        <v>0</v>
      </c>
      <c r="P274" s="78">
        <f>SUM(Mariannhill!P274)</f>
        <v>0</v>
      </c>
      <c r="Q274" s="78">
        <f>SUM(Mariannhill!Q274)</f>
        <v>0</v>
      </c>
      <c r="R274" s="78">
        <f>SUM(Mariannhill!R274)</f>
        <v>0</v>
      </c>
      <c r="S274" s="78">
        <f>SUM(Mariannhill!S274)</f>
        <v>0</v>
      </c>
      <c r="T274" s="78">
        <f>SUM(Mariannhill!T274)</f>
        <v>0</v>
      </c>
      <c r="U274" s="77">
        <f>SUM(Mariannhill!U274)</f>
        <v>0</v>
      </c>
      <c r="V274" s="76">
        <f>SUM(Mariannhill!V274)</f>
        <v>0</v>
      </c>
      <c r="W274" s="78">
        <f>SUM(Mariannhill!W274)</f>
        <v>0</v>
      </c>
      <c r="X274" s="78">
        <f>SUM(Mariannhill!X274)</f>
        <v>0</v>
      </c>
      <c r="Y274" s="78">
        <f>SUM(Mariannhill!Y274)</f>
        <v>0</v>
      </c>
      <c r="Z274" s="78">
        <f>SUM(Mariannhill!Z274)</f>
        <v>0</v>
      </c>
      <c r="AA274" s="78">
        <f>SUM(Mariannhill!AA274)</f>
        <v>0</v>
      </c>
      <c r="AB274" s="78">
        <f>SUM(Mariannhill!AB274)</f>
        <v>0</v>
      </c>
      <c r="AC274" s="78">
        <f>SUM(Mariannhill!AC274)</f>
        <v>0</v>
      </c>
      <c r="AD274" s="78">
        <f>SUM(Mariannhill!AD274)</f>
        <v>0</v>
      </c>
      <c r="AE274" s="78">
        <f>SUM(Mariannhill!AE274)</f>
        <v>0</v>
      </c>
      <c r="AF274" s="78">
        <f>SUM(Mariannhill!AF274)</f>
        <v>0</v>
      </c>
      <c r="AG274" s="77">
        <f>SUM(Mariannhill!AG274)</f>
        <v>0</v>
      </c>
      <c r="AH274" s="79">
        <f>SUM(Mariannhill!AH274)</f>
        <v>0</v>
      </c>
      <c r="AI274" s="78">
        <f>SUM(Mariannhill!AI274)</f>
        <v>0</v>
      </c>
      <c r="AJ274" s="78">
        <f>SUM(Mariannhill!AJ274)</f>
        <v>0</v>
      </c>
      <c r="AK274" s="78">
        <f>SUM(Mariannhill!AK274)</f>
        <v>0</v>
      </c>
      <c r="AL274" s="78">
        <f>SUM(Mariannhill!AL274)</f>
        <v>0</v>
      </c>
      <c r="AM274" s="78">
        <f>SUM(Mariannhill!AM274)</f>
        <v>0</v>
      </c>
      <c r="AN274" s="78">
        <f>SUM(Mariannhill!AN274)</f>
        <v>0</v>
      </c>
      <c r="AO274" s="78">
        <f>SUM(Mariannhill!AO274)</f>
        <v>0</v>
      </c>
      <c r="AP274" s="78">
        <f>SUM(Mariannhill!AP274)</f>
        <v>0</v>
      </c>
      <c r="AQ274" s="78">
        <f>SUM(Mariannhill!AQ274)</f>
        <v>0</v>
      </c>
      <c r="AR274" s="78">
        <f>SUM(Mariannhill!AR274)</f>
        <v>0</v>
      </c>
      <c r="AS274" s="77">
        <f>SUM(Mariannhill!AS274)</f>
        <v>0</v>
      </c>
      <c r="AT274" s="79">
        <f>SUM(Mariannhill!AT274)</f>
        <v>0</v>
      </c>
      <c r="AU274" s="78">
        <f>SUM(Mariannhill!AU274)</f>
        <v>0</v>
      </c>
      <c r="AV274" s="78">
        <f>SUM(Mariannhill!AV274)</f>
        <v>0</v>
      </c>
      <c r="AW274" s="78">
        <f>SUM(Mariannhill!AW274)</f>
        <v>0</v>
      </c>
      <c r="AX274" s="78">
        <f>SUM(Mariannhill!AX274)</f>
        <v>0</v>
      </c>
      <c r="AY274" s="78">
        <f>SUM(Mariannhill!AY274)</f>
        <v>0</v>
      </c>
      <c r="AZ274" s="78">
        <f>SUM(Mariannhill!AZ274)</f>
        <v>0</v>
      </c>
      <c r="BA274" s="78">
        <f>SUM(Mariannhill!BA274)</f>
        <v>0</v>
      </c>
      <c r="BB274" s="78">
        <f>SUM(Mariannhill!BB274)</f>
        <v>0</v>
      </c>
      <c r="BC274" s="78">
        <f>SUM(Mariannhill!BC274)</f>
        <v>0</v>
      </c>
      <c r="BD274" s="78">
        <f>SUM(Mariannhill!BD274)</f>
        <v>0</v>
      </c>
      <c r="BE274" s="77">
        <f>SUM(Mariannhill!BE274)</f>
        <v>0</v>
      </c>
      <c r="BF274" s="79">
        <f>SUM(Mariannhill!BF274)</f>
        <v>0</v>
      </c>
      <c r="BG274" s="78">
        <f>SUM(Mariannhill!BG274)</f>
        <v>0</v>
      </c>
      <c r="BH274" s="78">
        <f>SUM(Mariannhill!BH274)</f>
        <v>0</v>
      </c>
      <c r="BI274" s="78">
        <f>SUM(Mariannhill!BI274)</f>
        <v>0</v>
      </c>
      <c r="BJ274" s="78">
        <f>SUM(Mariannhill!BJ274)</f>
        <v>0</v>
      </c>
      <c r="BK274" s="78">
        <f>SUM(Mariannhill!BK274)</f>
        <v>0</v>
      </c>
      <c r="BL274" s="78">
        <f>SUM(Mariannhill!BL274)</f>
        <v>0</v>
      </c>
      <c r="BM274" s="78">
        <f>SUM(Mariannhill!BM274)</f>
        <v>0</v>
      </c>
      <c r="BN274" s="78">
        <f>SUM(Mariannhill!BN274)</f>
        <v>0</v>
      </c>
      <c r="BO274" s="78">
        <f>SUM(Mariannhill!BO274)</f>
        <v>0</v>
      </c>
      <c r="BP274" s="78">
        <f>SUM(Mariannhill!BP274)</f>
        <v>0</v>
      </c>
      <c r="BQ274" s="77">
        <f>SUM(Mariannhill!BQ274)</f>
        <v>0</v>
      </c>
      <c r="BR274" s="79">
        <f>SUM(Mariannhill!BR274)</f>
        <v>0</v>
      </c>
      <c r="BS274" s="78">
        <f>SUM(Mariannhill!BS274)</f>
        <v>0</v>
      </c>
      <c r="BT274" s="78">
        <f>SUM(Mariannhill!BT274)</f>
        <v>0</v>
      </c>
      <c r="BU274" s="78">
        <f>SUM(Mariannhill!BU274)</f>
        <v>0</v>
      </c>
      <c r="BV274" s="78">
        <f>SUM(Mariannhill!BV274)</f>
        <v>0</v>
      </c>
      <c r="BW274" s="78">
        <f>SUM(Mariannhill!BW274)</f>
        <v>0</v>
      </c>
      <c r="BX274" s="78">
        <f>SUM(Mariannhill!BX274)</f>
        <v>0</v>
      </c>
      <c r="BY274" s="78">
        <f>SUM(Mariannhill!BY274)</f>
        <v>0</v>
      </c>
      <c r="BZ274" s="78">
        <f>SUM(Mariannhill!BZ274)</f>
        <v>0</v>
      </c>
      <c r="CA274" s="78">
        <f>SUM(Mariannhill!CA274)</f>
        <v>0</v>
      </c>
      <c r="CB274" s="78">
        <f>SUM(Mariannhill!CB274)</f>
        <v>0</v>
      </c>
      <c r="CC274" s="77">
        <f>SUM(Mariannhill!CC274)</f>
        <v>0</v>
      </c>
      <c r="CD274" s="40" t="s">
        <v>50</v>
      </c>
    </row>
    <row r="275" spans="2:82" s="334" customFormat="1" x14ac:dyDescent="0.35">
      <c r="B275" s="310" t="s">
        <v>506</v>
      </c>
      <c r="C275" s="325" t="s">
        <v>507</v>
      </c>
      <c r="D275" s="311" t="s">
        <v>90</v>
      </c>
      <c r="E275" s="327">
        <f>SUM(Mariannhill!E275)</f>
        <v>0</v>
      </c>
      <c r="F275" s="214" t="b">
        <f>(Mariannhill!G273)=G275</f>
        <v>1</v>
      </c>
      <c r="G275" s="338">
        <f t="shared" si="104"/>
        <v>0</v>
      </c>
      <c r="H275" s="339">
        <f>SUM(Mariannhill!H275)</f>
        <v>0</v>
      </c>
      <c r="I275" s="340">
        <f>SUM(Mariannhill!I275)</f>
        <v>0</v>
      </c>
      <c r="J275" s="339">
        <f>SUM(Mariannhill!J275)</f>
        <v>0</v>
      </c>
      <c r="K275" s="341">
        <f>SUM(Mariannhill!K275)</f>
        <v>0</v>
      </c>
      <c r="L275" s="341">
        <f>SUM(Mariannhill!L275)</f>
        <v>0</v>
      </c>
      <c r="M275" s="341">
        <f>SUM(Mariannhill!M275)</f>
        <v>0</v>
      </c>
      <c r="N275" s="341">
        <f>SUM(Mariannhill!N275)</f>
        <v>0</v>
      </c>
      <c r="O275" s="341">
        <f>SUM(Mariannhill!O275)</f>
        <v>0</v>
      </c>
      <c r="P275" s="341">
        <f>SUM(Mariannhill!P275)</f>
        <v>0</v>
      </c>
      <c r="Q275" s="341">
        <f>SUM(Mariannhill!Q275)</f>
        <v>0</v>
      </c>
      <c r="R275" s="341">
        <f>SUM(Mariannhill!R275)</f>
        <v>0</v>
      </c>
      <c r="S275" s="341">
        <f>SUM(Mariannhill!S275)</f>
        <v>0</v>
      </c>
      <c r="T275" s="341">
        <f>SUM(Mariannhill!T275)</f>
        <v>0</v>
      </c>
      <c r="U275" s="340">
        <f>SUM(Mariannhill!U275)</f>
        <v>0</v>
      </c>
      <c r="V275" s="339">
        <f>SUM(Mariannhill!V275)</f>
        <v>0</v>
      </c>
      <c r="W275" s="341">
        <f>SUM(Mariannhill!W275)</f>
        <v>0</v>
      </c>
      <c r="X275" s="341">
        <f>SUM(Mariannhill!X275)</f>
        <v>0</v>
      </c>
      <c r="Y275" s="341">
        <f>SUM(Mariannhill!Y275)</f>
        <v>0</v>
      </c>
      <c r="Z275" s="341">
        <f>SUM(Mariannhill!Z275)</f>
        <v>0</v>
      </c>
      <c r="AA275" s="341">
        <f>SUM(Mariannhill!AA275)</f>
        <v>0</v>
      </c>
      <c r="AB275" s="341">
        <f>SUM(Mariannhill!AB275)</f>
        <v>0</v>
      </c>
      <c r="AC275" s="341">
        <f>SUM(Mariannhill!AC275)</f>
        <v>0</v>
      </c>
      <c r="AD275" s="341">
        <f>SUM(Mariannhill!AD275)</f>
        <v>0</v>
      </c>
      <c r="AE275" s="341">
        <f>SUM(Mariannhill!AE275)</f>
        <v>0</v>
      </c>
      <c r="AF275" s="341">
        <f>SUM(Mariannhill!AF275)</f>
        <v>0</v>
      </c>
      <c r="AG275" s="340">
        <f>SUM(Mariannhill!AG275)</f>
        <v>0</v>
      </c>
      <c r="AH275" s="342">
        <f>SUM(Mariannhill!AH275)</f>
        <v>0</v>
      </c>
      <c r="AI275" s="341">
        <f>SUM(Mariannhill!AI275)</f>
        <v>0</v>
      </c>
      <c r="AJ275" s="341">
        <f>SUM(Mariannhill!AJ275)</f>
        <v>0</v>
      </c>
      <c r="AK275" s="341">
        <f>SUM(Mariannhill!AK275)</f>
        <v>0</v>
      </c>
      <c r="AL275" s="341">
        <f>SUM(Mariannhill!AL275)</f>
        <v>0</v>
      </c>
      <c r="AM275" s="341">
        <f>SUM(Mariannhill!AM275)</f>
        <v>0</v>
      </c>
      <c r="AN275" s="341">
        <f>SUM(Mariannhill!AN275)</f>
        <v>0</v>
      </c>
      <c r="AO275" s="341">
        <f>SUM(Mariannhill!AO275)</f>
        <v>0</v>
      </c>
      <c r="AP275" s="341">
        <f>SUM(Mariannhill!AP275)</f>
        <v>0</v>
      </c>
      <c r="AQ275" s="341">
        <f>SUM(Mariannhill!AQ275)</f>
        <v>0</v>
      </c>
      <c r="AR275" s="341">
        <f>SUM(Mariannhill!AR275)</f>
        <v>0</v>
      </c>
      <c r="AS275" s="340">
        <f>SUM(Mariannhill!AS275)</f>
        <v>0</v>
      </c>
      <c r="AT275" s="342">
        <f>SUM(Mariannhill!AT275)</f>
        <v>0</v>
      </c>
      <c r="AU275" s="341">
        <f>SUM(Mariannhill!AU275)</f>
        <v>0</v>
      </c>
      <c r="AV275" s="341">
        <f>SUM(Mariannhill!AV275)</f>
        <v>0</v>
      </c>
      <c r="AW275" s="341">
        <f>SUM(Mariannhill!AW275)</f>
        <v>0</v>
      </c>
      <c r="AX275" s="341">
        <f>SUM(Mariannhill!AX275)</f>
        <v>0</v>
      </c>
      <c r="AY275" s="341">
        <f>SUM(Mariannhill!AY275)</f>
        <v>0</v>
      </c>
      <c r="AZ275" s="341">
        <f>SUM(Mariannhill!AZ275)</f>
        <v>0</v>
      </c>
      <c r="BA275" s="341">
        <f>SUM(Mariannhill!BA275)</f>
        <v>0</v>
      </c>
      <c r="BB275" s="341">
        <f>SUM(Mariannhill!BB275)</f>
        <v>0</v>
      </c>
      <c r="BC275" s="341">
        <f>SUM(Mariannhill!BC275)</f>
        <v>0</v>
      </c>
      <c r="BD275" s="341">
        <f>SUM(Mariannhill!BD275)</f>
        <v>0</v>
      </c>
      <c r="BE275" s="340">
        <f>SUM(Mariannhill!BE275)</f>
        <v>0</v>
      </c>
      <c r="BF275" s="342">
        <f>SUM(Mariannhill!BF275)</f>
        <v>0</v>
      </c>
      <c r="BG275" s="341">
        <f>SUM(Mariannhill!BG275)</f>
        <v>0</v>
      </c>
      <c r="BH275" s="341">
        <f>SUM(Mariannhill!BH275)</f>
        <v>0</v>
      </c>
      <c r="BI275" s="341">
        <f>SUM(Mariannhill!BI275)</f>
        <v>0</v>
      </c>
      <c r="BJ275" s="341">
        <f>SUM(Mariannhill!BJ275)</f>
        <v>0</v>
      </c>
      <c r="BK275" s="341">
        <f>SUM(Mariannhill!BK275)</f>
        <v>0</v>
      </c>
      <c r="BL275" s="341">
        <f>SUM(Mariannhill!BL275)</f>
        <v>0</v>
      </c>
      <c r="BM275" s="341">
        <f>SUM(Mariannhill!BM275)</f>
        <v>0</v>
      </c>
      <c r="BN275" s="341">
        <f>SUM(Mariannhill!BN275)</f>
        <v>0</v>
      </c>
      <c r="BO275" s="341">
        <f>SUM(Mariannhill!BO275)</f>
        <v>0</v>
      </c>
      <c r="BP275" s="341">
        <f>SUM(Mariannhill!BP275)</f>
        <v>0</v>
      </c>
      <c r="BQ275" s="340">
        <f>SUM(Mariannhill!BQ275)</f>
        <v>0</v>
      </c>
      <c r="BR275" s="342">
        <f>SUM(Mariannhill!BR275)</f>
        <v>0</v>
      </c>
      <c r="BS275" s="341">
        <f>SUM(Mariannhill!BS275)</f>
        <v>0</v>
      </c>
      <c r="BT275" s="341">
        <f>SUM(Mariannhill!BT275)</f>
        <v>0</v>
      </c>
      <c r="BU275" s="341">
        <f>SUM(Mariannhill!BU275)</f>
        <v>0</v>
      </c>
      <c r="BV275" s="341">
        <f>SUM(Mariannhill!BV275)</f>
        <v>0</v>
      </c>
      <c r="BW275" s="341">
        <f>SUM(Mariannhill!BW275)</f>
        <v>0</v>
      </c>
      <c r="BX275" s="341">
        <f>SUM(Mariannhill!BX275)</f>
        <v>0</v>
      </c>
      <c r="BY275" s="341">
        <f>SUM(Mariannhill!BY275)</f>
        <v>0</v>
      </c>
      <c r="BZ275" s="341">
        <f>SUM(Mariannhill!BZ275)</f>
        <v>0</v>
      </c>
      <c r="CA275" s="341">
        <f>SUM(Mariannhill!CA275)</f>
        <v>0</v>
      </c>
      <c r="CB275" s="341">
        <f>SUM(Mariannhill!CB275)</f>
        <v>0</v>
      </c>
      <c r="CC275" s="340">
        <f>SUM(Mariannhill!CC275)</f>
        <v>0</v>
      </c>
      <c r="CD275" s="334" t="s">
        <v>50</v>
      </c>
    </row>
    <row r="276" spans="2:82" s="343" customFormat="1" x14ac:dyDescent="0.35">
      <c r="B276" s="310" t="s">
        <v>508</v>
      </c>
      <c r="C276" s="325" t="s">
        <v>509</v>
      </c>
      <c r="D276" s="311" t="s">
        <v>90</v>
      </c>
      <c r="E276" s="327">
        <f>SUM(Mariannhill!E276)</f>
        <v>0</v>
      </c>
      <c r="F276" s="214" t="b">
        <f>(Mariannhill!G274)=G276</f>
        <v>1</v>
      </c>
      <c r="G276" s="329">
        <f t="shared" si="104"/>
        <v>0</v>
      </c>
      <c r="H276" s="339">
        <f>SUM(Mariannhill!H276)</f>
        <v>0</v>
      </c>
      <c r="I276" s="340">
        <f>SUM(Mariannhill!I276)</f>
        <v>0</v>
      </c>
      <c r="J276" s="339">
        <f>SUM(Mariannhill!J276)</f>
        <v>0</v>
      </c>
      <c r="K276" s="341">
        <f>SUM(Mariannhill!K276)</f>
        <v>0</v>
      </c>
      <c r="L276" s="341">
        <f>SUM(Mariannhill!L276)</f>
        <v>0</v>
      </c>
      <c r="M276" s="341">
        <f>SUM(Mariannhill!M276)</f>
        <v>0</v>
      </c>
      <c r="N276" s="341">
        <f>SUM(Mariannhill!N276)</f>
        <v>0</v>
      </c>
      <c r="O276" s="341">
        <f>SUM(Mariannhill!O276)</f>
        <v>0</v>
      </c>
      <c r="P276" s="341">
        <f>SUM(Mariannhill!P276)</f>
        <v>0</v>
      </c>
      <c r="Q276" s="341">
        <f>SUM(Mariannhill!Q276)</f>
        <v>0</v>
      </c>
      <c r="R276" s="341">
        <f>SUM(Mariannhill!R276)</f>
        <v>0</v>
      </c>
      <c r="S276" s="341">
        <f>SUM(Mariannhill!S276)</f>
        <v>0</v>
      </c>
      <c r="T276" s="341">
        <f>SUM(Mariannhill!T276)</f>
        <v>0</v>
      </c>
      <c r="U276" s="340">
        <f>SUM(Mariannhill!U276)</f>
        <v>0</v>
      </c>
      <c r="V276" s="339">
        <f>SUM(Mariannhill!V276)</f>
        <v>0</v>
      </c>
      <c r="W276" s="341">
        <f>SUM(Mariannhill!W276)</f>
        <v>0</v>
      </c>
      <c r="X276" s="341">
        <f>SUM(Mariannhill!X276)</f>
        <v>0</v>
      </c>
      <c r="Y276" s="341">
        <f>SUM(Mariannhill!Y276)</f>
        <v>0</v>
      </c>
      <c r="Z276" s="341">
        <f>SUM(Mariannhill!Z276)</f>
        <v>0</v>
      </c>
      <c r="AA276" s="341">
        <f>SUM(Mariannhill!AA276)</f>
        <v>0</v>
      </c>
      <c r="AB276" s="341">
        <f>SUM(Mariannhill!AB276)</f>
        <v>0</v>
      </c>
      <c r="AC276" s="341">
        <f>SUM(Mariannhill!AC276)</f>
        <v>0</v>
      </c>
      <c r="AD276" s="341">
        <f>SUM(Mariannhill!AD276)</f>
        <v>0</v>
      </c>
      <c r="AE276" s="341">
        <f>SUM(Mariannhill!AE276)</f>
        <v>0</v>
      </c>
      <c r="AF276" s="341">
        <f>SUM(Mariannhill!AF276)</f>
        <v>0</v>
      </c>
      <c r="AG276" s="340">
        <f>SUM(Mariannhill!AG276)</f>
        <v>0</v>
      </c>
      <c r="AH276" s="342">
        <f>SUM(Mariannhill!AH276)</f>
        <v>0</v>
      </c>
      <c r="AI276" s="341">
        <f>SUM(Mariannhill!AI276)</f>
        <v>0</v>
      </c>
      <c r="AJ276" s="341">
        <f>SUM(Mariannhill!AJ276)</f>
        <v>0</v>
      </c>
      <c r="AK276" s="341">
        <f>SUM(Mariannhill!AK276)</f>
        <v>0</v>
      </c>
      <c r="AL276" s="341">
        <f>SUM(Mariannhill!AL276)</f>
        <v>0</v>
      </c>
      <c r="AM276" s="341">
        <f>SUM(Mariannhill!AM276)</f>
        <v>0</v>
      </c>
      <c r="AN276" s="341">
        <f>SUM(Mariannhill!AN276)</f>
        <v>0</v>
      </c>
      <c r="AO276" s="341">
        <f>SUM(Mariannhill!AO276)</f>
        <v>0</v>
      </c>
      <c r="AP276" s="341">
        <f>SUM(Mariannhill!AP276)</f>
        <v>0</v>
      </c>
      <c r="AQ276" s="341">
        <f>SUM(Mariannhill!AQ276)</f>
        <v>0</v>
      </c>
      <c r="AR276" s="341">
        <f>SUM(Mariannhill!AR276)</f>
        <v>0</v>
      </c>
      <c r="AS276" s="340">
        <f>SUM(Mariannhill!AS276)</f>
        <v>0</v>
      </c>
      <c r="AT276" s="342">
        <f>SUM(Mariannhill!AT276)</f>
        <v>0</v>
      </c>
      <c r="AU276" s="341">
        <f>SUM(Mariannhill!AU276)</f>
        <v>0</v>
      </c>
      <c r="AV276" s="341">
        <f>SUM(Mariannhill!AV276)</f>
        <v>0</v>
      </c>
      <c r="AW276" s="341">
        <f>SUM(Mariannhill!AW276)</f>
        <v>0</v>
      </c>
      <c r="AX276" s="341">
        <f>SUM(Mariannhill!AX276)</f>
        <v>0</v>
      </c>
      <c r="AY276" s="341">
        <f>SUM(Mariannhill!AY276)</f>
        <v>0</v>
      </c>
      <c r="AZ276" s="341">
        <f>SUM(Mariannhill!AZ276)</f>
        <v>0</v>
      </c>
      <c r="BA276" s="341">
        <f>SUM(Mariannhill!BA276)</f>
        <v>0</v>
      </c>
      <c r="BB276" s="341">
        <f>SUM(Mariannhill!BB276)</f>
        <v>0</v>
      </c>
      <c r="BC276" s="341">
        <f>SUM(Mariannhill!BC276)</f>
        <v>0</v>
      </c>
      <c r="BD276" s="341">
        <f>SUM(Mariannhill!BD276)</f>
        <v>0</v>
      </c>
      <c r="BE276" s="340">
        <f>SUM(Mariannhill!BE276)</f>
        <v>0</v>
      </c>
      <c r="BF276" s="342">
        <f>SUM(Mariannhill!BF276)</f>
        <v>0</v>
      </c>
      <c r="BG276" s="341">
        <f>SUM(Mariannhill!BG276)</f>
        <v>0</v>
      </c>
      <c r="BH276" s="341">
        <f>SUM(Mariannhill!BH276)</f>
        <v>0</v>
      </c>
      <c r="BI276" s="341">
        <f>SUM(Mariannhill!BI276)</f>
        <v>0</v>
      </c>
      <c r="BJ276" s="341">
        <f>SUM(Mariannhill!BJ276)</f>
        <v>0</v>
      </c>
      <c r="BK276" s="341">
        <f>SUM(Mariannhill!BK276)</f>
        <v>0</v>
      </c>
      <c r="BL276" s="341">
        <f>SUM(Mariannhill!BL276)</f>
        <v>0</v>
      </c>
      <c r="BM276" s="341">
        <f>SUM(Mariannhill!BM276)</f>
        <v>0</v>
      </c>
      <c r="BN276" s="341">
        <f>SUM(Mariannhill!BN276)</f>
        <v>0</v>
      </c>
      <c r="BO276" s="341">
        <f>SUM(Mariannhill!BO276)</f>
        <v>0</v>
      </c>
      <c r="BP276" s="341">
        <f>SUM(Mariannhill!BP276)</f>
        <v>0</v>
      </c>
      <c r="BQ276" s="340">
        <f>SUM(Mariannhill!BQ276)</f>
        <v>0</v>
      </c>
      <c r="BR276" s="342">
        <f>SUM(Mariannhill!BR276)</f>
        <v>0</v>
      </c>
      <c r="BS276" s="341">
        <f>SUM(Mariannhill!BS276)</f>
        <v>0</v>
      </c>
      <c r="BT276" s="341">
        <f>SUM(Mariannhill!BT276)</f>
        <v>0</v>
      </c>
      <c r="BU276" s="341">
        <f>SUM(Mariannhill!BU276)</f>
        <v>0</v>
      </c>
      <c r="BV276" s="341">
        <f>SUM(Mariannhill!BV276)</f>
        <v>0</v>
      </c>
      <c r="BW276" s="341">
        <f>SUM(Mariannhill!BW276)</f>
        <v>0</v>
      </c>
      <c r="BX276" s="341">
        <f>SUM(Mariannhill!BX276)</f>
        <v>0</v>
      </c>
      <c r="BY276" s="341">
        <f>SUM(Mariannhill!BY276)</f>
        <v>0</v>
      </c>
      <c r="BZ276" s="341">
        <f>SUM(Mariannhill!BZ276)</f>
        <v>0</v>
      </c>
      <c r="CA276" s="341">
        <f>SUM(Mariannhill!CA276)</f>
        <v>0</v>
      </c>
      <c r="CB276" s="341">
        <f>SUM(Mariannhill!CB276)</f>
        <v>0</v>
      </c>
      <c r="CC276" s="340">
        <f>SUM(Mariannhill!CC276)</f>
        <v>0</v>
      </c>
      <c r="CD276" s="334"/>
    </row>
    <row r="277" spans="2:82" s="40" customFormat="1" x14ac:dyDescent="0.35">
      <c r="B277" s="102" t="s">
        <v>510</v>
      </c>
      <c r="C277" s="261" t="s">
        <v>511</v>
      </c>
      <c r="D277" s="131"/>
      <c r="E277" s="255">
        <f>SUM(Mariannhill!E277)</f>
        <v>0</v>
      </c>
      <c r="F277" s="214" t="b">
        <f>(Mariannhill!G275)=G277</f>
        <v>1</v>
      </c>
      <c r="G277" s="75">
        <f t="shared" si="104"/>
        <v>0</v>
      </c>
      <c r="H277" s="76">
        <f>SUM(Mariannhill!H277)</f>
        <v>0</v>
      </c>
      <c r="I277" s="77">
        <f>SUM(Mariannhill!I277)</f>
        <v>0</v>
      </c>
      <c r="J277" s="76">
        <f>SUM(Mariannhill!J277)</f>
        <v>0</v>
      </c>
      <c r="K277" s="78">
        <f>SUM(Mariannhill!K277)</f>
        <v>0</v>
      </c>
      <c r="L277" s="78">
        <f>SUM(Mariannhill!L277)</f>
        <v>0</v>
      </c>
      <c r="M277" s="78">
        <f>SUM(Mariannhill!M277)</f>
        <v>0</v>
      </c>
      <c r="N277" s="78">
        <f>SUM(Mariannhill!N277)</f>
        <v>0</v>
      </c>
      <c r="O277" s="78">
        <f>SUM(Mariannhill!O277)</f>
        <v>0</v>
      </c>
      <c r="P277" s="78">
        <f>SUM(Mariannhill!P277)</f>
        <v>0</v>
      </c>
      <c r="Q277" s="78">
        <f>SUM(Mariannhill!Q277)</f>
        <v>0</v>
      </c>
      <c r="R277" s="78">
        <f>SUM(Mariannhill!R277)</f>
        <v>0</v>
      </c>
      <c r="S277" s="78">
        <f>SUM(Mariannhill!S277)</f>
        <v>0</v>
      </c>
      <c r="T277" s="78">
        <f>SUM(Mariannhill!T277)</f>
        <v>0</v>
      </c>
      <c r="U277" s="77">
        <f>SUM(Mariannhill!U277)</f>
        <v>0</v>
      </c>
      <c r="V277" s="76">
        <f>SUM(Mariannhill!V277)</f>
        <v>0</v>
      </c>
      <c r="W277" s="78">
        <f>SUM(Mariannhill!W277)</f>
        <v>0</v>
      </c>
      <c r="X277" s="78">
        <f>SUM(Mariannhill!X277)</f>
        <v>0</v>
      </c>
      <c r="Y277" s="78">
        <f>SUM(Mariannhill!Y277)</f>
        <v>0</v>
      </c>
      <c r="Z277" s="78">
        <f>SUM(Mariannhill!Z277)</f>
        <v>0</v>
      </c>
      <c r="AA277" s="78">
        <f>SUM(Mariannhill!AA277)</f>
        <v>0</v>
      </c>
      <c r="AB277" s="78">
        <f>SUM(Mariannhill!AB277)</f>
        <v>0</v>
      </c>
      <c r="AC277" s="78">
        <f>SUM(Mariannhill!AC277)</f>
        <v>0</v>
      </c>
      <c r="AD277" s="78">
        <f>SUM(Mariannhill!AD277)</f>
        <v>0</v>
      </c>
      <c r="AE277" s="78">
        <f>SUM(Mariannhill!AE277)</f>
        <v>0</v>
      </c>
      <c r="AF277" s="78">
        <f>SUM(Mariannhill!AF277)</f>
        <v>0</v>
      </c>
      <c r="AG277" s="77">
        <f>SUM(Mariannhill!AG277)</f>
        <v>0</v>
      </c>
      <c r="AH277" s="79">
        <f>SUM(Mariannhill!AH277)</f>
        <v>0</v>
      </c>
      <c r="AI277" s="78">
        <f>SUM(Mariannhill!AI277)</f>
        <v>0</v>
      </c>
      <c r="AJ277" s="78">
        <f>SUM(Mariannhill!AJ277)</f>
        <v>0</v>
      </c>
      <c r="AK277" s="78">
        <f>SUM(Mariannhill!AK277)</f>
        <v>0</v>
      </c>
      <c r="AL277" s="78">
        <f>SUM(Mariannhill!AL277)</f>
        <v>0</v>
      </c>
      <c r="AM277" s="78">
        <f>SUM(Mariannhill!AM277)</f>
        <v>0</v>
      </c>
      <c r="AN277" s="78">
        <f>SUM(Mariannhill!AN277)</f>
        <v>0</v>
      </c>
      <c r="AO277" s="78">
        <f>SUM(Mariannhill!AO277)</f>
        <v>0</v>
      </c>
      <c r="AP277" s="78">
        <f>SUM(Mariannhill!AP277)</f>
        <v>0</v>
      </c>
      <c r="AQ277" s="78">
        <f>SUM(Mariannhill!AQ277)</f>
        <v>0</v>
      </c>
      <c r="AR277" s="78">
        <f>SUM(Mariannhill!AR277)</f>
        <v>0</v>
      </c>
      <c r="AS277" s="77">
        <f>SUM(Mariannhill!AS277)</f>
        <v>0</v>
      </c>
      <c r="AT277" s="79">
        <f>SUM(Mariannhill!AT277)</f>
        <v>0</v>
      </c>
      <c r="AU277" s="78">
        <f>SUM(Mariannhill!AU277)</f>
        <v>0</v>
      </c>
      <c r="AV277" s="78">
        <f>SUM(Mariannhill!AV277)</f>
        <v>0</v>
      </c>
      <c r="AW277" s="78">
        <f>SUM(Mariannhill!AW277)</f>
        <v>0</v>
      </c>
      <c r="AX277" s="78">
        <f>SUM(Mariannhill!AX277)</f>
        <v>0</v>
      </c>
      <c r="AY277" s="78">
        <f>SUM(Mariannhill!AY277)</f>
        <v>0</v>
      </c>
      <c r="AZ277" s="78">
        <f>SUM(Mariannhill!AZ277)</f>
        <v>0</v>
      </c>
      <c r="BA277" s="78">
        <f>SUM(Mariannhill!BA277)</f>
        <v>0</v>
      </c>
      <c r="BB277" s="78">
        <f>SUM(Mariannhill!BB277)</f>
        <v>0</v>
      </c>
      <c r="BC277" s="78">
        <f>SUM(Mariannhill!BC277)</f>
        <v>0</v>
      </c>
      <c r="BD277" s="78">
        <f>SUM(Mariannhill!BD277)</f>
        <v>0</v>
      </c>
      <c r="BE277" s="77">
        <f>SUM(Mariannhill!BE277)</f>
        <v>0</v>
      </c>
      <c r="BF277" s="79">
        <f>SUM(Mariannhill!BF277)</f>
        <v>0</v>
      </c>
      <c r="BG277" s="78">
        <f>SUM(Mariannhill!BG277)</f>
        <v>0</v>
      </c>
      <c r="BH277" s="78">
        <f>SUM(Mariannhill!BH277)</f>
        <v>0</v>
      </c>
      <c r="BI277" s="78">
        <f>SUM(Mariannhill!BI277)</f>
        <v>0</v>
      </c>
      <c r="BJ277" s="78">
        <f>SUM(Mariannhill!BJ277)</f>
        <v>0</v>
      </c>
      <c r="BK277" s="78">
        <f>SUM(Mariannhill!BK277)</f>
        <v>0</v>
      </c>
      <c r="BL277" s="78">
        <f>SUM(Mariannhill!BL277)</f>
        <v>0</v>
      </c>
      <c r="BM277" s="78">
        <f>SUM(Mariannhill!BM277)</f>
        <v>0</v>
      </c>
      <c r="BN277" s="78">
        <f>SUM(Mariannhill!BN277)</f>
        <v>0</v>
      </c>
      <c r="BO277" s="78">
        <f>SUM(Mariannhill!BO277)</f>
        <v>0</v>
      </c>
      <c r="BP277" s="78">
        <f>SUM(Mariannhill!BP277)</f>
        <v>0</v>
      </c>
      <c r="BQ277" s="77">
        <f>SUM(Mariannhill!BQ277)</f>
        <v>0</v>
      </c>
      <c r="BR277" s="79">
        <f>SUM(Mariannhill!BR277)</f>
        <v>0</v>
      </c>
      <c r="BS277" s="78">
        <f>SUM(Mariannhill!BS277)</f>
        <v>0</v>
      </c>
      <c r="BT277" s="78">
        <f>SUM(Mariannhill!BT277)</f>
        <v>0</v>
      </c>
      <c r="BU277" s="78">
        <f>SUM(Mariannhill!BU277)</f>
        <v>0</v>
      </c>
      <c r="BV277" s="78">
        <f>SUM(Mariannhill!BV277)</f>
        <v>0</v>
      </c>
      <c r="BW277" s="78">
        <f>SUM(Mariannhill!BW277)</f>
        <v>0</v>
      </c>
      <c r="BX277" s="78">
        <f>SUM(Mariannhill!BX277)</f>
        <v>0</v>
      </c>
      <c r="BY277" s="78">
        <f>SUM(Mariannhill!BY277)</f>
        <v>0</v>
      </c>
      <c r="BZ277" s="78">
        <f>SUM(Mariannhill!BZ277)</f>
        <v>0</v>
      </c>
      <c r="CA277" s="78">
        <f>SUM(Mariannhill!CA277)</f>
        <v>0</v>
      </c>
      <c r="CB277" s="78">
        <f>SUM(Mariannhill!CB277)</f>
        <v>0</v>
      </c>
      <c r="CC277" s="77">
        <f>SUM(Mariannhill!CC277)</f>
        <v>0</v>
      </c>
    </row>
    <row r="278" spans="2:82" s="40" customFormat="1" x14ac:dyDescent="0.35">
      <c r="B278" s="74" t="s">
        <v>512</v>
      </c>
      <c r="C278" s="130" t="s">
        <v>513</v>
      </c>
      <c r="D278" s="131" t="s">
        <v>248</v>
      </c>
      <c r="E278" s="255">
        <f>SUM(Mariannhill!E278)</f>
        <v>8</v>
      </c>
      <c r="F278" s="214" t="b">
        <f>(Mariannhill!G276)=G278</f>
        <v>1</v>
      </c>
      <c r="G278" s="75">
        <f t="shared" si="104"/>
        <v>0</v>
      </c>
      <c r="H278" s="76">
        <f>SUM(Mariannhill!H278)</f>
        <v>0</v>
      </c>
      <c r="I278" s="77">
        <f>SUM(Mariannhill!I278)</f>
        <v>0</v>
      </c>
      <c r="J278" s="76">
        <f>SUM(Mariannhill!J278)</f>
        <v>0</v>
      </c>
      <c r="K278" s="78">
        <f>SUM(Mariannhill!K278)</f>
        <v>0</v>
      </c>
      <c r="L278" s="78">
        <f>SUM(Mariannhill!L278)</f>
        <v>0</v>
      </c>
      <c r="M278" s="78">
        <f>SUM(Mariannhill!M278)</f>
        <v>0</v>
      </c>
      <c r="N278" s="78">
        <f>SUM(Mariannhill!N278)</f>
        <v>0</v>
      </c>
      <c r="O278" s="78">
        <f>SUM(Mariannhill!O278)</f>
        <v>0</v>
      </c>
      <c r="P278" s="78">
        <f>SUM(Mariannhill!P278)</f>
        <v>0</v>
      </c>
      <c r="Q278" s="78">
        <f>SUM(Mariannhill!Q278)</f>
        <v>0</v>
      </c>
      <c r="R278" s="78">
        <f>SUM(Mariannhill!R278)</f>
        <v>0</v>
      </c>
      <c r="S278" s="78">
        <f>SUM(Mariannhill!S278)</f>
        <v>0</v>
      </c>
      <c r="T278" s="78">
        <f>SUM(Mariannhill!T278)</f>
        <v>0</v>
      </c>
      <c r="U278" s="77">
        <f>SUM(Mariannhill!U278)</f>
        <v>0</v>
      </c>
      <c r="V278" s="76">
        <f>SUM(Mariannhill!V278)</f>
        <v>0</v>
      </c>
      <c r="W278" s="78">
        <f>SUM(Mariannhill!W278)</f>
        <v>0</v>
      </c>
      <c r="X278" s="78">
        <f>SUM(Mariannhill!X278)</f>
        <v>0</v>
      </c>
      <c r="Y278" s="78">
        <f>SUM(Mariannhill!Y278)</f>
        <v>0</v>
      </c>
      <c r="Z278" s="78">
        <f>SUM(Mariannhill!Z278)</f>
        <v>0</v>
      </c>
      <c r="AA278" s="78">
        <f>SUM(Mariannhill!AA278)</f>
        <v>0</v>
      </c>
      <c r="AB278" s="78">
        <f>SUM(Mariannhill!AB278)</f>
        <v>0</v>
      </c>
      <c r="AC278" s="78">
        <f>SUM(Mariannhill!AC278)</f>
        <v>0</v>
      </c>
      <c r="AD278" s="78">
        <f>SUM(Mariannhill!AD278)</f>
        <v>0</v>
      </c>
      <c r="AE278" s="78">
        <f>SUM(Mariannhill!AE278)</f>
        <v>0</v>
      </c>
      <c r="AF278" s="78">
        <f>SUM(Mariannhill!AF278)</f>
        <v>0</v>
      </c>
      <c r="AG278" s="77">
        <f>SUM(Mariannhill!AG278)</f>
        <v>0</v>
      </c>
      <c r="AH278" s="79">
        <f>SUM(Mariannhill!AH278)</f>
        <v>0</v>
      </c>
      <c r="AI278" s="78">
        <f>SUM(Mariannhill!AI278)</f>
        <v>0</v>
      </c>
      <c r="AJ278" s="78">
        <f>SUM(Mariannhill!AJ278)</f>
        <v>0</v>
      </c>
      <c r="AK278" s="78">
        <f>SUM(Mariannhill!AK278)</f>
        <v>0</v>
      </c>
      <c r="AL278" s="78">
        <f>SUM(Mariannhill!AL278)</f>
        <v>0</v>
      </c>
      <c r="AM278" s="78">
        <f>SUM(Mariannhill!AM278)</f>
        <v>0</v>
      </c>
      <c r="AN278" s="78">
        <f>SUM(Mariannhill!AN278)</f>
        <v>0</v>
      </c>
      <c r="AO278" s="78">
        <f>SUM(Mariannhill!AO278)</f>
        <v>0</v>
      </c>
      <c r="AP278" s="78">
        <f>SUM(Mariannhill!AP278)</f>
        <v>0</v>
      </c>
      <c r="AQ278" s="78">
        <f>SUM(Mariannhill!AQ278)</f>
        <v>0</v>
      </c>
      <c r="AR278" s="78">
        <f>SUM(Mariannhill!AR278)</f>
        <v>0</v>
      </c>
      <c r="AS278" s="77">
        <f>SUM(Mariannhill!AS278)</f>
        <v>0</v>
      </c>
      <c r="AT278" s="79">
        <f>SUM(Mariannhill!AT278)</f>
        <v>0</v>
      </c>
      <c r="AU278" s="78">
        <f>SUM(Mariannhill!AU278)</f>
        <v>0</v>
      </c>
      <c r="AV278" s="78">
        <f>SUM(Mariannhill!AV278)</f>
        <v>0</v>
      </c>
      <c r="AW278" s="78">
        <f>SUM(Mariannhill!AW278)</f>
        <v>0</v>
      </c>
      <c r="AX278" s="78">
        <f>SUM(Mariannhill!AX278)</f>
        <v>0</v>
      </c>
      <c r="AY278" s="78">
        <f>SUM(Mariannhill!AY278)</f>
        <v>0</v>
      </c>
      <c r="AZ278" s="78">
        <f>SUM(Mariannhill!AZ278)</f>
        <v>0</v>
      </c>
      <c r="BA278" s="78">
        <f>SUM(Mariannhill!BA278)</f>
        <v>0</v>
      </c>
      <c r="BB278" s="78">
        <f>SUM(Mariannhill!BB278)</f>
        <v>0</v>
      </c>
      <c r="BC278" s="78">
        <f>SUM(Mariannhill!BC278)</f>
        <v>0</v>
      </c>
      <c r="BD278" s="78">
        <f>SUM(Mariannhill!BD278)</f>
        <v>0</v>
      </c>
      <c r="BE278" s="77">
        <f>SUM(Mariannhill!BE278)</f>
        <v>0</v>
      </c>
      <c r="BF278" s="79">
        <f>SUM(Mariannhill!BF278)</f>
        <v>0</v>
      </c>
      <c r="BG278" s="78">
        <f>SUM(Mariannhill!BG278)</f>
        <v>0</v>
      </c>
      <c r="BH278" s="78">
        <f>SUM(Mariannhill!BH278)</f>
        <v>0</v>
      </c>
      <c r="BI278" s="78">
        <f>SUM(Mariannhill!BI278)</f>
        <v>0</v>
      </c>
      <c r="BJ278" s="78">
        <f>SUM(Mariannhill!BJ278)</f>
        <v>0</v>
      </c>
      <c r="BK278" s="78">
        <f>SUM(Mariannhill!BK278)</f>
        <v>0</v>
      </c>
      <c r="BL278" s="78">
        <f>SUM(Mariannhill!BL278)</f>
        <v>0</v>
      </c>
      <c r="BM278" s="78">
        <f>SUM(Mariannhill!BM278)</f>
        <v>0</v>
      </c>
      <c r="BN278" s="78">
        <f>SUM(Mariannhill!BN278)</f>
        <v>0</v>
      </c>
      <c r="BO278" s="78">
        <f>SUM(Mariannhill!BO278)</f>
        <v>0</v>
      </c>
      <c r="BP278" s="78">
        <f>SUM(Mariannhill!BP278)</f>
        <v>0</v>
      </c>
      <c r="BQ278" s="77">
        <f>SUM(Mariannhill!BQ278)</f>
        <v>0</v>
      </c>
      <c r="BR278" s="79">
        <f>SUM(Mariannhill!BR278)</f>
        <v>0</v>
      </c>
      <c r="BS278" s="78">
        <f>SUM(Mariannhill!BS278)</f>
        <v>0</v>
      </c>
      <c r="BT278" s="78">
        <f>SUM(Mariannhill!BT278)</f>
        <v>0</v>
      </c>
      <c r="BU278" s="78">
        <f>SUM(Mariannhill!BU278)</f>
        <v>0</v>
      </c>
      <c r="BV278" s="78">
        <f>SUM(Mariannhill!BV278)</f>
        <v>0</v>
      </c>
      <c r="BW278" s="78">
        <f>SUM(Mariannhill!BW278)</f>
        <v>0</v>
      </c>
      <c r="BX278" s="78">
        <f>SUM(Mariannhill!BX278)</f>
        <v>0</v>
      </c>
      <c r="BY278" s="78">
        <f>SUM(Mariannhill!BY278)</f>
        <v>0</v>
      </c>
      <c r="BZ278" s="78">
        <f>SUM(Mariannhill!BZ278)</f>
        <v>0</v>
      </c>
      <c r="CA278" s="78">
        <f>SUM(Mariannhill!CA278)</f>
        <v>0</v>
      </c>
      <c r="CB278" s="78">
        <f>SUM(Mariannhill!CB278)</f>
        <v>0</v>
      </c>
      <c r="CC278" s="77">
        <f>SUM(Mariannhill!CC278)</f>
        <v>0</v>
      </c>
      <c r="CD278" s="40" t="s">
        <v>50</v>
      </c>
    </row>
    <row r="279" spans="2:82" s="183" customFormat="1" x14ac:dyDescent="0.35">
      <c r="B279" s="310" t="s">
        <v>514</v>
      </c>
      <c r="C279" s="325" t="s">
        <v>515</v>
      </c>
      <c r="D279" s="311" t="s">
        <v>248</v>
      </c>
      <c r="E279" s="327">
        <f>SUM(Mariannhill!E279)</f>
        <v>0</v>
      </c>
      <c r="F279" s="214" t="b">
        <f>(Mariannhill!G277)=G279</f>
        <v>1</v>
      </c>
      <c r="G279" s="75">
        <f t="shared" si="104"/>
        <v>0</v>
      </c>
      <c r="H279" s="76">
        <f>SUM(Mariannhill!H279)</f>
        <v>0</v>
      </c>
      <c r="I279" s="77">
        <f>SUM(Mariannhill!I279)</f>
        <v>0</v>
      </c>
      <c r="J279" s="76">
        <f>SUM(Mariannhill!J279)</f>
        <v>0</v>
      </c>
      <c r="K279" s="78">
        <f>SUM(Mariannhill!K279)</f>
        <v>0</v>
      </c>
      <c r="L279" s="78">
        <f>SUM(Mariannhill!L279)</f>
        <v>0</v>
      </c>
      <c r="M279" s="78">
        <f>SUM(Mariannhill!M279)</f>
        <v>0</v>
      </c>
      <c r="N279" s="78">
        <f>SUM(Mariannhill!N279)</f>
        <v>0</v>
      </c>
      <c r="O279" s="78">
        <f>SUM(Mariannhill!O279)</f>
        <v>0</v>
      </c>
      <c r="P279" s="78">
        <f>SUM(Mariannhill!P279)</f>
        <v>0</v>
      </c>
      <c r="Q279" s="78">
        <f>SUM(Mariannhill!Q279)</f>
        <v>0</v>
      </c>
      <c r="R279" s="78">
        <f>SUM(Mariannhill!R279)</f>
        <v>0</v>
      </c>
      <c r="S279" s="78">
        <f>SUM(Mariannhill!S279)</f>
        <v>0</v>
      </c>
      <c r="T279" s="78">
        <f>SUM(Mariannhill!T279)</f>
        <v>0</v>
      </c>
      <c r="U279" s="77">
        <f>SUM(Mariannhill!U279)</f>
        <v>0</v>
      </c>
      <c r="V279" s="76">
        <f>SUM(Mariannhill!V279)</f>
        <v>0</v>
      </c>
      <c r="W279" s="78">
        <f>SUM(Mariannhill!W279)</f>
        <v>0</v>
      </c>
      <c r="X279" s="78">
        <f>SUM(Mariannhill!X279)</f>
        <v>0</v>
      </c>
      <c r="Y279" s="78">
        <f>SUM(Mariannhill!Y279)</f>
        <v>0</v>
      </c>
      <c r="Z279" s="78">
        <f>SUM(Mariannhill!Z279)</f>
        <v>0</v>
      </c>
      <c r="AA279" s="78">
        <f>SUM(Mariannhill!AA279)</f>
        <v>0</v>
      </c>
      <c r="AB279" s="78">
        <f>SUM(Mariannhill!AB279)</f>
        <v>0</v>
      </c>
      <c r="AC279" s="78">
        <f>SUM(Mariannhill!AC279)</f>
        <v>0</v>
      </c>
      <c r="AD279" s="78">
        <f>SUM(Mariannhill!AD279)</f>
        <v>0</v>
      </c>
      <c r="AE279" s="78">
        <f>SUM(Mariannhill!AE279)</f>
        <v>0</v>
      </c>
      <c r="AF279" s="78">
        <f>SUM(Mariannhill!AF279)</f>
        <v>0</v>
      </c>
      <c r="AG279" s="77">
        <f>SUM(Mariannhill!AG279)</f>
        <v>0</v>
      </c>
      <c r="AH279" s="79">
        <f>SUM(Mariannhill!AH279)</f>
        <v>0</v>
      </c>
      <c r="AI279" s="78">
        <f>SUM(Mariannhill!AI279)</f>
        <v>0</v>
      </c>
      <c r="AJ279" s="78">
        <f>SUM(Mariannhill!AJ279)</f>
        <v>0</v>
      </c>
      <c r="AK279" s="78">
        <f>SUM(Mariannhill!AK279)</f>
        <v>0</v>
      </c>
      <c r="AL279" s="78">
        <f>SUM(Mariannhill!AL279)</f>
        <v>0</v>
      </c>
      <c r="AM279" s="78">
        <f>SUM(Mariannhill!AM279)</f>
        <v>0</v>
      </c>
      <c r="AN279" s="78">
        <f>SUM(Mariannhill!AN279)</f>
        <v>0</v>
      </c>
      <c r="AO279" s="78">
        <f>SUM(Mariannhill!AO279)</f>
        <v>0</v>
      </c>
      <c r="AP279" s="78">
        <f>SUM(Mariannhill!AP279)</f>
        <v>0</v>
      </c>
      <c r="AQ279" s="78">
        <f>SUM(Mariannhill!AQ279)</f>
        <v>0</v>
      </c>
      <c r="AR279" s="78">
        <f>SUM(Mariannhill!AR279)</f>
        <v>0</v>
      </c>
      <c r="AS279" s="77">
        <f>SUM(Mariannhill!AS279)</f>
        <v>0</v>
      </c>
      <c r="AT279" s="79">
        <f>SUM(Mariannhill!AT279)</f>
        <v>0</v>
      </c>
      <c r="AU279" s="78">
        <f>SUM(Mariannhill!AU279)</f>
        <v>0</v>
      </c>
      <c r="AV279" s="78">
        <f>SUM(Mariannhill!AV279)</f>
        <v>0</v>
      </c>
      <c r="AW279" s="78">
        <f>SUM(Mariannhill!AW279)</f>
        <v>0</v>
      </c>
      <c r="AX279" s="78">
        <f>SUM(Mariannhill!AX279)</f>
        <v>0</v>
      </c>
      <c r="AY279" s="78">
        <f>SUM(Mariannhill!AY279)</f>
        <v>0</v>
      </c>
      <c r="AZ279" s="78">
        <f>SUM(Mariannhill!AZ279)</f>
        <v>0</v>
      </c>
      <c r="BA279" s="78">
        <f>SUM(Mariannhill!BA279)</f>
        <v>0</v>
      </c>
      <c r="BB279" s="78">
        <f>SUM(Mariannhill!BB279)</f>
        <v>0</v>
      </c>
      <c r="BC279" s="78">
        <f>SUM(Mariannhill!BC279)</f>
        <v>0</v>
      </c>
      <c r="BD279" s="78">
        <f>SUM(Mariannhill!BD279)</f>
        <v>0</v>
      </c>
      <c r="BE279" s="77">
        <f>SUM(Mariannhill!BE279)</f>
        <v>0</v>
      </c>
      <c r="BF279" s="79">
        <f>SUM(Mariannhill!BF279)</f>
        <v>0</v>
      </c>
      <c r="BG279" s="78">
        <f>SUM(Mariannhill!BG279)</f>
        <v>0</v>
      </c>
      <c r="BH279" s="78">
        <f>SUM(Mariannhill!BH279)</f>
        <v>0</v>
      </c>
      <c r="BI279" s="78">
        <f>SUM(Mariannhill!BI279)</f>
        <v>0</v>
      </c>
      <c r="BJ279" s="78">
        <f>SUM(Mariannhill!BJ279)</f>
        <v>0</v>
      </c>
      <c r="BK279" s="78">
        <f>SUM(Mariannhill!BK279)</f>
        <v>0</v>
      </c>
      <c r="BL279" s="78">
        <f>SUM(Mariannhill!BL279)</f>
        <v>0</v>
      </c>
      <c r="BM279" s="78">
        <f>SUM(Mariannhill!BM279)</f>
        <v>0</v>
      </c>
      <c r="BN279" s="78">
        <f>SUM(Mariannhill!BN279)</f>
        <v>0</v>
      </c>
      <c r="BO279" s="78">
        <f>SUM(Mariannhill!BO279)</f>
        <v>0</v>
      </c>
      <c r="BP279" s="78">
        <f>SUM(Mariannhill!BP279)</f>
        <v>0</v>
      </c>
      <c r="BQ279" s="77">
        <f>SUM(Mariannhill!BQ279)</f>
        <v>0</v>
      </c>
      <c r="BR279" s="79">
        <f>SUM(Mariannhill!BR279)</f>
        <v>0</v>
      </c>
      <c r="BS279" s="78">
        <f>SUM(Mariannhill!BS279)</f>
        <v>0</v>
      </c>
      <c r="BT279" s="78">
        <f>SUM(Mariannhill!BT279)</f>
        <v>0</v>
      </c>
      <c r="BU279" s="78">
        <f>SUM(Mariannhill!BU279)</f>
        <v>0</v>
      </c>
      <c r="BV279" s="78">
        <f>SUM(Mariannhill!BV279)</f>
        <v>0</v>
      </c>
      <c r="BW279" s="78">
        <f>SUM(Mariannhill!BW279)</f>
        <v>0</v>
      </c>
      <c r="BX279" s="78">
        <f>SUM(Mariannhill!BX279)</f>
        <v>0</v>
      </c>
      <c r="BY279" s="78">
        <f>SUM(Mariannhill!BY279)</f>
        <v>0</v>
      </c>
      <c r="BZ279" s="78">
        <f>SUM(Mariannhill!BZ279)</f>
        <v>0</v>
      </c>
      <c r="CA279" s="78">
        <f>SUM(Mariannhill!CA279)</f>
        <v>0</v>
      </c>
      <c r="CB279" s="78">
        <f>SUM(Mariannhill!CB279)</f>
        <v>0</v>
      </c>
      <c r="CC279" s="77">
        <f>SUM(Mariannhill!CC279)</f>
        <v>0</v>
      </c>
      <c r="CD279" s="40" t="s">
        <v>50</v>
      </c>
    </row>
    <row r="280" spans="2:82" s="183" customFormat="1" x14ac:dyDescent="0.35">
      <c r="B280" s="74" t="s">
        <v>516</v>
      </c>
      <c r="C280" s="130" t="s">
        <v>517</v>
      </c>
      <c r="D280" s="131" t="s">
        <v>248</v>
      </c>
      <c r="E280" s="255">
        <f>SUM(Mariannhill!E280)</f>
        <v>10</v>
      </c>
      <c r="F280" s="214" t="b">
        <f>(Mariannhill!G278)=G280</f>
        <v>1</v>
      </c>
      <c r="G280" s="75">
        <f t="shared" si="104"/>
        <v>0</v>
      </c>
      <c r="H280" s="76">
        <f>SUM(Mariannhill!H280)</f>
        <v>0</v>
      </c>
      <c r="I280" s="77">
        <f>SUM(Mariannhill!I280)</f>
        <v>0</v>
      </c>
      <c r="J280" s="76">
        <f>SUM(Mariannhill!J280)</f>
        <v>0</v>
      </c>
      <c r="K280" s="78">
        <f>SUM(Mariannhill!K280)</f>
        <v>0</v>
      </c>
      <c r="L280" s="78">
        <f>SUM(Mariannhill!L280)</f>
        <v>0</v>
      </c>
      <c r="M280" s="78">
        <f>SUM(Mariannhill!M280)</f>
        <v>0</v>
      </c>
      <c r="N280" s="78">
        <f>SUM(Mariannhill!N280)</f>
        <v>0</v>
      </c>
      <c r="O280" s="78">
        <f>SUM(Mariannhill!O280)</f>
        <v>0</v>
      </c>
      <c r="P280" s="78">
        <f>SUM(Mariannhill!P280)</f>
        <v>0</v>
      </c>
      <c r="Q280" s="78">
        <f>SUM(Mariannhill!Q280)</f>
        <v>0</v>
      </c>
      <c r="R280" s="78">
        <f>SUM(Mariannhill!R280)</f>
        <v>0</v>
      </c>
      <c r="S280" s="78">
        <f>SUM(Mariannhill!S280)</f>
        <v>0</v>
      </c>
      <c r="T280" s="78">
        <f>SUM(Mariannhill!T280)</f>
        <v>0</v>
      </c>
      <c r="U280" s="77">
        <f>SUM(Mariannhill!U280)</f>
        <v>0</v>
      </c>
      <c r="V280" s="76">
        <f>SUM(Mariannhill!V280)</f>
        <v>0</v>
      </c>
      <c r="W280" s="78">
        <f>SUM(Mariannhill!W280)</f>
        <v>0</v>
      </c>
      <c r="X280" s="78">
        <f>SUM(Mariannhill!X280)</f>
        <v>0</v>
      </c>
      <c r="Y280" s="78">
        <f>SUM(Mariannhill!Y280)</f>
        <v>0</v>
      </c>
      <c r="Z280" s="78">
        <f>SUM(Mariannhill!Z280)</f>
        <v>0</v>
      </c>
      <c r="AA280" s="78">
        <f>SUM(Mariannhill!AA280)</f>
        <v>0</v>
      </c>
      <c r="AB280" s="78">
        <f>SUM(Mariannhill!AB280)</f>
        <v>0</v>
      </c>
      <c r="AC280" s="78">
        <f>SUM(Mariannhill!AC280)</f>
        <v>0</v>
      </c>
      <c r="AD280" s="78">
        <f>SUM(Mariannhill!AD280)</f>
        <v>0</v>
      </c>
      <c r="AE280" s="78">
        <f>SUM(Mariannhill!AE280)</f>
        <v>0</v>
      </c>
      <c r="AF280" s="78">
        <f>SUM(Mariannhill!AF280)</f>
        <v>0</v>
      </c>
      <c r="AG280" s="77">
        <f>SUM(Mariannhill!AG280)</f>
        <v>0</v>
      </c>
      <c r="AH280" s="79">
        <f>SUM(Mariannhill!AH280)</f>
        <v>0</v>
      </c>
      <c r="AI280" s="78">
        <f>SUM(Mariannhill!AI280)</f>
        <v>0</v>
      </c>
      <c r="AJ280" s="78">
        <f>SUM(Mariannhill!AJ280)</f>
        <v>0</v>
      </c>
      <c r="AK280" s="78">
        <f>SUM(Mariannhill!AK280)</f>
        <v>0</v>
      </c>
      <c r="AL280" s="78">
        <f>SUM(Mariannhill!AL280)</f>
        <v>0</v>
      </c>
      <c r="AM280" s="78">
        <f>SUM(Mariannhill!AM280)</f>
        <v>0</v>
      </c>
      <c r="AN280" s="78">
        <f>SUM(Mariannhill!AN280)</f>
        <v>0</v>
      </c>
      <c r="AO280" s="78">
        <f>SUM(Mariannhill!AO280)</f>
        <v>0</v>
      </c>
      <c r="AP280" s="78">
        <f>SUM(Mariannhill!AP280)</f>
        <v>0</v>
      </c>
      <c r="AQ280" s="78">
        <f>SUM(Mariannhill!AQ280)</f>
        <v>0</v>
      </c>
      <c r="AR280" s="78">
        <f>SUM(Mariannhill!AR280)</f>
        <v>0</v>
      </c>
      <c r="AS280" s="77">
        <f>SUM(Mariannhill!AS280)</f>
        <v>0</v>
      </c>
      <c r="AT280" s="79">
        <f>SUM(Mariannhill!AT280)</f>
        <v>0</v>
      </c>
      <c r="AU280" s="78">
        <f>SUM(Mariannhill!AU280)</f>
        <v>0</v>
      </c>
      <c r="AV280" s="78">
        <f>SUM(Mariannhill!AV280)</f>
        <v>0</v>
      </c>
      <c r="AW280" s="78">
        <f>SUM(Mariannhill!AW280)</f>
        <v>0</v>
      </c>
      <c r="AX280" s="78">
        <f>SUM(Mariannhill!AX280)</f>
        <v>0</v>
      </c>
      <c r="AY280" s="78">
        <f>SUM(Mariannhill!AY280)</f>
        <v>0</v>
      </c>
      <c r="AZ280" s="78">
        <f>SUM(Mariannhill!AZ280)</f>
        <v>0</v>
      </c>
      <c r="BA280" s="78">
        <f>SUM(Mariannhill!BA280)</f>
        <v>0</v>
      </c>
      <c r="BB280" s="78">
        <f>SUM(Mariannhill!BB280)</f>
        <v>0</v>
      </c>
      <c r="BC280" s="78">
        <f>SUM(Mariannhill!BC280)</f>
        <v>0</v>
      </c>
      <c r="BD280" s="78">
        <f>SUM(Mariannhill!BD280)</f>
        <v>0</v>
      </c>
      <c r="BE280" s="77">
        <f>SUM(Mariannhill!BE280)</f>
        <v>0</v>
      </c>
      <c r="BF280" s="79">
        <f>SUM(Mariannhill!BF280)</f>
        <v>0</v>
      </c>
      <c r="BG280" s="78">
        <f>SUM(Mariannhill!BG280)</f>
        <v>0</v>
      </c>
      <c r="BH280" s="78">
        <f>SUM(Mariannhill!BH280)</f>
        <v>0</v>
      </c>
      <c r="BI280" s="78">
        <f>SUM(Mariannhill!BI280)</f>
        <v>0</v>
      </c>
      <c r="BJ280" s="78">
        <f>SUM(Mariannhill!BJ280)</f>
        <v>0</v>
      </c>
      <c r="BK280" s="78">
        <f>SUM(Mariannhill!BK280)</f>
        <v>0</v>
      </c>
      <c r="BL280" s="78">
        <f>SUM(Mariannhill!BL280)</f>
        <v>0</v>
      </c>
      <c r="BM280" s="78">
        <f>SUM(Mariannhill!BM280)</f>
        <v>0</v>
      </c>
      <c r="BN280" s="78">
        <f>SUM(Mariannhill!BN280)</f>
        <v>0</v>
      </c>
      <c r="BO280" s="78">
        <f>SUM(Mariannhill!BO280)</f>
        <v>0</v>
      </c>
      <c r="BP280" s="78">
        <f>SUM(Mariannhill!BP280)</f>
        <v>0</v>
      </c>
      <c r="BQ280" s="77">
        <f>SUM(Mariannhill!BQ280)</f>
        <v>0</v>
      </c>
      <c r="BR280" s="79">
        <f>SUM(Mariannhill!BR280)</f>
        <v>0</v>
      </c>
      <c r="BS280" s="78">
        <f>SUM(Mariannhill!BS280)</f>
        <v>0</v>
      </c>
      <c r="BT280" s="78">
        <f>SUM(Mariannhill!BT280)</f>
        <v>0</v>
      </c>
      <c r="BU280" s="78">
        <f>SUM(Mariannhill!BU280)</f>
        <v>0</v>
      </c>
      <c r="BV280" s="78">
        <f>SUM(Mariannhill!BV280)</f>
        <v>0</v>
      </c>
      <c r="BW280" s="78">
        <f>SUM(Mariannhill!BW280)</f>
        <v>0</v>
      </c>
      <c r="BX280" s="78">
        <f>SUM(Mariannhill!BX280)</f>
        <v>0</v>
      </c>
      <c r="BY280" s="78">
        <f>SUM(Mariannhill!BY280)</f>
        <v>0</v>
      </c>
      <c r="BZ280" s="78">
        <f>SUM(Mariannhill!BZ280)</f>
        <v>0</v>
      </c>
      <c r="CA280" s="78">
        <f>SUM(Mariannhill!CA280)</f>
        <v>0</v>
      </c>
      <c r="CB280" s="78">
        <f>SUM(Mariannhill!CB280)</f>
        <v>0</v>
      </c>
      <c r="CC280" s="77">
        <f>SUM(Mariannhill!CC280)</f>
        <v>0</v>
      </c>
      <c r="CD280" s="40" t="s">
        <v>50</v>
      </c>
    </row>
    <row r="281" spans="2:82" s="40" customFormat="1" x14ac:dyDescent="0.35">
      <c r="B281" s="74" t="s">
        <v>518</v>
      </c>
      <c r="C281" s="130" t="s">
        <v>519</v>
      </c>
      <c r="D281" s="131" t="s">
        <v>90</v>
      </c>
      <c r="E281" s="255">
        <f>SUM(Mariannhill!E281)</f>
        <v>1</v>
      </c>
      <c r="F281" s="214" t="b">
        <f>(Mariannhill!G279)=G281</f>
        <v>1</v>
      </c>
      <c r="G281" s="75">
        <f t="shared" si="104"/>
        <v>0</v>
      </c>
      <c r="H281" s="76">
        <f>SUM(Mariannhill!H281)</f>
        <v>0</v>
      </c>
      <c r="I281" s="77">
        <f>SUM(Mariannhill!I281)</f>
        <v>0</v>
      </c>
      <c r="J281" s="76">
        <f>SUM(Mariannhill!J281)</f>
        <v>0</v>
      </c>
      <c r="K281" s="78">
        <f>SUM(Mariannhill!K281)</f>
        <v>0</v>
      </c>
      <c r="L281" s="78">
        <f>SUM(Mariannhill!L281)</f>
        <v>0</v>
      </c>
      <c r="M281" s="78">
        <f>SUM(Mariannhill!M281)</f>
        <v>0</v>
      </c>
      <c r="N281" s="78">
        <f>SUM(Mariannhill!N281)</f>
        <v>0</v>
      </c>
      <c r="O281" s="78">
        <f>SUM(Mariannhill!O281)</f>
        <v>0</v>
      </c>
      <c r="P281" s="78">
        <f>SUM(Mariannhill!P281)</f>
        <v>0</v>
      </c>
      <c r="Q281" s="78">
        <f>SUM(Mariannhill!Q281)</f>
        <v>0</v>
      </c>
      <c r="R281" s="78">
        <f>SUM(Mariannhill!R281)</f>
        <v>0</v>
      </c>
      <c r="S281" s="78">
        <f>SUM(Mariannhill!S281)</f>
        <v>0</v>
      </c>
      <c r="T281" s="78">
        <f>SUM(Mariannhill!T281)</f>
        <v>0</v>
      </c>
      <c r="U281" s="77">
        <f>SUM(Mariannhill!U281)</f>
        <v>0</v>
      </c>
      <c r="V281" s="76">
        <f>SUM(Mariannhill!V281)</f>
        <v>0</v>
      </c>
      <c r="W281" s="78">
        <f>SUM(Mariannhill!W281)</f>
        <v>0</v>
      </c>
      <c r="X281" s="78">
        <f>SUM(Mariannhill!X281)</f>
        <v>0</v>
      </c>
      <c r="Y281" s="78">
        <f>SUM(Mariannhill!Y281)</f>
        <v>0</v>
      </c>
      <c r="Z281" s="78">
        <f>SUM(Mariannhill!Z281)</f>
        <v>0</v>
      </c>
      <c r="AA281" s="78">
        <f>SUM(Mariannhill!AA281)</f>
        <v>0</v>
      </c>
      <c r="AB281" s="78">
        <f>SUM(Mariannhill!AB281)</f>
        <v>0</v>
      </c>
      <c r="AC281" s="78">
        <f>SUM(Mariannhill!AC281)</f>
        <v>0</v>
      </c>
      <c r="AD281" s="78">
        <f>SUM(Mariannhill!AD281)</f>
        <v>0</v>
      </c>
      <c r="AE281" s="78">
        <f>SUM(Mariannhill!AE281)</f>
        <v>0</v>
      </c>
      <c r="AF281" s="78">
        <f>SUM(Mariannhill!AF281)</f>
        <v>0</v>
      </c>
      <c r="AG281" s="77">
        <f>SUM(Mariannhill!AG281)</f>
        <v>0</v>
      </c>
      <c r="AH281" s="79">
        <f>SUM(Mariannhill!AH281)</f>
        <v>0</v>
      </c>
      <c r="AI281" s="78">
        <f>SUM(Mariannhill!AI281)</f>
        <v>0</v>
      </c>
      <c r="AJ281" s="78">
        <f>SUM(Mariannhill!AJ281)</f>
        <v>0</v>
      </c>
      <c r="AK281" s="78">
        <f>SUM(Mariannhill!AK281)</f>
        <v>0</v>
      </c>
      <c r="AL281" s="78">
        <f>SUM(Mariannhill!AL281)</f>
        <v>0</v>
      </c>
      <c r="AM281" s="78">
        <f>SUM(Mariannhill!AM281)</f>
        <v>0</v>
      </c>
      <c r="AN281" s="78">
        <f>SUM(Mariannhill!AN281)</f>
        <v>0</v>
      </c>
      <c r="AO281" s="78">
        <f>SUM(Mariannhill!AO281)</f>
        <v>0</v>
      </c>
      <c r="AP281" s="78">
        <f>SUM(Mariannhill!AP281)</f>
        <v>0</v>
      </c>
      <c r="AQ281" s="78">
        <f>SUM(Mariannhill!AQ281)</f>
        <v>0</v>
      </c>
      <c r="AR281" s="78">
        <f>SUM(Mariannhill!AR281)</f>
        <v>0</v>
      </c>
      <c r="AS281" s="77">
        <f>SUM(Mariannhill!AS281)</f>
        <v>0</v>
      </c>
      <c r="AT281" s="79">
        <f>SUM(Mariannhill!AT281)</f>
        <v>0</v>
      </c>
      <c r="AU281" s="78">
        <f>SUM(Mariannhill!AU281)</f>
        <v>0</v>
      </c>
      <c r="AV281" s="78">
        <f>SUM(Mariannhill!AV281)</f>
        <v>0</v>
      </c>
      <c r="AW281" s="78">
        <f>SUM(Mariannhill!AW281)</f>
        <v>0</v>
      </c>
      <c r="AX281" s="78">
        <f>SUM(Mariannhill!AX281)</f>
        <v>0</v>
      </c>
      <c r="AY281" s="78">
        <f>SUM(Mariannhill!AY281)</f>
        <v>0</v>
      </c>
      <c r="AZ281" s="78">
        <f>SUM(Mariannhill!AZ281)</f>
        <v>0</v>
      </c>
      <c r="BA281" s="78">
        <f>SUM(Mariannhill!BA281)</f>
        <v>0</v>
      </c>
      <c r="BB281" s="78">
        <f>SUM(Mariannhill!BB281)</f>
        <v>0</v>
      </c>
      <c r="BC281" s="78">
        <f>SUM(Mariannhill!BC281)</f>
        <v>0</v>
      </c>
      <c r="BD281" s="78">
        <f>SUM(Mariannhill!BD281)</f>
        <v>0</v>
      </c>
      <c r="BE281" s="77">
        <f>SUM(Mariannhill!BE281)</f>
        <v>0</v>
      </c>
      <c r="BF281" s="79">
        <f>SUM(Mariannhill!BF281)</f>
        <v>0</v>
      </c>
      <c r="BG281" s="78">
        <f>SUM(Mariannhill!BG281)</f>
        <v>0</v>
      </c>
      <c r="BH281" s="78">
        <f>SUM(Mariannhill!BH281)</f>
        <v>0</v>
      </c>
      <c r="BI281" s="78">
        <f>SUM(Mariannhill!BI281)</f>
        <v>0</v>
      </c>
      <c r="BJ281" s="78">
        <f>SUM(Mariannhill!BJ281)</f>
        <v>0</v>
      </c>
      <c r="BK281" s="78">
        <f>SUM(Mariannhill!BK281)</f>
        <v>0</v>
      </c>
      <c r="BL281" s="78">
        <f>SUM(Mariannhill!BL281)</f>
        <v>0</v>
      </c>
      <c r="BM281" s="78">
        <f>SUM(Mariannhill!BM281)</f>
        <v>0</v>
      </c>
      <c r="BN281" s="78">
        <f>SUM(Mariannhill!BN281)</f>
        <v>0</v>
      </c>
      <c r="BO281" s="78">
        <f>SUM(Mariannhill!BO281)</f>
        <v>0</v>
      </c>
      <c r="BP281" s="78">
        <f>SUM(Mariannhill!BP281)</f>
        <v>0</v>
      </c>
      <c r="BQ281" s="77">
        <f>SUM(Mariannhill!BQ281)</f>
        <v>0</v>
      </c>
      <c r="BR281" s="79">
        <f>SUM(Mariannhill!BR281)</f>
        <v>0</v>
      </c>
      <c r="BS281" s="78">
        <f>SUM(Mariannhill!BS281)</f>
        <v>0</v>
      </c>
      <c r="BT281" s="78">
        <f>SUM(Mariannhill!BT281)</f>
        <v>0</v>
      </c>
      <c r="BU281" s="78">
        <f>SUM(Mariannhill!BU281)</f>
        <v>0</v>
      </c>
      <c r="BV281" s="78">
        <f>SUM(Mariannhill!BV281)</f>
        <v>0</v>
      </c>
      <c r="BW281" s="78">
        <f>SUM(Mariannhill!BW281)</f>
        <v>0</v>
      </c>
      <c r="BX281" s="78">
        <f>SUM(Mariannhill!BX281)</f>
        <v>0</v>
      </c>
      <c r="BY281" s="78">
        <f>SUM(Mariannhill!BY281)</f>
        <v>0</v>
      </c>
      <c r="BZ281" s="78">
        <f>SUM(Mariannhill!BZ281)</f>
        <v>0</v>
      </c>
      <c r="CA281" s="78">
        <f>SUM(Mariannhill!CA281)</f>
        <v>0</v>
      </c>
      <c r="CB281" s="78">
        <f>SUM(Mariannhill!CB281)</f>
        <v>0</v>
      </c>
      <c r="CC281" s="77">
        <f>SUM(Mariannhill!CC281)</f>
        <v>0</v>
      </c>
      <c r="CD281" s="40" t="s">
        <v>50</v>
      </c>
    </row>
    <row r="282" spans="2:82" s="148" customFormat="1" x14ac:dyDescent="0.35">
      <c r="B282" s="74" t="s">
        <v>520</v>
      </c>
      <c r="C282" s="130" t="s">
        <v>521</v>
      </c>
      <c r="D282" s="131" t="s">
        <v>90</v>
      </c>
      <c r="E282" s="255">
        <f>SUM(Mariannhill!E282)</f>
        <v>1</v>
      </c>
      <c r="F282" s="214" t="b">
        <f>(Mariannhill!G280)=G282</f>
        <v>1</v>
      </c>
      <c r="G282" s="75">
        <f t="shared" si="104"/>
        <v>0</v>
      </c>
      <c r="H282" s="76">
        <f>SUM(Mariannhill!H282)</f>
        <v>0</v>
      </c>
      <c r="I282" s="77">
        <f>SUM(Mariannhill!I282)</f>
        <v>0</v>
      </c>
      <c r="J282" s="76">
        <f>SUM(Mariannhill!J282)</f>
        <v>0</v>
      </c>
      <c r="K282" s="78">
        <f>SUM(Mariannhill!K282)</f>
        <v>0</v>
      </c>
      <c r="L282" s="78">
        <f>SUM(Mariannhill!L282)</f>
        <v>0</v>
      </c>
      <c r="M282" s="78">
        <f>SUM(Mariannhill!M282)</f>
        <v>0</v>
      </c>
      <c r="N282" s="78">
        <f>SUM(Mariannhill!N282)</f>
        <v>0</v>
      </c>
      <c r="O282" s="78">
        <f>SUM(Mariannhill!O282)</f>
        <v>0</v>
      </c>
      <c r="P282" s="78">
        <f>SUM(Mariannhill!P282)</f>
        <v>0</v>
      </c>
      <c r="Q282" s="78">
        <f>SUM(Mariannhill!Q282)</f>
        <v>0</v>
      </c>
      <c r="R282" s="78">
        <f>SUM(Mariannhill!R282)</f>
        <v>0</v>
      </c>
      <c r="S282" s="78">
        <f>SUM(Mariannhill!S282)</f>
        <v>0</v>
      </c>
      <c r="T282" s="78">
        <f>SUM(Mariannhill!T282)</f>
        <v>0</v>
      </c>
      <c r="U282" s="77">
        <f>SUM(Mariannhill!U282)</f>
        <v>0</v>
      </c>
      <c r="V282" s="76">
        <f>SUM(Mariannhill!V282)</f>
        <v>0</v>
      </c>
      <c r="W282" s="78">
        <f>SUM(Mariannhill!W282)</f>
        <v>0</v>
      </c>
      <c r="X282" s="78">
        <f>SUM(Mariannhill!X282)</f>
        <v>0</v>
      </c>
      <c r="Y282" s="78">
        <f>SUM(Mariannhill!Y282)</f>
        <v>0</v>
      </c>
      <c r="Z282" s="78">
        <f>SUM(Mariannhill!Z282)</f>
        <v>0</v>
      </c>
      <c r="AA282" s="78">
        <f>SUM(Mariannhill!AA282)</f>
        <v>0</v>
      </c>
      <c r="AB282" s="78">
        <f>SUM(Mariannhill!AB282)</f>
        <v>0</v>
      </c>
      <c r="AC282" s="78">
        <f>SUM(Mariannhill!AC282)</f>
        <v>0</v>
      </c>
      <c r="AD282" s="78">
        <f>SUM(Mariannhill!AD282)</f>
        <v>0</v>
      </c>
      <c r="AE282" s="78">
        <f>SUM(Mariannhill!AE282)</f>
        <v>0</v>
      </c>
      <c r="AF282" s="78">
        <f>SUM(Mariannhill!AF282)</f>
        <v>0</v>
      </c>
      <c r="AG282" s="77">
        <f>SUM(Mariannhill!AG282)</f>
        <v>0</v>
      </c>
      <c r="AH282" s="79">
        <f>SUM(Mariannhill!AH282)</f>
        <v>0</v>
      </c>
      <c r="AI282" s="78">
        <f>SUM(Mariannhill!AI282)</f>
        <v>0</v>
      </c>
      <c r="AJ282" s="78">
        <f>SUM(Mariannhill!AJ282)</f>
        <v>0</v>
      </c>
      <c r="AK282" s="78">
        <f>SUM(Mariannhill!AK282)</f>
        <v>0</v>
      </c>
      <c r="AL282" s="78">
        <f>SUM(Mariannhill!AL282)</f>
        <v>0</v>
      </c>
      <c r="AM282" s="78">
        <f>SUM(Mariannhill!AM282)</f>
        <v>0</v>
      </c>
      <c r="AN282" s="78">
        <f>SUM(Mariannhill!AN282)</f>
        <v>0</v>
      </c>
      <c r="AO282" s="78">
        <f>SUM(Mariannhill!AO282)</f>
        <v>0</v>
      </c>
      <c r="AP282" s="78">
        <f>SUM(Mariannhill!AP282)</f>
        <v>0</v>
      </c>
      <c r="AQ282" s="78">
        <f>SUM(Mariannhill!AQ282)</f>
        <v>0</v>
      </c>
      <c r="AR282" s="78">
        <f>SUM(Mariannhill!AR282)</f>
        <v>0</v>
      </c>
      <c r="AS282" s="77">
        <f>SUM(Mariannhill!AS282)</f>
        <v>0</v>
      </c>
      <c r="AT282" s="79">
        <f>SUM(Mariannhill!AT282)</f>
        <v>0</v>
      </c>
      <c r="AU282" s="78">
        <f>SUM(Mariannhill!AU282)</f>
        <v>0</v>
      </c>
      <c r="AV282" s="78">
        <f>SUM(Mariannhill!AV282)</f>
        <v>0</v>
      </c>
      <c r="AW282" s="78">
        <f>SUM(Mariannhill!AW282)</f>
        <v>0</v>
      </c>
      <c r="AX282" s="78">
        <f>SUM(Mariannhill!AX282)</f>
        <v>0</v>
      </c>
      <c r="AY282" s="78">
        <f>SUM(Mariannhill!AY282)</f>
        <v>0</v>
      </c>
      <c r="AZ282" s="78">
        <f>SUM(Mariannhill!AZ282)</f>
        <v>0</v>
      </c>
      <c r="BA282" s="78">
        <f>SUM(Mariannhill!BA282)</f>
        <v>0</v>
      </c>
      <c r="BB282" s="78">
        <f>SUM(Mariannhill!BB282)</f>
        <v>0</v>
      </c>
      <c r="BC282" s="78">
        <f>SUM(Mariannhill!BC282)</f>
        <v>0</v>
      </c>
      <c r="BD282" s="78">
        <f>SUM(Mariannhill!BD282)</f>
        <v>0</v>
      </c>
      <c r="BE282" s="77">
        <f>SUM(Mariannhill!BE282)</f>
        <v>0</v>
      </c>
      <c r="BF282" s="79">
        <f>SUM(Mariannhill!BF282)</f>
        <v>0</v>
      </c>
      <c r="BG282" s="78">
        <f>SUM(Mariannhill!BG282)</f>
        <v>0</v>
      </c>
      <c r="BH282" s="78">
        <f>SUM(Mariannhill!BH282)</f>
        <v>0</v>
      </c>
      <c r="BI282" s="78">
        <f>SUM(Mariannhill!BI282)</f>
        <v>0</v>
      </c>
      <c r="BJ282" s="78">
        <f>SUM(Mariannhill!BJ282)</f>
        <v>0</v>
      </c>
      <c r="BK282" s="78">
        <f>SUM(Mariannhill!BK282)</f>
        <v>0</v>
      </c>
      <c r="BL282" s="78">
        <f>SUM(Mariannhill!BL282)</f>
        <v>0</v>
      </c>
      <c r="BM282" s="78">
        <f>SUM(Mariannhill!BM282)</f>
        <v>0</v>
      </c>
      <c r="BN282" s="78">
        <f>SUM(Mariannhill!BN282)</f>
        <v>0</v>
      </c>
      <c r="BO282" s="78">
        <f>SUM(Mariannhill!BO282)</f>
        <v>0</v>
      </c>
      <c r="BP282" s="78">
        <f>SUM(Mariannhill!BP282)</f>
        <v>0</v>
      </c>
      <c r="BQ282" s="77">
        <f>SUM(Mariannhill!BQ282)</f>
        <v>0</v>
      </c>
      <c r="BR282" s="79">
        <f>SUM(Mariannhill!BR282)</f>
        <v>0</v>
      </c>
      <c r="BS282" s="78">
        <f>SUM(Mariannhill!BS282)</f>
        <v>0</v>
      </c>
      <c r="BT282" s="78">
        <f>SUM(Mariannhill!BT282)</f>
        <v>0</v>
      </c>
      <c r="BU282" s="78">
        <f>SUM(Mariannhill!BU282)</f>
        <v>0</v>
      </c>
      <c r="BV282" s="78">
        <f>SUM(Mariannhill!BV282)</f>
        <v>0</v>
      </c>
      <c r="BW282" s="78">
        <f>SUM(Mariannhill!BW282)</f>
        <v>0</v>
      </c>
      <c r="BX282" s="78">
        <f>SUM(Mariannhill!BX282)</f>
        <v>0</v>
      </c>
      <c r="BY282" s="78">
        <f>SUM(Mariannhill!BY282)</f>
        <v>0</v>
      </c>
      <c r="BZ282" s="78">
        <f>SUM(Mariannhill!BZ282)</f>
        <v>0</v>
      </c>
      <c r="CA282" s="78">
        <f>SUM(Mariannhill!CA282)</f>
        <v>0</v>
      </c>
      <c r="CB282" s="78">
        <f>SUM(Mariannhill!CB282)</f>
        <v>0</v>
      </c>
      <c r="CC282" s="77">
        <f>SUM(Mariannhill!CC282)</f>
        <v>0</v>
      </c>
      <c r="CD282" s="40" t="s">
        <v>50</v>
      </c>
    </row>
    <row r="283" spans="2:82" s="40" customFormat="1" ht="26" x14ac:dyDescent="0.35">
      <c r="B283" s="102" t="s">
        <v>522</v>
      </c>
      <c r="C283" s="261" t="s">
        <v>523</v>
      </c>
      <c r="D283" s="131"/>
      <c r="E283" s="255">
        <f>SUM(Mariannhill!E283)</f>
        <v>0</v>
      </c>
      <c r="F283" s="214" t="b">
        <f>(Mariannhill!G281)=G283</f>
        <v>1</v>
      </c>
      <c r="G283" s="75">
        <f t="shared" si="104"/>
        <v>0</v>
      </c>
      <c r="H283" s="76">
        <f>SUM(Mariannhill!H283)</f>
        <v>0</v>
      </c>
      <c r="I283" s="77">
        <f>SUM(Mariannhill!I283)</f>
        <v>0</v>
      </c>
      <c r="J283" s="76">
        <f>SUM(Mariannhill!J283)</f>
        <v>0</v>
      </c>
      <c r="K283" s="78">
        <f>SUM(Mariannhill!K283)</f>
        <v>0</v>
      </c>
      <c r="L283" s="78">
        <f>SUM(Mariannhill!L283)</f>
        <v>0</v>
      </c>
      <c r="M283" s="78">
        <f>SUM(Mariannhill!M283)</f>
        <v>0</v>
      </c>
      <c r="N283" s="78">
        <f>SUM(Mariannhill!N283)</f>
        <v>0</v>
      </c>
      <c r="O283" s="78">
        <f>SUM(Mariannhill!O283)</f>
        <v>0</v>
      </c>
      <c r="P283" s="78">
        <f>SUM(Mariannhill!P283)</f>
        <v>0</v>
      </c>
      <c r="Q283" s="78">
        <f>SUM(Mariannhill!Q283)</f>
        <v>0</v>
      </c>
      <c r="R283" s="78">
        <f>SUM(Mariannhill!R283)</f>
        <v>0</v>
      </c>
      <c r="S283" s="78">
        <f>SUM(Mariannhill!S283)</f>
        <v>0</v>
      </c>
      <c r="T283" s="78">
        <f>SUM(Mariannhill!T283)</f>
        <v>0</v>
      </c>
      <c r="U283" s="77">
        <f>SUM(Mariannhill!U283)</f>
        <v>0</v>
      </c>
      <c r="V283" s="76">
        <f>SUM(Mariannhill!V283)</f>
        <v>0</v>
      </c>
      <c r="W283" s="78">
        <f>SUM(Mariannhill!W283)</f>
        <v>0</v>
      </c>
      <c r="X283" s="78">
        <f>SUM(Mariannhill!X283)</f>
        <v>0</v>
      </c>
      <c r="Y283" s="78">
        <f>SUM(Mariannhill!Y283)</f>
        <v>0</v>
      </c>
      <c r="Z283" s="78">
        <f>SUM(Mariannhill!Z283)</f>
        <v>0</v>
      </c>
      <c r="AA283" s="78">
        <f>SUM(Mariannhill!AA283)</f>
        <v>0</v>
      </c>
      <c r="AB283" s="78">
        <f>SUM(Mariannhill!AB283)</f>
        <v>0</v>
      </c>
      <c r="AC283" s="78">
        <f>SUM(Mariannhill!AC283)</f>
        <v>0</v>
      </c>
      <c r="AD283" s="78">
        <f>SUM(Mariannhill!AD283)</f>
        <v>0</v>
      </c>
      <c r="AE283" s="78">
        <f>SUM(Mariannhill!AE283)</f>
        <v>0</v>
      </c>
      <c r="AF283" s="78">
        <f>SUM(Mariannhill!AF283)</f>
        <v>0</v>
      </c>
      <c r="AG283" s="77">
        <f>SUM(Mariannhill!AG283)</f>
        <v>0</v>
      </c>
      <c r="AH283" s="79">
        <f>SUM(Mariannhill!AH283)</f>
        <v>0</v>
      </c>
      <c r="AI283" s="78">
        <f>SUM(Mariannhill!AI283)</f>
        <v>0</v>
      </c>
      <c r="AJ283" s="78">
        <f>SUM(Mariannhill!AJ283)</f>
        <v>0</v>
      </c>
      <c r="AK283" s="78">
        <f>SUM(Mariannhill!AK283)</f>
        <v>0</v>
      </c>
      <c r="AL283" s="78">
        <f>SUM(Mariannhill!AL283)</f>
        <v>0</v>
      </c>
      <c r="AM283" s="78">
        <f>SUM(Mariannhill!AM283)</f>
        <v>0</v>
      </c>
      <c r="AN283" s="78">
        <f>SUM(Mariannhill!AN283)</f>
        <v>0</v>
      </c>
      <c r="AO283" s="78">
        <f>SUM(Mariannhill!AO283)</f>
        <v>0</v>
      </c>
      <c r="AP283" s="78">
        <f>SUM(Mariannhill!AP283)</f>
        <v>0</v>
      </c>
      <c r="AQ283" s="78">
        <f>SUM(Mariannhill!AQ283)</f>
        <v>0</v>
      </c>
      <c r="AR283" s="78">
        <f>SUM(Mariannhill!AR283)</f>
        <v>0</v>
      </c>
      <c r="AS283" s="77">
        <f>SUM(Mariannhill!AS283)</f>
        <v>0</v>
      </c>
      <c r="AT283" s="79">
        <f>SUM(Mariannhill!AT283)</f>
        <v>0</v>
      </c>
      <c r="AU283" s="78">
        <f>SUM(Mariannhill!AU283)</f>
        <v>0</v>
      </c>
      <c r="AV283" s="78">
        <f>SUM(Mariannhill!AV283)</f>
        <v>0</v>
      </c>
      <c r="AW283" s="78">
        <f>SUM(Mariannhill!AW283)</f>
        <v>0</v>
      </c>
      <c r="AX283" s="78">
        <f>SUM(Mariannhill!AX283)</f>
        <v>0</v>
      </c>
      <c r="AY283" s="78">
        <f>SUM(Mariannhill!AY283)</f>
        <v>0</v>
      </c>
      <c r="AZ283" s="78">
        <f>SUM(Mariannhill!AZ283)</f>
        <v>0</v>
      </c>
      <c r="BA283" s="78">
        <f>SUM(Mariannhill!BA283)</f>
        <v>0</v>
      </c>
      <c r="BB283" s="78">
        <f>SUM(Mariannhill!BB283)</f>
        <v>0</v>
      </c>
      <c r="BC283" s="78">
        <f>SUM(Mariannhill!BC283)</f>
        <v>0</v>
      </c>
      <c r="BD283" s="78">
        <f>SUM(Mariannhill!BD283)</f>
        <v>0</v>
      </c>
      <c r="BE283" s="77">
        <f>SUM(Mariannhill!BE283)</f>
        <v>0</v>
      </c>
      <c r="BF283" s="79">
        <f>SUM(Mariannhill!BF283)</f>
        <v>0</v>
      </c>
      <c r="BG283" s="78">
        <f>SUM(Mariannhill!BG283)</f>
        <v>0</v>
      </c>
      <c r="BH283" s="78">
        <f>SUM(Mariannhill!BH283)</f>
        <v>0</v>
      </c>
      <c r="BI283" s="78">
        <f>SUM(Mariannhill!BI283)</f>
        <v>0</v>
      </c>
      <c r="BJ283" s="78">
        <f>SUM(Mariannhill!BJ283)</f>
        <v>0</v>
      </c>
      <c r="BK283" s="78">
        <f>SUM(Mariannhill!BK283)</f>
        <v>0</v>
      </c>
      <c r="BL283" s="78">
        <f>SUM(Mariannhill!BL283)</f>
        <v>0</v>
      </c>
      <c r="BM283" s="78">
        <f>SUM(Mariannhill!BM283)</f>
        <v>0</v>
      </c>
      <c r="BN283" s="78">
        <f>SUM(Mariannhill!BN283)</f>
        <v>0</v>
      </c>
      <c r="BO283" s="78">
        <f>SUM(Mariannhill!BO283)</f>
        <v>0</v>
      </c>
      <c r="BP283" s="78">
        <f>SUM(Mariannhill!BP283)</f>
        <v>0</v>
      </c>
      <c r="BQ283" s="77">
        <f>SUM(Mariannhill!BQ283)</f>
        <v>0</v>
      </c>
      <c r="BR283" s="79">
        <f>SUM(Mariannhill!BR283)</f>
        <v>0</v>
      </c>
      <c r="BS283" s="78">
        <f>SUM(Mariannhill!BS283)</f>
        <v>0</v>
      </c>
      <c r="BT283" s="78">
        <f>SUM(Mariannhill!BT283)</f>
        <v>0</v>
      </c>
      <c r="BU283" s="78">
        <f>SUM(Mariannhill!BU283)</f>
        <v>0</v>
      </c>
      <c r="BV283" s="78">
        <f>SUM(Mariannhill!BV283)</f>
        <v>0</v>
      </c>
      <c r="BW283" s="78">
        <f>SUM(Mariannhill!BW283)</f>
        <v>0</v>
      </c>
      <c r="BX283" s="78">
        <f>SUM(Mariannhill!BX283)</f>
        <v>0</v>
      </c>
      <c r="BY283" s="78">
        <f>SUM(Mariannhill!BY283)</f>
        <v>0</v>
      </c>
      <c r="BZ283" s="78">
        <f>SUM(Mariannhill!BZ283)</f>
        <v>0</v>
      </c>
      <c r="CA283" s="78">
        <f>SUM(Mariannhill!CA283)</f>
        <v>0</v>
      </c>
      <c r="CB283" s="78">
        <f>SUM(Mariannhill!CB283)</f>
        <v>0</v>
      </c>
      <c r="CC283" s="77">
        <f>SUM(Mariannhill!CC283)</f>
        <v>0</v>
      </c>
    </row>
    <row r="284" spans="2:82" s="40" customFormat="1" x14ac:dyDescent="0.35">
      <c r="B284" s="188" t="s">
        <v>524</v>
      </c>
      <c r="C284" s="189" t="s">
        <v>525</v>
      </c>
      <c r="D284" s="190" t="s">
        <v>248</v>
      </c>
      <c r="E284" s="255">
        <f>SUM(Mariannhill!E284)</f>
        <v>0</v>
      </c>
      <c r="F284" s="214" t="b">
        <f>(Mariannhill!G282)=G284</f>
        <v>1</v>
      </c>
      <c r="G284" s="75">
        <f t="shared" si="104"/>
        <v>0</v>
      </c>
      <c r="H284" s="76">
        <f>SUM(Mariannhill!H284)</f>
        <v>0</v>
      </c>
      <c r="I284" s="77">
        <f>SUM(Mariannhill!I284)</f>
        <v>0</v>
      </c>
      <c r="J284" s="76">
        <f>SUM(Mariannhill!J284)</f>
        <v>0</v>
      </c>
      <c r="K284" s="78">
        <f>SUM(Mariannhill!K284)</f>
        <v>0</v>
      </c>
      <c r="L284" s="78">
        <f>SUM(Mariannhill!L284)</f>
        <v>0</v>
      </c>
      <c r="M284" s="78">
        <f>SUM(Mariannhill!M284)</f>
        <v>0</v>
      </c>
      <c r="N284" s="78">
        <f>SUM(Mariannhill!N284)</f>
        <v>0</v>
      </c>
      <c r="O284" s="78">
        <f>SUM(Mariannhill!O284)</f>
        <v>0</v>
      </c>
      <c r="P284" s="78">
        <f>SUM(Mariannhill!P284)</f>
        <v>0</v>
      </c>
      <c r="Q284" s="78">
        <f>SUM(Mariannhill!Q284)</f>
        <v>0</v>
      </c>
      <c r="R284" s="78">
        <f>SUM(Mariannhill!R284)</f>
        <v>0</v>
      </c>
      <c r="S284" s="78">
        <f>SUM(Mariannhill!S284)</f>
        <v>0</v>
      </c>
      <c r="T284" s="78">
        <f>SUM(Mariannhill!T284)</f>
        <v>0</v>
      </c>
      <c r="U284" s="77">
        <f>SUM(Mariannhill!U284)</f>
        <v>0</v>
      </c>
      <c r="V284" s="76">
        <f>SUM(Mariannhill!V284)</f>
        <v>0</v>
      </c>
      <c r="W284" s="78">
        <f>SUM(Mariannhill!W284)</f>
        <v>0</v>
      </c>
      <c r="X284" s="78">
        <f>SUM(Mariannhill!X284)</f>
        <v>0</v>
      </c>
      <c r="Y284" s="78">
        <f>SUM(Mariannhill!Y284)</f>
        <v>0</v>
      </c>
      <c r="Z284" s="78">
        <f>SUM(Mariannhill!Z284)</f>
        <v>0</v>
      </c>
      <c r="AA284" s="78">
        <f>SUM(Mariannhill!AA284)</f>
        <v>0</v>
      </c>
      <c r="AB284" s="78">
        <f>SUM(Mariannhill!AB284)</f>
        <v>0</v>
      </c>
      <c r="AC284" s="78">
        <f>SUM(Mariannhill!AC284)</f>
        <v>0</v>
      </c>
      <c r="AD284" s="78">
        <f>SUM(Mariannhill!AD284)</f>
        <v>0</v>
      </c>
      <c r="AE284" s="78">
        <f>SUM(Mariannhill!AE284)</f>
        <v>0</v>
      </c>
      <c r="AF284" s="78">
        <f>SUM(Mariannhill!AF284)</f>
        <v>0</v>
      </c>
      <c r="AG284" s="77">
        <f>SUM(Mariannhill!AG284)</f>
        <v>0</v>
      </c>
      <c r="AH284" s="79">
        <f>SUM(Mariannhill!AH284)</f>
        <v>0</v>
      </c>
      <c r="AI284" s="78">
        <f>SUM(Mariannhill!AI284)</f>
        <v>0</v>
      </c>
      <c r="AJ284" s="78">
        <f>SUM(Mariannhill!AJ284)</f>
        <v>0</v>
      </c>
      <c r="AK284" s="78">
        <f>SUM(Mariannhill!AK284)</f>
        <v>0</v>
      </c>
      <c r="AL284" s="78">
        <f>SUM(Mariannhill!AL284)</f>
        <v>0</v>
      </c>
      <c r="AM284" s="78">
        <f>SUM(Mariannhill!AM284)</f>
        <v>0</v>
      </c>
      <c r="AN284" s="78">
        <f>SUM(Mariannhill!AN284)</f>
        <v>0</v>
      </c>
      <c r="AO284" s="78">
        <f>SUM(Mariannhill!AO284)</f>
        <v>0</v>
      </c>
      <c r="AP284" s="78">
        <f>SUM(Mariannhill!AP284)</f>
        <v>0</v>
      </c>
      <c r="AQ284" s="78">
        <f>SUM(Mariannhill!AQ284)</f>
        <v>0</v>
      </c>
      <c r="AR284" s="78">
        <f>SUM(Mariannhill!AR284)</f>
        <v>0</v>
      </c>
      <c r="AS284" s="77">
        <f>SUM(Mariannhill!AS284)</f>
        <v>0</v>
      </c>
      <c r="AT284" s="79">
        <f>SUM(Mariannhill!AT284)</f>
        <v>0</v>
      </c>
      <c r="AU284" s="78">
        <f>SUM(Mariannhill!AU284)</f>
        <v>0</v>
      </c>
      <c r="AV284" s="78">
        <f>SUM(Mariannhill!AV284)</f>
        <v>0</v>
      </c>
      <c r="AW284" s="78">
        <f>SUM(Mariannhill!AW284)</f>
        <v>0</v>
      </c>
      <c r="AX284" s="78">
        <f>SUM(Mariannhill!AX284)</f>
        <v>0</v>
      </c>
      <c r="AY284" s="78">
        <f>SUM(Mariannhill!AY284)</f>
        <v>0</v>
      </c>
      <c r="AZ284" s="78">
        <f>SUM(Mariannhill!AZ284)</f>
        <v>0</v>
      </c>
      <c r="BA284" s="78">
        <f>SUM(Mariannhill!BA284)</f>
        <v>0</v>
      </c>
      <c r="BB284" s="78">
        <f>SUM(Mariannhill!BB284)</f>
        <v>0</v>
      </c>
      <c r="BC284" s="78">
        <f>SUM(Mariannhill!BC284)</f>
        <v>0</v>
      </c>
      <c r="BD284" s="78">
        <f>SUM(Mariannhill!BD284)</f>
        <v>0</v>
      </c>
      <c r="BE284" s="77">
        <f>SUM(Mariannhill!BE284)</f>
        <v>0</v>
      </c>
      <c r="BF284" s="79">
        <f>SUM(Mariannhill!BF284)</f>
        <v>0</v>
      </c>
      <c r="BG284" s="78">
        <f>SUM(Mariannhill!BG284)</f>
        <v>0</v>
      </c>
      <c r="BH284" s="78">
        <f>SUM(Mariannhill!BH284)</f>
        <v>0</v>
      </c>
      <c r="BI284" s="78">
        <f>SUM(Mariannhill!BI284)</f>
        <v>0</v>
      </c>
      <c r="BJ284" s="78">
        <f>SUM(Mariannhill!BJ284)</f>
        <v>0</v>
      </c>
      <c r="BK284" s="78">
        <f>SUM(Mariannhill!BK284)</f>
        <v>0</v>
      </c>
      <c r="BL284" s="78">
        <f>SUM(Mariannhill!BL284)</f>
        <v>0</v>
      </c>
      <c r="BM284" s="78">
        <f>SUM(Mariannhill!BM284)</f>
        <v>0</v>
      </c>
      <c r="BN284" s="78">
        <f>SUM(Mariannhill!BN284)</f>
        <v>0</v>
      </c>
      <c r="BO284" s="78">
        <f>SUM(Mariannhill!BO284)</f>
        <v>0</v>
      </c>
      <c r="BP284" s="78">
        <f>SUM(Mariannhill!BP284)</f>
        <v>0</v>
      </c>
      <c r="BQ284" s="77">
        <f>SUM(Mariannhill!BQ284)</f>
        <v>0</v>
      </c>
      <c r="BR284" s="79">
        <f>SUM(Mariannhill!BR284)</f>
        <v>0</v>
      </c>
      <c r="BS284" s="78">
        <f>SUM(Mariannhill!BS284)</f>
        <v>0</v>
      </c>
      <c r="BT284" s="78">
        <f>SUM(Mariannhill!BT284)</f>
        <v>0</v>
      </c>
      <c r="BU284" s="78">
        <f>SUM(Mariannhill!BU284)</f>
        <v>0</v>
      </c>
      <c r="BV284" s="78">
        <f>SUM(Mariannhill!BV284)</f>
        <v>0</v>
      </c>
      <c r="BW284" s="78">
        <f>SUM(Mariannhill!BW284)</f>
        <v>0</v>
      </c>
      <c r="BX284" s="78">
        <f>SUM(Mariannhill!BX284)</f>
        <v>0</v>
      </c>
      <c r="BY284" s="78">
        <f>SUM(Mariannhill!BY284)</f>
        <v>0</v>
      </c>
      <c r="BZ284" s="78">
        <f>SUM(Mariannhill!BZ284)</f>
        <v>0</v>
      </c>
      <c r="CA284" s="78">
        <f>SUM(Mariannhill!CA284)</f>
        <v>0</v>
      </c>
      <c r="CB284" s="78">
        <f>SUM(Mariannhill!CB284)</f>
        <v>0</v>
      </c>
      <c r="CC284" s="77">
        <f>SUM(Mariannhill!CC284)</f>
        <v>0</v>
      </c>
      <c r="CD284" s="40" t="s">
        <v>50</v>
      </c>
    </row>
    <row r="285" spans="2:82" s="40" customFormat="1" x14ac:dyDescent="0.35">
      <c r="B285" s="74" t="s">
        <v>526</v>
      </c>
      <c r="C285" s="221" t="s">
        <v>527</v>
      </c>
      <c r="D285" s="140" t="s">
        <v>248</v>
      </c>
      <c r="E285" s="255">
        <v>12</v>
      </c>
      <c r="F285" s="214" t="b">
        <f>(Mariannhill!G283)=G285</f>
        <v>1</v>
      </c>
      <c r="G285" s="75">
        <f t="shared" si="104"/>
        <v>0</v>
      </c>
      <c r="H285" s="76">
        <f>SUM(Mariannhill!H285)</f>
        <v>0</v>
      </c>
      <c r="I285" s="77">
        <f>SUM(Mariannhill!I285)</f>
        <v>0</v>
      </c>
      <c r="J285" s="76">
        <f>SUM(Mariannhill!J285)</f>
        <v>0</v>
      </c>
      <c r="K285" s="78">
        <f>SUM(Mariannhill!K285)</f>
        <v>0</v>
      </c>
      <c r="L285" s="78">
        <f>SUM(Mariannhill!L285)</f>
        <v>0</v>
      </c>
      <c r="M285" s="78">
        <f>SUM(Mariannhill!M285)</f>
        <v>0</v>
      </c>
      <c r="N285" s="78">
        <f>SUM(Mariannhill!N285)</f>
        <v>0</v>
      </c>
      <c r="O285" s="78">
        <f>SUM(Mariannhill!O285)</f>
        <v>0</v>
      </c>
      <c r="P285" s="78">
        <f>SUM(Mariannhill!P285)</f>
        <v>0</v>
      </c>
      <c r="Q285" s="78">
        <f>SUM(Mariannhill!Q285)</f>
        <v>0</v>
      </c>
      <c r="R285" s="78">
        <f>SUM(Mariannhill!R285)</f>
        <v>0</v>
      </c>
      <c r="S285" s="78">
        <f>SUM(Mariannhill!S285)</f>
        <v>0</v>
      </c>
      <c r="T285" s="78">
        <f>SUM(Mariannhill!T285)</f>
        <v>0</v>
      </c>
      <c r="U285" s="77">
        <f>SUM(Mariannhill!U285)</f>
        <v>0</v>
      </c>
      <c r="V285" s="76">
        <f>SUM(Mariannhill!V285)</f>
        <v>0</v>
      </c>
      <c r="W285" s="78">
        <f>SUM(Mariannhill!W285)</f>
        <v>0</v>
      </c>
      <c r="X285" s="78">
        <f>SUM(Mariannhill!X285)</f>
        <v>0</v>
      </c>
      <c r="Y285" s="78">
        <f>SUM(Mariannhill!Y285)</f>
        <v>0</v>
      </c>
      <c r="Z285" s="78">
        <f>SUM(Mariannhill!Z285)</f>
        <v>0</v>
      </c>
      <c r="AA285" s="78">
        <f>SUM(Mariannhill!AA285)</f>
        <v>0</v>
      </c>
      <c r="AB285" s="78">
        <f>SUM(Mariannhill!AB285)</f>
        <v>0</v>
      </c>
      <c r="AC285" s="78">
        <f>SUM(Mariannhill!AC285)</f>
        <v>0</v>
      </c>
      <c r="AD285" s="78">
        <f>SUM(Mariannhill!AD285)</f>
        <v>0</v>
      </c>
      <c r="AE285" s="78">
        <f>SUM(Mariannhill!AE285)</f>
        <v>0</v>
      </c>
      <c r="AF285" s="78">
        <f>SUM(Mariannhill!AF285)</f>
        <v>0</v>
      </c>
      <c r="AG285" s="77">
        <f>SUM(Mariannhill!AG285)</f>
        <v>0</v>
      </c>
      <c r="AH285" s="79">
        <f>SUM(Mariannhill!AH285)</f>
        <v>0</v>
      </c>
      <c r="AI285" s="78">
        <f>SUM(Mariannhill!AI285)</f>
        <v>0</v>
      </c>
      <c r="AJ285" s="78">
        <f>SUM(Mariannhill!AJ285)</f>
        <v>0</v>
      </c>
      <c r="AK285" s="78">
        <f>SUM(Mariannhill!AK285)</f>
        <v>0</v>
      </c>
      <c r="AL285" s="78">
        <f>SUM(Mariannhill!AL285)</f>
        <v>0</v>
      </c>
      <c r="AM285" s="78">
        <f>SUM(Mariannhill!AM285)</f>
        <v>0</v>
      </c>
      <c r="AN285" s="78">
        <f>SUM(Mariannhill!AN285)</f>
        <v>0</v>
      </c>
      <c r="AO285" s="78">
        <f>SUM(Mariannhill!AO285)</f>
        <v>0</v>
      </c>
      <c r="AP285" s="78">
        <f>SUM(Mariannhill!AP285)</f>
        <v>0</v>
      </c>
      <c r="AQ285" s="78">
        <f>SUM(Mariannhill!AQ285)</f>
        <v>0</v>
      </c>
      <c r="AR285" s="78">
        <f>SUM(Mariannhill!AR285)</f>
        <v>0</v>
      </c>
      <c r="AS285" s="77">
        <f>SUM(Mariannhill!AS285)</f>
        <v>0</v>
      </c>
      <c r="AT285" s="79">
        <f>SUM(Mariannhill!AT285)</f>
        <v>0</v>
      </c>
      <c r="AU285" s="78">
        <f>SUM(Mariannhill!AU285)</f>
        <v>0</v>
      </c>
      <c r="AV285" s="78">
        <f>SUM(Mariannhill!AV285)</f>
        <v>0</v>
      </c>
      <c r="AW285" s="78">
        <f>SUM(Mariannhill!AW285)</f>
        <v>0</v>
      </c>
      <c r="AX285" s="78">
        <f>SUM(Mariannhill!AX285)</f>
        <v>0</v>
      </c>
      <c r="AY285" s="78">
        <f>SUM(Mariannhill!AY285)</f>
        <v>0</v>
      </c>
      <c r="AZ285" s="78">
        <f>SUM(Mariannhill!AZ285)</f>
        <v>0</v>
      </c>
      <c r="BA285" s="78">
        <f>SUM(Mariannhill!BA285)</f>
        <v>0</v>
      </c>
      <c r="BB285" s="78">
        <f>SUM(Mariannhill!BB285)</f>
        <v>0</v>
      </c>
      <c r="BC285" s="78">
        <f>SUM(Mariannhill!BC285)</f>
        <v>0</v>
      </c>
      <c r="BD285" s="78">
        <f>SUM(Mariannhill!BD285)</f>
        <v>0</v>
      </c>
      <c r="BE285" s="77">
        <f>SUM(Mariannhill!BE285)</f>
        <v>0</v>
      </c>
      <c r="BF285" s="79">
        <f>SUM(Mariannhill!BF285)</f>
        <v>0</v>
      </c>
      <c r="BG285" s="78">
        <f>SUM(Mariannhill!BG285)</f>
        <v>0</v>
      </c>
      <c r="BH285" s="78">
        <f>SUM(Mariannhill!BH285)</f>
        <v>0</v>
      </c>
      <c r="BI285" s="78">
        <f>SUM(Mariannhill!BI285)</f>
        <v>0</v>
      </c>
      <c r="BJ285" s="78">
        <f>SUM(Mariannhill!BJ285)</f>
        <v>0</v>
      </c>
      <c r="BK285" s="78">
        <f>SUM(Mariannhill!BK285)</f>
        <v>0</v>
      </c>
      <c r="BL285" s="78">
        <f>SUM(Mariannhill!BL285)</f>
        <v>0</v>
      </c>
      <c r="BM285" s="78">
        <f>SUM(Mariannhill!BM285)</f>
        <v>0</v>
      </c>
      <c r="BN285" s="78">
        <f>SUM(Mariannhill!BN285)</f>
        <v>0</v>
      </c>
      <c r="BO285" s="78">
        <f>SUM(Mariannhill!BO285)</f>
        <v>0</v>
      </c>
      <c r="BP285" s="78">
        <f>SUM(Mariannhill!BP285)</f>
        <v>0</v>
      </c>
      <c r="BQ285" s="77">
        <f>SUM(Mariannhill!BQ285)</f>
        <v>0</v>
      </c>
      <c r="BR285" s="79">
        <f>SUM(Mariannhill!BR285)</f>
        <v>0</v>
      </c>
      <c r="BS285" s="78">
        <f>SUM(Mariannhill!BS285)</f>
        <v>0</v>
      </c>
      <c r="BT285" s="78">
        <f>SUM(Mariannhill!BT285)</f>
        <v>0</v>
      </c>
      <c r="BU285" s="78">
        <f>SUM(Mariannhill!BU285)</f>
        <v>0</v>
      </c>
      <c r="BV285" s="78">
        <f>SUM(Mariannhill!BV285)</f>
        <v>0</v>
      </c>
      <c r="BW285" s="78">
        <f>SUM(Mariannhill!BW285)</f>
        <v>0</v>
      </c>
      <c r="BX285" s="78">
        <f>SUM(Mariannhill!BX285)</f>
        <v>0</v>
      </c>
      <c r="BY285" s="78">
        <f>SUM(Mariannhill!BY285)</f>
        <v>0</v>
      </c>
      <c r="BZ285" s="78">
        <f>SUM(Mariannhill!BZ285)</f>
        <v>0</v>
      </c>
      <c r="CA285" s="78">
        <f>SUM(Mariannhill!CA285)</f>
        <v>0</v>
      </c>
      <c r="CB285" s="78">
        <f>SUM(Mariannhill!CB285)</f>
        <v>0</v>
      </c>
      <c r="CC285" s="77">
        <f>SUM(Mariannhill!CC285)</f>
        <v>0</v>
      </c>
      <c r="CD285" s="40" t="s">
        <v>50</v>
      </c>
    </row>
    <row r="286" spans="2:82" s="40" customFormat="1" x14ac:dyDescent="0.35">
      <c r="B286" s="188" t="s">
        <v>528</v>
      </c>
      <c r="C286" s="189" t="s">
        <v>529</v>
      </c>
      <c r="D286" s="179"/>
      <c r="E286" s="255">
        <f>SUM(Mariannhill!E286)</f>
        <v>0</v>
      </c>
      <c r="F286" s="214" t="b">
        <f>(Mariannhill!G284)=G286</f>
        <v>1</v>
      </c>
      <c r="G286" s="184">
        <f t="shared" si="104"/>
        <v>0</v>
      </c>
      <c r="H286" s="76">
        <f>SUM(Mariannhill!H286)</f>
        <v>0</v>
      </c>
      <c r="I286" s="77">
        <f>SUM(Mariannhill!I286)</f>
        <v>0</v>
      </c>
      <c r="J286" s="76">
        <f>SUM(Mariannhill!J286)</f>
        <v>0</v>
      </c>
      <c r="K286" s="78">
        <f>SUM(Mariannhill!K286)</f>
        <v>0</v>
      </c>
      <c r="L286" s="78">
        <f>SUM(Mariannhill!L286)</f>
        <v>0</v>
      </c>
      <c r="M286" s="78">
        <f>SUM(Mariannhill!M286)</f>
        <v>0</v>
      </c>
      <c r="N286" s="78">
        <f>SUM(Mariannhill!N286)</f>
        <v>0</v>
      </c>
      <c r="O286" s="78">
        <f>SUM(Mariannhill!O286)</f>
        <v>0</v>
      </c>
      <c r="P286" s="78">
        <f>SUM(Mariannhill!P286)</f>
        <v>0</v>
      </c>
      <c r="Q286" s="78">
        <f>SUM(Mariannhill!Q286)</f>
        <v>0</v>
      </c>
      <c r="R286" s="78">
        <f>SUM(Mariannhill!R286)</f>
        <v>0</v>
      </c>
      <c r="S286" s="78">
        <f>SUM(Mariannhill!S286)</f>
        <v>0</v>
      </c>
      <c r="T286" s="78">
        <f>SUM(Mariannhill!T286)</f>
        <v>0</v>
      </c>
      <c r="U286" s="77">
        <f>SUM(Mariannhill!U286)</f>
        <v>0</v>
      </c>
      <c r="V286" s="76">
        <f>SUM(Mariannhill!V286)</f>
        <v>0</v>
      </c>
      <c r="W286" s="78">
        <f>SUM(Mariannhill!W286)</f>
        <v>0</v>
      </c>
      <c r="X286" s="78">
        <f>SUM(Mariannhill!X286)</f>
        <v>0</v>
      </c>
      <c r="Y286" s="78">
        <f>SUM(Mariannhill!Y286)</f>
        <v>0</v>
      </c>
      <c r="Z286" s="78">
        <f>SUM(Mariannhill!Z286)</f>
        <v>0</v>
      </c>
      <c r="AA286" s="78">
        <f>SUM(Mariannhill!AA286)</f>
        <v>0</v>
      </c>
      <c r="AB286" s="78">
        <f>SUM(Mariannhill!AB286)</f>
        <v>0</v>
      </c>
      <c r="AC286" s="78">
        <f>SUM(Mariannhill!AC286)</f>
        <v>0</v>
      </c>
      <c r="AD286" s="78">
        <f>SUM(Mariannhill!AD286)</f>
        <v>0</v>
      </c>
      <c r="AE286" s="78">
        <f>SUM(Mariannhill!AE286)</f>
        <v>0</v>
      </c>
      <c r="AF286" s="78">
        <f>SUM(Mariannhill!AF286)</f>
        <v>0</v>
      </c>
      <c r="AG286" s="77">
        <f>SUM(Mariannhill!AG286)</f>
        <v>0</v>
      </c>
      <c r="AH286" s="79">
        <f>SUM(Mariannhill!AH286)</f>
        <v>0</v>
      </c>
      <c r="AI286" s="78">
        <f>SUM(Mariannhill!AI286)</f>
        <v>0</v>
      </c>
      <c r="AJ286" s="78">
        <f>SUM(Mariannhill!AJ286)</f>
        <v>0</v>
      </c>
      <c r="AK286" s="78">
        <f>SUM(Mariannhill!AK286)</f>
        <v>0</v>
      </c>
      <c r="AL286" s="78">
        <f>SUM(Mariannhill!AL286)</f>
        <v>0</v>
      </c>
      <c r="AM286" s="78">
        <f>SUM(Mariannhill!AM286)</f>
        <v>0</v>
      </c>
      <c r="AN286" s="78">
        <f>SUM(Mariannhill!AN286)</f>
        <v>0</v>
      </c>
      <c r="AO286" s="78">
        <f>SUM(Mariannhill!AO286)</f>
        <v>0</v>
      </c>
      <c r="AP286" s="78">
        <f>SUM(Mariannhill!AP286)</f>
        <v>0</v>
      </c>
      <c r="AQ286" s="78">
        <f>SUM(Mariannhill!AQ286)</f>
        <v>0</v>
      </c>
      <c r="AR286" s="78">
        <f>SUM(Mariannhill!AR286)</f>
        <v>0</v>
      </c>
      <c r="AS286" s="77">
        <f>SUM(Mariannhill!AS286)</f>
        <v>0</v>
      </c>
      <c r="AT286" s="79">
        <f>SUM(Mariannhill!AT286)</f>
        <v>0</v>
      </c>
      <c r="AU286" s="78">
        <f>SUM(Mariannhill!AU286)</f>
        <v>0</v>
      </c>
      <c r="AV286" s="78">
        <f>SUM(Mariannhill!AV286)</f>
        <v>0</v>
      </c>
      <c r="AW286" s="78">
        <f>SUM(Mariannhill!AW286)</f>
        <v>0</v>
      </c>
      <c r="AX286" s="78">
        <f>SUM(Mariannhill!AX286)</f>
        <v>0</v>
      </c>
      <c r="AY286" s="78">
        <f>SUM(Mariannhill!AY286)</f>
        <v>0</v>
      </c>
      <c r="AZ286" s="78">
        <f>SUM(Mariannhill!AZ286)</f>
        <v>0</v>
      </c>
      <c r="BA286" s="78">
        <f>SUM(Mariannhill!BA286)</f>
        <v>0</v>
      </c>
      <c r="BB286" s="78">
        <f>SUM(Mariannhill!BB286)</f>
        <v>0</v>
      </c>
      <c r="BC286" s="78">
        <f>SUM(Mariannhill!BC286)</f>
        <v>0</v>
      </c>
      <c r="BD286" s="78">
        <f>SUM(Mariannhill!BD286)</f>
        <v>0</v>
      </c>
      <c r="BE286" s="77">
        <f>SUM(Mariannhill!BE286)</f>
        <v>0</v>
      </c>
      <c r="BF286" s="79">
        <f>SUM(Mariannhill!BF286)</f>
        <v>0</v>
      </c>
      <c r="BG286" s="78">
        <f>SUM(Mariannhill!BG286)</f>
        <v>0</v>
      </c>
      <c r="BH286" s="78">
        <f>SUM(Mariannhill!BH286)</f>
        <v>0</v>
      </c>
      <c r="BI286" s="78">
        <f>SUM(Mariannhill!BI286)</f>
        <v>0</v>
      </c>
      <c r="BJ286" s="78">
        <f>SUM(Mariannhill!BJ286)</f>
        <v>0</v>
      </c>
      <c r="BK286" s="78">
        <f>SUM(Mariannhill!BK286)</f>
        <v>0</v>
      </c>
      <c r="BL286" s="78">
        <f>SUM(Mariannhill!BL286)</f>
        <v>0</v>
      </c>
      <c r="BM286" s="78">
        <f>SUM(Mariannhill!BM286)</f>
        <v>0</v>
      </c>
      <c r="BN286" s="78">
        <f>SUM(Mariannhill!BN286)</f>
        <v>0</v>
      </c>
      <c r="BO286" s="78">
        <f>SUM(Mariannhill!BO286)</f>
        <v>0</v>
      </c>
      <c r="BP286" s="78">
        <f>SUM(Mariannhill!BP286)</f>
        <v>0</v>
      </c>
      <c r="BQ286" s="77">
        <f>SUM(Mariannhill!BQ286)</f>
        <v>0</v>
      </c>
      <c r="BR286" s="79">
        <f>SUM(Mariannhill!BR286)</f>
        <v>0</v>
      </c>
      <c r="BS286" s="78">
        <f>SUM(Mariannhill!BS286)</f>
        <v>0</v>
      </c>
      <c r="BT286" s="78">
        <f>SUM(Mariannhill!BT286)</f>
        <v>0</v>
      </c>
      <c r="BU286" s="78">
        <f>SUM(Mariannhill!BU286)</f>
        <v>0</v>
      </c>
      <c r="BV286" s="78">
        <f>SUM(Mariannhill!BV286)</f>
        <v>0</v>
      </c>
      <c r="BW286" s="78">
        <f>SUM(Mariannhill!BW286)</f>
        <v>0</v>
      </c>
      <c r="BX286" s="78">
        <f>SUM(Mariannhill!BX286)</f>
        <v>0</v>
      </c>
      <c r="BY286" s="78">
        <f>SUM(Mariannhill!BY286)</f>
        <v>0</v>
      </c>
      <c r="BZ286" s="78">
        <f>SUM(Mariannhill!BZ286)</f>
        <v>0</v>
      </c>
      <c r="CA286" s="78">
        <f>SUM(Mariannhill!CA286)</f>
        <v>0</v>
      </c>
      <c r="CB286" s="78">
        <f>SUM(Mariannhill!CB286)</f>
        <v>0</v>
      </c>
      <c r="CC286" s="77">
        <f>SUM(Mariannhill!CC286)</f>
        <v>0</v>
      </c>
      <c r="CD286" s="40" t="s">
        <v>50</v>
      </c>
    </row>
    <row r="287" spans="2:82" s="40" customFormat="1" x14ac:dyDescent="0.35">
      <c r="B287" s="188" t="s">
        <v>530</v>
      </c>
      <c r="C287" s="189" t="s">
        <v>531</v>
      </c>
      <c r="D287" s="131"/>
      <c r="E287" s="255">
        <f>SUM(Mariannhill!E287)</f>
        <v>0</v>
      </c>
      <c r="F287" s="214" t="b">
        <f>(Mariannhill!G285)=G287</f>
        <v>1</v>
      </c>
      <c r="G287" s="75">
        <f t="shared" si="104"/>
        <v>0</v>
      </c>
      <c r="H287" s="76">
        <f>SUM(Mariannhill!H287)</f>
        <v>0</v>
      </c>
      <c r="I287" s="77">
        <f>SUM(Mariannhill!I287)</f>
        <v>0</v>
      </c>
      <c r="J287" s="76">
        <f>SUM(Mariannhill!J287)</f>
        <v>0</v>
      </c>
      <c r="K287" s="78">
        <f>SUM(Mariannhill!K287)</f>
        <v>0</v>
      </c>
      <c r="L287" s="78">
        <f>SUM(Mariannhill!L287)</f>
        <v>0</v>
      </c>
      <c r="M287" s="78">
        <f>SUM(Mariannhill!M287)</f>
        <v>0</v>
      </c>
      <c r="N287" s="78">
        <f>SUM(Mariannhill!N287)</f>
        <v>0</v>
      </c>
      <c r="O287" s="78">
        <f>SUM(Mariannhill!O287)</f>
        <v>0</v>
      </c>
      <c r="P287" s="78">
        <f>SUM(Mariannhill!P287)</f>
        <v>0</v>
      </c>
      <c r="Q287" s="78">
        <f>SUM(Mariannhill!Q287)</f>
        <v>0</v>
      </c>
      <c r="R287" s="78">
        <f>SUM(Mariannhill!R287)</f>
        <v>0</v>
      </c>
      <c r="S287" s="78">
        <f>SUM(Mariannhill!S287)</f>
        <v>0</v>
      </c>
      <c r="T287" s="78">
        <f>SUM(Mariannhill!T287)</f>
        <v>0</v>
      </c>
      <c r="U287" s="77">
        <f>SUM(Mariannhill!U287)</f>
        <v>0</v>
      </c>
      <c r="V287" s="76">
        <f>SUM(Mariannhill!V287)</f>
        <v>0</v>
      </c>
      <c r="W287" s="78">
        <f>SUM(Mariannhill!W287)</f>
        <v>0</v>
      </c>
      <c r="X287" s="78">
        <f>SUM(Mariannhill!X287)</f>
        <v>0</v>
      </c>
      <c r="Y287" s="78">
        <f>SUM(Mariannhill!Y287)</f>
        <v>0</v>
      </c>
      <c r="Z287" s="78">
        <f>SUM(Mariannhill!Z287)</f>
        <v>0</v>
      </c>
      <c r="AA287" s="78">
        <f>SUM(Mariannhill!AA287)</f>
        <v>0</v>
      </c>
      <c r="AB287" s="78">
        <f>SUM(Mariannhill!AB287)</f>
        <v>0</v>
      </c>
      <c r="AC287" s="78">
        <f>SUM(Mariannhill!AC287)</f>
        <v>0</v>
      </c>
      <c r="AD287" s="78">
        <f>SUM(Mariannhill!AD287)</f>
        <v>0</v>
      </c>
      <c r="AE287" s="78">
        <f>SUM(Mariannhill!AE287)</f>
        <v>0</v>
      </c>
      <c r="AF287" s="78">
        <f>SUM(Mariannhill!AF287)</f>
        <v>0</v>
      </c>
      <c r="AG287" s="77">
        <f>SUM(Mariannhill!AG287)</f>
        <v>0</v>
      </c>
      <c r="AH287" s="79">
        <f>SUM(Mariannhill!AH287)</f>
        <v>0</v>
      </c>
      <c r="AI287" s="78">
        <f>SUM(Mariannhill!AI287)</f>
        <v>0</v>
      </c>
      <c r="AJ287" s="78">
        <f>SUM(Mariannhill!AJ287)</f>
        <v>0</v>
      </c>
      <c r="AK287" s="78">
        <f>SUM(Mariannhill!AK287)</f>
        <v>0</v>
      </c>
      <c r="AL287" s="78">
        <f>SUM(Mariannhill!AL287)</f>
        <v>0</v>
      </c>
      <c r="AM287" s="78">
        <f>SUM(Mariannhill!AM287)</f>
        <v>0</v>
      </c>
      <c r="AN287" s="78">
        <f>SUM(Mariannhill!AN287)</f>
        <v>0</v>
      </c>
      <c r="AO287" s="78">
        <f>SUM(Mariannhill!AO287)</f>
        <v>0</v>
      </c>
      <c r="AP287" s="78">
        <f>SUM(Mariannhill!AP287)</f>
        <v>0</v>
      </c>
      <c r="AQ287" s="78">
        <f>SUM(Mariannhill!AQ287)</f>
        <v>0</v>
      </c>
      <c r="AR287" s="78">
        <f>SUM(Mariannhill!AR287)</f>
        <v>0</v>
      </c>
      <c r="AS287" s="77">
        <f>SUM(Mariannhill!AS287)</f>
        <v>0</v>
      </c>
      <c r="AT287" s="79">
        <f>SUM(Mariannhill!AT287)</f>
        <v>0</v>
      </c>
      <c r="AU287" s="78">
        <f>SUM(Mariannhill!AU287)</f>
        <v>0</v>
      </c>
      <c r="AV287" s="78">
        <f>SUM(Mariannhill!AV287)</f>
        <v>0</v>
      </c>
      <c r="AW287" s="78">
        <f>SUM(Mariannhill!AW287)</f>
        <v>0</v>
      </c>
      <c r="AX287" s="78">
        <f>SUM(Mariannhill!AX287)</f>
        <v>0</v>
      </c>
      <c r="AY287" s="78">
        <f>SUM(Mariannhill!AY287)</f>
        <v>0</v>
      </c>
      <c r="AZ287" s="78">
        <f>SUM(Mariannhill!AZ287)</f>
        <v>0</v>
      </c>
      <c r="BA287" s="78">
        <f>SUM(Mariannhill!BA287)</f>
        <v>0</v>
      </c>
      <c r="BB287" s="78">
        <f>SUM(Mariannhill!BB287)</f>
        <v>0</v>
      </c>
      <c r="BC287" s="78">
        <f>SUM(Mariannhill!BC287)</f>
        <v>0</v>
      </c>
      <c r="BD287" s="78">
        <f>SUM(Mariannhill!BD287)</f>
        <v>0</v>
      </c>
      <c r="BE287" s="77">
        <f>SUM(Mariannhill!BE287)</f>
        <v>0</v>
      </c>
      <c r="BF287" s="79">
        <f>SUM(Mariannhill!BF287)</f>
        <v>0</v>
      </c>
      <c r="BG287" s="78">
        <f>SUM(Mariannhill!BG287)</f>
        <v>0</v>
      </c>
      <c r="BH287" s="78">
        <f>SUM(Mariannhill!BH287)</f>
        <v>0</v>
      </c>
      <c r="BI287" s="78">
        <f>SUM(Mariannhill!BI287)</f>
        <v>0</v>
      </c>
      <c r="BJ287" s="78">
        <f>SUM(Mariannhill!BJ287)</f>
        <v>0</v>
      </c>
      <c r="BK287" s="78">
        <f>SUM(Mariannhill!BK287)</f>
        <v>0</v>
      </c>
      <c r="BL287" s="78">
        <f>SUM(Mariannhill!BL287)</f>
        <v>0</v>
      </c>
      <c r="BM287" s="78">
        <f>SUM(Mariannhill!BM287)</f>
        <v>0</v>
      </c>
      <c r="BN287" s="78">
        <f>SUM(Mariannhill!BN287)</f>
        <v>0</v>
      </c>
      <c r="BO287" s="78">
        <f>SUM(Mariannhill!BO287)</f>
        <v>0</v>
      </c>
      <c r="BP287" s="78">
        <f>SUM(Mariannhill!BP287)</f>
        <v>0</v>
      </c>
      <c r="BQ287" s="77">
        <f>SUM(Mariannhill!BQ287)</f>
        <v>0</v>
      </c>
      <c r="BR287" s="79">
        <f>SUM(Mariannhill!BR287)</f>
        <v>0</v>
      </c>
      <c r="BS287" s="78">
        <f>SUM(Mariannhill!BS287)</f>
        <v>0</v>
      </c>
      <c r="BT287" s="78">
        <f>SUM(Mariannhill!BT287)</f>
        <v>0</v>
      </c>
      <c r="BU287" s="78">
        <f>SUM(Mariannhill!BU287)</f>
        <v>0</v>
      </c>
      <c r="BV287" s="78">
        <f>SUM(Mariannhill!BV287)</f>
        <v>0</v>
      </c>
      <c r="BW287" s="78">
        <f>SUM(Mariannhill!BW287)</f>
        <v>0</v>
      </c>
      <c r="BX287" s="78">
        <f>SUM(Mariannhill!BX287)</f>
        <v>0</v>
      </c>
      <c r="BY287" s="78">
        <f>SUM(Mariannhill!BY287)</f>
        <v>0</v>
      </c>
      <c r="BZ287" s="78">
        <f>SUM(Mariannhill!BZ287)</f>
        <v>0</v>
      </c>
      <c r="CA287" s="78">
        <f>SUM(Mariannhill!CA287)</f>
        <v>0</v>
      </c>
      <c r="CB287" s="78">
        <f>SUM(Mariannhill!CB287)</f>
        <v>0</v>
      </c>
      <c r="CC287" s="77">
        <f>SUM(Mariannhill!CC287)</f>
        <v>0</v>
      </c>
      <c r="CD287" s="40" t="s">
        <v>50</v>
      </c>
    </row>
    <row r="288" spans="2:82" s="40" customFormat="1" x14ac:dyDescent="0.35">
      <c r="B288" s="188" t="s">
        <v>532</v>
      </c>
      <c r="C288" s="189" t="s">
        <v>533</v>
      </c>
      <c r="D288" s="131"/>
      <c r="E288" s="255">
        <f>SUM(Mariannhill!E288)</f>
        <v>0</v>
      </c>
      <c r="F288" s="214" t="b">
        <f>(Mariannhill!G286)=G288</f>
        <v>1</v>
      </c>
      <c r="G288" s="75">
        <f t="shared" si="104"/>
        <v>0</v>
      </c>
      <c r="H288" s="76">
        <f>SUM(Mariannhill!H288)</f>
        <v>0</v>
      </c>
      <c r="I288" s="77">
        <f>SUM(Mariannhill!I288)</f>
        <v>0</v>
      </c>
      <c r="J288" s="76">
        <f>SUM(Mariannhill!J288)</f>
        <v>0</v>
      </c>
      <c r="K288" s="78">
        <f>SUM(Mariannhill!K288)</f>
        <v>0</v>
      </c>
      <c r="L288" s="78">
        <f>SUM(Mariannhill!L288)</f>
        <v>0</v>
      </c>
      <c r="M288" s="78">
        <f>SUM(Mariannhill!M288)</f>
        <v>0</v>
      </c>
      <c r="N288" s="78">
        <f>SUM(Mariannhill!N288)</f>
        <v>0</v>
      </c>
      <c r="O288" s="78">
        <f>SUM(Mariannhill!O288)</f>
        <v>0</v>
      </c>
      <c r="P288" s="78">
        <f>SUM(Mariannhill!P288)</f>
        <v>0</v>
      </c>
      <c r="Q288" s="78">
        <f>SUM(Mariannhill!Q288)</f>
        <v>0</v>
      </c>
      <c r="R288" s="78">
        <f>SUM(Mariannhill!R288)</f>
        <v>0</v>
      </c>
      <c r="S288" s="78">
        <f>SUM(Mariannhill!S288)</f>
        <v>0</v>
      </c>
      <c r="T288" s="78">
        <f>SUM(Mariannhill!T288)</f>
        <v>0</v>
      </c>
      <c r="U288" s="77">
        <f>SUM(Mariannhill!U288)</f>
        <v>0</v>
      </c>
      <c r="V288" s="76">
        <f>SUM(Mariannhill!V288)</f>
        <v>0</v>
      </c>
      <c r="W288" s="78">
        <f>SUM(Mariannhill!W288)</f>
        <v>0</v>
      </c>
      <c r="X288" s="78">
        <f>SUM(Mariannhill!X288)</f>
        <v>0</v>
      </c>
      <c r="Y288" s="78">
        <f>SUM(Mariannhill!Y288)</f>
        <v>0</v>
      </c>
      <c r="Z288" s="78">
        <f>SUM(Mariannhill!Z288)</f>
        <v>0</v>
      </c>
      <c r="AA288" s="78">
        <f>SUM(Mariannhill!AA288)</f>
        <v>0</v>
      </c>
      <c r="AB288" s="78">
        <f>SUM(Mariannhill!AB288)</f>
        <v>0</v>
      </c>
      <c r="AC288" s="78">
        <f>SUM(Mariannhill!AC288)</f>
        <v>0</v>
      </c>
      <c r="AD288" s="78">
        <f>SUM(Mariannhill!AD288)</f>
        <v>0</v>
      </c>
      <c r="AE288" s="78">
        <f>SUM(Mariannhill!AE288)</f>
        <v>0</v>
      </c>
      <c r="AF288" s="78">
        <f>SUM(Mariannhill!AF288)</f>
        <v>0</v>
      </c>
      <c r="AG288" s="77">
        <f>SUM(Mariannhill!AG288)</f>
        <v>0</v>
      </c>
      <c r="AH288" s="79">
        <f>SUM(Mariannhill!AH288)</f>
        <v>0</v>
      </c>
      <c r="AI288" s="78">
        <f>SUM(Mariannhill!AI288)</f>
        <v>0</v>
      </c>
      <c r="AJ288" s="78">
        <f>SUM(Mariannhill!AJ288)</f>
        <v>0</v>
      </c>
      <c r="AK288" s="78">
        <f>SUM(Mariannhill!AK288)</f>
        <v>0</v>
      </c>
      <c r="AL288" s="78">
        <f>SUM(Mariannhill!AL288)</f>
        <v>0</v>
      </c>
      <c r="AM288" s="78">
        <f>SUM(Mariannhill!AM288)</f>
        <v>0</v>
      </c>
      <c r="AN288" s="78">
        <f>SUM(Mariannhill!AN288)</f>
        <v>0</v>
      </c>
      <c r="AO288" s="78">
        <f>SUM(Mariannhill!AO288)</f>
        <v>0</v>
      </c>
      <c r="AP288" s="78">
        <f>SUM(Mariannhill!AP288)</f>
        <v>0</v>
      </c>
      <c r="AQ288" s="78">
        <f>SUM(Mariannhill!AQ288)</f>
        <v>0</v>
      </c>
      <c r="AR288" s="78">
        <f>SUM(Mariannhill!AR288)</f>
        <v>0</v>
      </c>
      <c r="AS288" s="77">
        <f>SUM(Mariannhill!AS288)</f>
        <v>0</v>
      </c>
      <c r="AT288" s="79">
        <f>SUM(Mariannhill!AT288)</f>
        <v>0</v>
      </c>
      <c r="AU288" s="78">
        <f>SUM(Mariannhill!AU288)</f>
        <v>0</v>
      </c>
      <c r="AV288" s="78">
        <f>SUM(Mariannhill!AV288)</f>
        <v>0</v>
      </c>
      <c r="AW288" s="78">
        <f>SUM(Mariannhill!AW288)</f>
        <v>0</v>
      </c>
      <c r="AX288" s="78">
        <f>SUM(Mariannhill!AX288)</f>
        <v>0</v>
      </c>
      <c r="AY288" s="78">
        <f>SUM(Mariannhill!AY288)</f>
        <v>0</v>
      </c>
      <c r="AZ288" s="78">
        <f>SUM(Mariannhill!AZ288)</f>
        <v>0</v>
      </c>
      <c r="BA288" s="78">
        <f>SUM(Mariannhill!BA288)</f>
        <v>0</v>
      </c>
      <c r="BB288" s="78">
        <f>SUM(Mariannhill!BB288)</f>
        <v>0</v>
      </c>
      <c r="BC288" s="78">
        <f>SUM(Mariannhill!BC288)</f>
        <v>0</v>
      </c>
      <c r="BD288" s="78">
        <f>SUM(Mariannhill!BD288)</f>
        <v>0</v>
      </c>
      <c r="BE288" s="77">
        <f>SUM(Mariannhill!BE288)</f>
        <v>0</v>
      </c>
      <c r="BF288" s="79">
        <f>SUM(Mariannhill!BF288)</f>
        <v>0</v>
      </c>
      <c r="BG288" s="78">
        <f>SUM(Mariannhill!BG288)</f>
        <v>0</v>
      </c>
      <c r="BH288" s="78">
        <f>SUM(Mariannhill!BH288)</f>
        <v>0</v>
      </c>
      <c r="BI288" s="78">
        <f>SUM(Mariannhill!BI288)</f>
        <v>0</v>
      </c>
      <c r="BJ288" s="78">
        <f>SUM(Mariannhill!BJ288)</f>
        <v>0</v>
      </c>
      <c r="BK288" s="78">
        <f>SUM(Mariannhill!BK288)</f>
        <v>0</v>
      </c>
      <c r="BL288" s="78">
        <f>SUM(Mariannhill!BL288)</f>
        <v>0</v>
      </c>
      <c r="BM288" s="78">
        <f>SUM(Mariannhill!BM288)</f>
        <v>0</v>
      </c>
      <c r="BN288" s="78">
        <f>SUM(Mariannhill!BN288)</f>
        <v>0</v>
      </c>
      <c r="BO288" s="78">
        <f>SUM(Mariannhill!BO288)</f>
        <v>0</v>
      </c>
      <c r="BP288" s="78">
        <f>SUM(Mariannhill!BP288)</f>
        <v>0</v>
      </c>
      <c r="BQ288" s="77">
        <f>SUM(Mariannhill!BQ288)</f>
        <v>0</v>
      </c>
      <c r="BR288" s="79">
        <f>SUM(Mariannhill!BR288)</f>
        <v>0</v>
      </c>
      <c r="BS288" s="78">
        <f>SUM(Mariannhill!BS288)</f>
        <v>0</v>
      </c>
      <c r="BT288" s="78">
        <f>SUM(Mariannhill!BT288)</f>
        <v>0</v>
      </c>
      <c r="BU288" s="78">
        <f>SUM(Mariannhill!BU288)</f>
        <v>0</v>
      </c>
      <c r="BV288" s="78">
        <f>SUM(Mariannhill!BV288)</f>
        <v>0</v>
      </c>
      <c r="BW288" s="78">
        <f>SUM(Mariannhill!BW288)</f>
        <v>0</v>
      </c>
      <c r="BX288" s="78">
        <f>SUM(Mariannhill!BX288)</f>
        <v>0</v>
      </c>
      <c r="BY288" s="78">
        <f>SUM(Mariannhill!BY288)</f>
        <v>0</v>
      </c>
      <c r="BZ288" s="78">
        <f>SUM(Mariannhill!BZ288)</f>
        <v>0</v>
      </c>
      <c r="CA288" s="78">
        <f>SUM(Mariannhill!CA288)</f>
        <v>0</v>
      </c>
      <c r="CB288" s="78">
        <f>SUM(Mariannhill!CB288)</f>
        <v>0</v>
      </c>
      <c r="CC288" s="77">
        <f>SUM(Mariannhill!CC288)</f>
        <v>0</v>
      </c>
      <c r="CD288" s="40" t="s">
        <v>50</v>
      </c>
    </row>
    <row r="289" spans="2:82" s="40" customFormat="1" x14ac:dyDescent="0.35">
      <c r="B289" s="188" t="s">
        <v>534</v>
      </c>
      <c r="C289" s="189" t="s">
        <v>535</v>
      </c>
      <c r="D289" s="131"/>
      <c r="E289" s="255">
        <f>SUM(Mariannhill!E289)</f>
        <v>0</v>
      </c>
      <c r="F289" s="214" t="b">
        <f>(Mariannhill!G287)=G289</f>
        <v>1</v>
      </c>
      <c r="G289" s="75">
        <f t="shared" si="104"/>
        <v>0</v>
      </c>
      <c r="H289" s="76">
        <f>SUM(Mariannhill!H289)</f>
        <v>0</v>
      </c>
      <c r="I289" s="77">
        <f>SUM(Mariannhill!I289)</f>
        <v>0</v>
      </c>
      <c r="J289" s="76">
        <f>SUM(Mariannhill!J289)</f>
        <v>0</v>
      </c>
      <c r="K289" s="78">
        <f>SUM(Mariannhill!K289)</f>
        <v>0</v>
      </c>
      <c r="L289" s="78">
        <f>SUM(Mariannhill!L289)</f>
        <v>0</v>
      </c>
      <c r="M289" s="78">
        <f>SUM(Mariannhill!M289)</f>
        <v>0</v>
      </c>
      <c r="N289" s="78">
        <f>SUM(Mariannhill!N289)</f>
        <v>0</v>
      </c>
      <c r="O289" s="78">
        <f>SUM(Mariannhill!O289)</f>
        <v>0</v>
      </c>
      <c r="P289" s="78">
        <f>SUM(Mariannhill!P289)</f>
        <v>0</v>
      </c>
      <c r="Q289" s="78">
        <f>SUM(Mariannhill!Q289)</f>
        <v>0</v>
      </c>
      <c r="R289" s="78">
        <f>SUM(Mariannhill!R289)</f>
        <v>0</v>
      </c>
      <c r="S289" s="78">
        <f>SUM(Mariannhill!S289)</f>
        <v>0</v>
      </c>
      <c r="T289" s="78">
        <f>SUM(Mariannhill!T289)</f>
        <v>0</v>
      </c>
      <c r="U289" s="77">
        <f>SUM(Mariannhill!U289)</f>
        <v>0</v>
      </c>
      <c r="V289" s="76">
        <f>SUM(Mariannhill!V289)</f>
        <v>0</v>
      </c>
      <c r="W289" s="78">
        <f>SUM(Mariannhill!W289)</f>
        <v>0</v>
      </c>
      <c r="X289" s="78">
        <f>SUM(Mariannhill!X289)</f>
        <v>0</v>
      </c>
      <c r="Y289" s="78">
        <f>SUM(Mariannhill!Y289)</f>
        <v>0</v>
      </c>
      <c r="Z289" s="78">
        <f>SUM(Mariannhill!Z289)</f>
        <v>0</v>
      </c>
      <c r="AA289" s="78">
        <f>SUM(Mariannhill!AA289)</f>
        <v>0</v>
      </c>
      <c r="AB289" s="78">
        <f>SUM(Mariannhill!AB289)</f>
        <v>0</v>
      </c>
      <c r="AC289" s="78">
        <f>SUM(Mariannhill!AC289)</f>
        <v>0</v>
      </c>
      <c r="AD289" s="78">
        <f>SUM(Mariannhill!AD289)</f>
        <v>0</v>
      </c>
      <c r="AE289" s="78">
        <f>SUM(Mariannhill!AE289)</f>
        <v>0</v>
      </c>
      <c r="AF289" s="78">
        <f>SUM(Mariannhill!AF289)</f>
        <v>0</v>
      </c>
      <c r="AG289" s="77">
        <f>SUM(Mariannhill!AG289)</f>
        <v>0</v>
      </c>
      <c r="AH289" s="79">
        <f>SUM(Mariannhill!AH289)</f>
        <v>0</v>
      </c>
      <c r="AI289" s="78">
        <f>SUM(Mariannhill!AI289)</f>
        <v>0</v>
      </c>
      <c r="AJ289" s="78">
        <f>SUM(Mariannhill!AJ289)</f>
        <v>0</v>
      </c>
      <c r="AK289" s="78">
        <f>SUM(Mariannhill!AK289)</f>
        <v>0</v>
      </c>
      <c r="AL289" s="78">
        <f>SUM(Mariannhill!AL289)</f>
        <v>0</v>
      </c>
      <c r="AM289" s="78">
        <f>SUM(Mariannhill!AM289)</f>
        <v>0</v>
      </c>
      <c r="AN289" s="78">
        <f>SUM(Mariannhill!AN289)</f>
        <v>0</v>
      </c>
      <c r="AO289" s="78">
        <f>SUM(Mariannhill!AO289)</f>
        <v>0</v>
      </c>
      <c r="AP289" s="78">
        <f>SUM(Mariannhill!AP289)</f>
        <v>0</v>
      </c>
      <c r="AQ289" s="78">
        <f>SUM(Mariannhill!AQ289)</f>
        <v>0</v>
      </c>
      <c r="AR289" s="78">
        <f>SUM(Mariannhill!AR289)</f>
        <v>0</v>
      </c>
      <c r="AS289" s="77">
        <f>SUM(Mariannhill!AS289)</f>
        <v>0</v>
      </c>
      <c r="AT289" s="79">
        <f>SUM(Mariannhill!AT289)</f>
        <v>0</v>
      </c>
      <c r="AU289" s="78">
        <f>SUM(Mariannhill!AU289)</f>
        <v>0</v>
      </c>
      <c r="AV289" s="78">
        <f>SUM(Mariannhill!AV289)</f>
        <v>0</v>
      </c>
      <c r="AW289" s="78">
        <f>SUM(Mariannhill!AW289)</f>
        <v>0</v>
      </c>
      <c r="AX289" s="78">
        <f>SUM(Mariannhill!AX289)</f>
        <v>0</v>
      </c>
      <c r="AY289" s="78">
        <f>SUM(Mariannhill!AY289)</f>
        <v>0</v>
      </c>
      <c r="AZ289" s="78">
        <f>SUM(Mariannhill!AZ289)</f>
        <v>0</v>
      </c>
      <c r="BA289" s="78">
        <f>SUM(Mariannhill!BA289)</f>
        <v>0</v>
      </c>
      <c r="BB289" s="78">
        <f>SUM(Mariannhill!BB289)</f>
        <v>0</v>
      </c>
      <c r="BC289" s="78">
        <f>SUM(Mariannhill!BC289)</f>
        <v>0</v>
      </c>
      <c r="BD289" s="78">
        <f>SUM(Mariannhill!BD289)</f>
        <v>0</v>
      </c>
      <c r="BE289" s="77">
        <f>SUM(Mariannhill!BE289)</f>
        <v>0</v>
      </c>
      <c r="BF289" s="79">
        <f>SUM(Mariannhill!BF289)</f>
        <v>0</v>
      </c>
      <c r="BG289" s="78">
        <f>SUM(Mariannhill!BG289)</f>
        <v>0</v>
      </c>
      <c r="BH289" s="78">
        <f>SUM(Mariannhill!BH289)</f>
        <v>0</v>
      </c>
      <c r="BI289" s="78">
        <f>SUM(Mariannhill!BI289)</f>
        <v>0</v>
      </c>
      <c r="BJ289" s="78">
        <f>SUM(Mariannhill!BJ289)</f>
        <v>0</v>
      </c>
      <c r="BK289" s="78">
        <f>SUM(Mariannhill!BK289)</f>
        <v>0</v>
      </c>
      <c r="BL289" s="78">
        <f>SUM(Mariannhill!BL289)</f>
        <v>0</v>
      </c>
      <c r="BM289" s="78">
        <f>SUM(Mariannhill!BM289)</f>
        <v>0</v>
      </c>
      <c r="BN289" s="78">
        <f>SUM(Mariannhill!BN289)</f>
        <v>0</v>
      </c>
      <c r="BO289" s="78">
        <f>SUM(Mariannhill!BO289)</f>
        <v>0</v>
      </c>
      <c r="BP289" s="78">
        <f>SUM(Mariannhill!BP289)</f>
        <v>0</v>
      </c>
      <c r="BQ289" s="77">
        <f>SUM(Mariannhill!BQ289)</f>
        <v>0</v>
      </c>
      <c r="BR289" s="79">
        <f>SUM(Mariannhill!BR289)</f>
        <v>0</v>
      </c>
      <c r="BS289" s="78">
        <f>SUM(Mariannhill!BS289)</f>
        <v>0</v>
      </c>
      <c r="BT289" s="78">
        <f>SUM(Mariannhill!BT289)</f>
        <v>0</v>
      </c>
      <c r="BU289" s="78">
        <f>SUM(Mariannhill!BU289)</f>
        <v>0</v>
      </c>
      <c r="BV289" s="78">
        <f>SUM(Mariannhill!BV289)</f>
        <v>0</v>
      </c>
      <c r="BW289" s="78">
        <f>SUM(Mariannhill!BW289)</f>
        <v>0</v>
      </c>
      <c r="BX289" s="78">
        <f>SUM(Mariannhill!BX289)</f>
        <v>0</v>
      </c>
      <c r="BY289" s="78">
        <f>SUM(Mariannhill!BY289)</f>
        <v>0</v>
      </c>
      <c r="BZ289" s="78">
        <f>SUM(Mariannhill!BZ289)</f>
        <v>0</v>
      </c>
      <c r="CA289" s="78">
        <f>SUM(Mariannhill!CA289)</f>
        <v>0</v>
      </c>
      <c r="CB289" s="78">
        <f>SUM(Mariannhill!CB289)</f>
        <v>0</v>
      </c>
      <c r="CC289" s="77">
        <f>SUM(Mariannhill!CC289)</f>
        <v>0</v>
      </c>
      <c r="CD289" s="40" t="s">
        <v>50</v>
      </c>
    </row>
    <row r="290" spans="2:82" s="154" customFormat="1" x14ac:dyDescent="0.35">
      <c r="B290" s="188" t="s">
        <v>536</v>
      </c>
      <c r="C290" s="189" t="s">
        <v>537</v>
      </c>
      <c r="D290" s="131"/>
      <c r="E290" s="255">
        <f>SUM(Mariannhill!E290)</f>
        <v>0</v>
      </c>
      <c r="F290" s="214" t="b">
        <f>(Mariannhill!G288)=G290</f>
        <v>1</v>
      </c>
      <c r="G290" s="75">
        <f t="shared" si="104"/>
        <v>0</v>
      </c>
      <c r="H290" s="76">
        <f>SUM(Mariannhill!H290)</f>
        <v>0</v>
      </c>
      <c r="I290" s="77">
        <f>SUM(Mariannhill!I290)</f>
        <v>0</v>
      </c>
      <c r="J290" s="76">
        <f>SUM(Mariannhill!J290)</f>
        <v>0</v>
      </c>
      <c r="K290" s="78">
        <f>SUM(Mariannhill!K290)</f>
        <v>0</v>
      </c>
      <c r="L290" s="78">
        <f>SUM(Mariannhill!L290)</f>
        <v>0</v>
      </c>
      <c r="M290" s="78">
        <f>SUM(Mariannhill!M290)</f>
        <v>0</v>
      </c>
      <c r="N290" s="78">
        <f>SUM(Mariannhill!N290)</f>
        <v>0</v>
      </c>
      <c r="O290" s="78">
        <f>SUM(Mariannhill!O290)</f>
        <v>0</v>
      </c>
      <c r="P290" s="78">
        <f>SUM(Mariannhill!P290)</f>
        <v>0</v>
      </c>
      <c r="Q290" s="78">
        <f>SUM(Mariannhill!Q290)</f>
        <v>0</v>
      </c>
      <c r="R290" s="78">
        <f>SUM(Mariannhill!R290)</f>
        <v>0</v>
      </c>
      <c r="S290" s="78">
        <f>SUM(Mariannhill!S290)</f>
        <v>0</v>
      </c>
      <c r="T290" s="78">
        <f>SUM(Mariannhill!T290)</f>
        <v>0</v>
      </c>
      <c r="U290" s="77">
        <f>SUM(Mariannhill!U290)</f>
        <v>0</v>
      </c>
      <c r="V290" s="76">
        <f>SUM(Mariannhill!V290)</f>
        <v>0</v>
      </c>
      <c r="W290" s="78">
        <f>SUM(Mariannhill!W290)</f>
        <v>0</v>
      </c>
      <c r="X290" s="78">
        <f>SUM(Mariannhill!X290)</f>
        <v>0</v>
      </c>
      <c r="Y290" s="78">
        <f>SUM(Mariannhill!Y290)</f>
        <v>0</v>
      </c>
      <c r="Z290" s="78">
        <f>SUM(Mariannhill!Z290)</f>
        <v>0</v>
      </c>
      <c r="AA290" s="78">
        <f>SUM(Mariannhill!AA290)</f>
        <v>0</v>
      </c>
      <c r="AB290" s="78">
        <f>SUM(Mariannhill!AB290)</f>
        <v>0</v>
      </c>
      <c r="AC290" s="78">
        <f>SUM(Mariannhill!AC290)</f>
        <v>0</v>
      </c>
      <c r="AD290" s="78">
        <f>SUM(Mariannhill!AD290)</f>
        <v>0</v>
      </c>
      <c r="AE290" s="78">
        <f>SUM(Mariannhill!AE290)</f>
        <v>0</v>
      </c>
      <c r="AF290" s="78">
        <f>SUM(Mariannhill!AF290)</f>
        <v>0</v>
      </c>
      <c r="AG290" s="77">
        <f>SUM(Mariannhill!AG290)</f>
        <v>0</v>
      </c>
      <c r="AH290" s="79">
        <f>SUM(Mariannhill!AH290)</f>
        <v>0</v>
      </c>
      <c r="AI290" s="78">
        <f>SUM(Mariannhill!AI290)</f>
        <v>0</v>
      </c>
      <c r="AJ290" s="78">
        <f>SUM(Mariannhill!AJ290)</f>
        <v>0</v>
      </c>
      <c r="AK290" s="78">
        <f>SUM(Mariannhill!AK290)</f>
        <v>0</v>
      </c>
      <c r="AL290" s="78">
        <f>SUM(Mariannhill!AL290)</f>
        <v>0</v>
      </c>
      <c r="AM290" s="78">
        <f>SUM(Mariannhill!AM290)</f>
        <v>0</v>
      </c>
      <c r="AN290" s="78">
        <f>SUM(Mariannhill!AN290)</f>
        <v>0</v>
      </c>
      <c r="AO290" s="78">
        <f>SUM(Mariannhill!AO290)</f>
        <v>0</v>
      </c>
      <c r="AP290" s="78">
        <f>SUM(Mariannhill!AP290)</f>
        <v>0</v>
      </c>
      <c r="AQ290" s="78">
        <f>SUM(Mariannhill!AQ290)</f>
        <v>0</v>
      </c>
      <c r="AR290" s="78">
        <f>SUM(Mariannhill!AR290)</f>
        <v>0</v>
      </c>
      <c r="AS290" s="77">
        <f>SUM(Mariannhill!AS290)</f>
        <v>0</v>
      </c>
      <c r="AT290" s="79">
        <f>SUM(Mariannhill!AT290)</f>
        <v>0</v>
      </c>
      <c r="AU290" s="78">
        <f>SUM(Mariannhill!AU290)</f>
        <v>0</v>
      </c>
      <c r="AV290" s="78">
        <f>SUM(Mariannhill!AV290)</f>
        <v>0</v>
      </c>
      <c r="AW290" s="78">
        <f>SUM(Mariannhill!AW290)</f>
        <v>0</v>
      </c>
      <c r="AX290" s="78">
        <f>SUM(Mariannhill!AX290)</f>
        <v>0</v>
      </c>
      <c r="AY290" s="78">
        <f>SUM(Mariannhill!AY290)</f>
        <v>0</v>
      </c>
      <c r="AZ290" s="78">
        <f>SUM(Mariannhill!AZ290)</f>
        <v>0</v>
      </c>
      <c r="BA290" s="78">
        <f>SUM(Mariannhill!BA290)</f>
        <v>0</v>
      </c>
      <c r="BB290" s="78">
        <f>SUM(Mariannhill!BB290)</f>
        <v>0</v>
      </c>
      <c r="BC290" s="78">
        <f>SUM(Mariannhill!BC290)</f>
        <v>0</v>
      </c>
      <c r="BD290" s="78">
        <f>SUM(Mariannhill!BD290)</f>
        <v>0</v>
      </c>
      <c r="BE290" s="77">
        <f>SUM(Mariannhill!BE290)</f>
        <v>0</v>
      </c>
      <c r="BF290" s="79">
        <f>SUM(Mariannhill!BF290)</f>
        <v>0</v>
      </c>
      <c r="BG290" s="78">
        <f>SUM(Mariannhill!BG290)</f>
        <v>0</v>
      </c>
      <c r="BH290" s="78">
        <f>SUM(Mariannhill!BH290)</f>
        <v>0</v>
      </c>
      <c r="BI290" s="78">
        <f>SUM(Mariannhill!BI290)</f>
        <v>0</v>
      </c>
      <c r="BJ290" s="78">
        <f>SUM(Mariannhill!BJ290)</f>
        <v>0</v>
      </c>
      <c r="BK290" s="78">
        <f>SUM(Mariannhill!BK290)</f>
        <v>0</v>
      </c>
      <c r="BL290" s="78">
        <f>SUM(Mariannhill!BL290)</f>
        <v>0</v>
      </c>
      <c r="BM290" s="78">
        <f>SUM(Mariannhill!BM290)</f>
        <v>0</v>
      </c>
      <c r="BN290" s="78">
        <f>SUM(Mariannhill!BN290)</f>
        <v>0</v>
      </c>
      <c r="BO290" s="78">
        <f>SUM(Mariannhill!BO290)</f>
        <v>0</v>
      </c>
      <c r="BP290" s="78">
        <f>SUM(Mariannhill!BP290)</f>
        <v>0</v>
      </c>
      <c r="BQ290" s="77">
        <f>SUM(Mariannhill!BQ290)</f>
        <v>0</v>
      </c>
      <c r="BR290" s="79">
        <f>SUM(Mariannhill!BR290)</f>
        <v>0</v>
      </c>
      <c r="BS290" s="78">
        <f>SUM(Mariannhill!BS290)</f>
        <v>0</v>
      </c>
      <c r="BT290" s="78">
        <f>SUM(Mariannhill!BT290)</f>
        <v>0</v>
      </c>
      <c r="BU290" s="78">
        <f>SUM(Mariannhill!BU290)</f>
        <v>0</v>
      </c>
      <c r="BV290" s="78">
        <f>SUM(Mariannhill!BV290)</f>
        <v>0</v>
      </c>
      <c r="BW290" s="78">
        <f>SUM(Mariannhill!BW290)</f>
        <v>0</v>
      </c>
      <c r="BX290" s="78">
        <f>SUM(Mariannhill!BX290)</f>
        <v>0</v>
      </c>
      <c r="BY290" s="78">
        <f>SUM(Mariannhill!BY290)</f>
        <v>0</v>
      </c>
      <c r="BZ290" s="78">
        <f>SUM(Mariannhill!BZ290)</f>
        <v>0</v>
      </c>
      <c r="CA290" s="78">
        <f>SUM(Mariannhill!CA290)</f>
        <v>0</v>
      </c>
      <c r="CB290" s="78">
        <f>SUM(Mariannhill!CB290)</f>
        <v>0</v>
      </c>
      <c r="CC290" s="77">
        <f>SUM(Mariannhill!CC290)</f>
        <v>0</v>
      </c>
      <c r="CD290" s="40" t="s">
        <v>50</v>
      </c>
    </row>
    <row r="291" spans="2:82" s="40" customFormat="1" x14ac:dyDescent="0.35">
      <c r="B291" s="102" t="s">
        <v>538</v>
      </c>
      <c r="C291" s="261" t="s">
        <v>539</v>
      </c>
      <c r="D291" s="131"/>
      <c r="E291" s="255">
        <f>SUM(Mariannhill!E291)</f>
        <v>0</v>
      </c>
      <c r="F291" s="214" t="b">
        <f>(Mariannhill!G289)=G291</f>
        <v>1</v>
      </c>
      <c r="G291" s="75">
        <f t="shared" si="104"/>
        <v>0</v>
      </c>
      <c r="H291" s="76">
        <f>SUM(Mariannhill!H291)</f>
        <v>0</v>
      </c>
      <c r="I291" s="77">
        <f>SUM(Mariannhill!I291)</f>
        <v>0</v>
      </c>
      <c r="J291" s="76">
        <f>SUM(Mariannhill!J291)</f>
        <v>0</v>
      </c>
      <c r="K291" s="78">
        <f>SUM(Mariannhill!K291)</f>
        <v>0</v>
      </c>
      <c r="L291" s="78">
        <f>SUM(Mariannhill!L291)</f>
        <v>0</v>
      </c>
      <c r="M291" s="78">
        <f>SUM(Mariannhill!M291)</f>
        <v>0</v>
      </c>
      <c r="N291" s="78">
        <f>SUM(Mariannhill!N291)</f>
        <v>0</v>
      </c>
      <c r="O291" s="78">
        <f>SUM(Mariannhill!O291)</f>
        <v>0</v>
      </c>
      <c r="P291" s="78">
        <f>SUM(Mariannhill!P291)</f>
        <v>0</v>
      </c>
      <c r="Q291" s="78">
        <f>SUM(Mariannhill!Q291)</f>
        <v>0</v>
      </c>
      <c r="R291" s="78">
        <f>SUM(Mariannhill!R291)</f>
        <v>0</v>
      </c>
      <c r="S291" s="78">
        <f>SUM(Mariannhill!S291)</f>
        <v>0</v>
      </c>
      <c r="T291" s="78">
        <f>SUM(Mariannhill!T291)</f>
        <v>0</v>
      </c>
      <c r="U291" s="77">
        <f>SUM(Mariannhill!U291)</f>
        <v>0</v>
      </c>
      <c r="V291" s="76">
        <f>SUM(Mariannhill!V291)</f>
        <v>0</v>
      </c>
      <c r="W291" s="78">
        <f>SUM(Mariannhill!W291)</f>
        <v>0</v>
      </c>
      <c r="X291" s="78">
        <f>SUM(Mariannhill!X291)</f>
        <v>0</v>
      </c>
      <c r="Y291" s="78">
        <f>SUM(Mariannhill!Y291)</f>
        <v>0</v>
      </c>
      <c r="Z291" s="78">
        <f>SUM(Mariannhill!Z291)</f>
        <v>0</v>
      </c>
      <c r="AA291" s="78">
        <f>SUM(Mariannhill!AA291)</f>
        <v>0</v>
      </c>
      <c r="AB291" s="78">
        <f>SUM(Mariannhill!AB291)</f>
        <v>0</v>
      </c>
      <c r="AC291" s="78">
        <f>SUM(Mariannhill!AC291)</f>
        <v>0</v>
      </c>
      <c r="AD291" s="78">
        <f>SUM(Mariannhill!AD291)</f>
        <v>0</v>
      </c>
      <c r="AE291" s="78">
        <f>SUM(Mariannhill!AE291)</f>
        <v>0</v>
      </c>
      <c r="AF291" s="78">
        <f>SUM(Mariannhill!AF291)</f>
        <v>0</v>
      </c>
      <c r="AG291" s="77">
        <f>SUM(Mariannhill!AG291)</f>
        <v>0</v>
      </c>
      <c r="AH291" s="79">
        <f>SUM(Mariannhill!AH291)</f>
        <v>0</v>
      </c>
      <c r="AI291" s="78">
        <f>SUM(Mariannhill!AI291)</f>
        <v>0</v>
      </c>
      <c r="AJ291" s="78">
        <f>SUM(Mariannhill!AJ291)</f>
        <v>0</v>
      </c>
      <c r="AK291" s="78">
        <f>SUM(Mariannhill!AK291)</f>
        <v>0</v>
      </c>
      <c r="AL291" s="78">
        <f>SUM(Mariannhill!AL291)</f>
        <v>0</v>
      </c>
      <c r="AM291" s="78">
        <f>SUM(Mariannhill!AM291)</f>
        <v>0</v>
      </c>
      <c r="AN291" s="78">
        <f>SUM(Mariannhill!AN291)</f>
        <v>0</v>
      </c>
      <c r="AO291" s="78">
        <f>SUM(Mariannhill!AO291)</f>
        <v>0</v>
      </c>
      <c r="AP291" s="78">
        <f>SUM(Mariannhill!AP291)</f>
        <v>0</v>
      </c>
      <c r="AQ291" s="78">
        <f>SUM(Mariannhill!AQ291)</f>
        <v>0</v>
      </c>
      <c r="AR291" s="78">
        <f>SUM(Mariannhill!AR291)</f>
        <v>0</v>
      </c>
      <c r="AS291" s="77">
        <f>SUM(Mariannhill!AS291)</f>
        <v>0</v>
      </c>
      <c r="AT291" s="79">
        <f>SUM(Mariannhill!AT291)</f>
        <v>0</v>
      </c>
      <c r="AU291" s="78">
        <f>SUM(Mariannhill!AU291)</f>
        <v>0</v>
      </c>
      <c r="AV291" s="78">
        <f>SUM(Mariannhill!AV291)</f>
        <v>0</v>
      </c>
      <c r="AW291" s="78">
        <f>SUM(Mariannhill!AW291)</f>
        <v>0</v>
      </c>
      <c r="AX291" s="78">
        <f>SUM(Mariannhill!AX291)</f>
        <v>0</v>
      </c>
      <c r="AY291" s="78">
        <f>SUM(Mariannhill!AY291)</f>
        <v>0</v>
      </c>
      <c r="AZ291" s="78">
        <f>SUM(Mariannhill!AZ291)</f>
        <v>0</v>
      </c>
      <c r="BA291" s="78">
        <f>SUM(Mariannhill!BA291)</f>
        <v>0</v>
      </c>
      <c r="BB291" s="78">
        <f>SUM(Mariannhill!BB291)</f>
        <v>0</v>
      </c>
      <c r="BC291" s="78">
        <f>SUM(Mariannhill!BC291)</f>
        <v>0</v>
      </c>
      <c r="BD291" s="78">
        <f>SUM(Mariannhill!BD291)</f>
        <v>0</v>
      </c>
      <c r="BE291" s="77">
        <f>SUM(Mariannhill!BE291)</f>
        <v>0</v>
      </c>
      <c r="BF291" s="79">
        <f>SUM(Mariannhill!BF291)</f>
        <v>0</v>
      </c>
      <c r="BG291" s="78">
        <f>SUM(Mariannhill!BG291)</f>
        <v>0</v>
      </c>
      <c r="BH291" s="78">
        <f>SUM(Mariannhill!BH291)</f>
        <v>0</v>
      </c>
      <c r="BI291" s="78">
        <f>SUM(Mariannhill!BI291)</f>
        <v>0</v>
      </c>
      <c r="BJ291" s="78">
        <f>SUM(Mariannhill!BJ291)</f>
        <v>0</v>
      </c>
      <c r="BK291" s="78">
        <f>SUM(Mariannhill!BK291)</f>
        <v>0</v>
      </c>
      <c r="BL291" s="78">
        <f>SUM(Mariannhill!BL291)</f>
        <v>0</v>
      </c>
      <c r="BM291" s="78">
        <f>SUM(Mariannhill!BM291)</f>
        <v>0</v>
      </c>
      <c r="BN291" s="78">
        <f>SUM(Mariannhill!BN291)</f>
        <v>0</v>
      </c>
      <c r="BO291" s="78">
        <f>SUM(Mariannhill!BO291)</f>
        <v>0</v>
      </c>
      <c r="BP291" s="78">
        <f>SUM(Mariannhill!BP291)</f>
        <v>0</v>
      </c>
      <c r="BQ291" s="77">
        <f>SUM(Mariannhill!BQ291)</f>
        <v>0</v>
      </c>
      <c r="BR291" s="79">
        <f>SUM(Mariannhill!BR291)</f>
        <v>0</v>
      </c>
      <c r="BS291" s="78">
        <f>SUM(Mariannhill!BS291)</f>
        <v>0</v>
      </c>
      <c r="BT291" s="78">
        <f>SUM(Mariannhill!BT291)</f>
        <v>0</v>
      </c>
      <c r="BU291" s="78">
        <f>SUM(Mariannhill!BU291)</f>
        <v>0</v>
      </c>
      <c r="BV291" s="78">
        <f>SUM(Mariannhill!BV291)</f>
        <v>0</v>
      </c>
      <c r="BW291" s="78">
        <f>SUM(Mariannhill!BW291)</f>
        <v>0</v>
      </c>
      <c r="BX291" s="78">
        <f>SUM(Mariannhill!BX291)</f>
        <v>0</v>
      </c>
      <c r="BY291" s="78">
        <f>SUM(Mariannhill!BY291)</f>
        <v>0</v>
      </c>
      <c r="BZ291" s="78">
        <f>SUM(Mariannhill!BZ291)</f>
        <v>0</v>
      </c>
      <c r="CA291" s="78">
        <f>SUM(Mariannhill!CA291)</f>
        <v>0</v>
      </c>
      <c r="CB291" s="78">
        <f>SUM(Mariannhill!CB291)</f>
        <v>0</v>
      </c>
      <c r="CC291" s="77">
        <f>SUM(Mariannhill!CC291)</f>
        <v>0</v>
      </c>
      <c r="CD291" s="40" t="s">
        <v>50</v>
      </c>
    </row>
    <row r="292" spans="2:82" s="154" customFormat="1" x14ac:dyDescent="0.35">
      <c r="B292" s="74" t="s">
        <v>540</v>
      </c>
      <c r="C292" s="130" t="s">
        <v>541</v>
      </c>
      <c r="D292" s="131" t="s">
        <v>253</v>
      </c>
      <c r="E292" s="255">
        <f>SUM(Mariannhill!E292)</f>
        <v>300</v>
      </c>
      <c r="F292" s="214" t="b">
        <f>(Mariannhill!G290)=G292</f>
        <v>1</v>
      </c>
      <c r="G292" s="75">
        <f t="shared" si="104"/>
        <v>0</v>
      </c>
      <c r="H292" s="76">
        <f>SUM(Mariannhill!H292)</f>
        <v>0</v>
      </c>
      <c r="I292" s="77">
        <f>SUM(Mariannhill!I292)</f>
        <v>0</v>
      </c>
      <c r="J292" s="76">
        <f>SUM(Mariannhill!J292)</f>
        <v>0</v>
      </c>
      <c r="K292" s="78">
        <f>SUM(Mariannhill!K292)</f>
        <v>0</v>
      </c>
      <c r="L292" s="78">
        <f>SUM(Mariannhill!L292)</f>
        <v>0</v>
      </c>
      <c r="M292" s="78">
        <f>SUM(Mariannhill!M292)</f>
        <v>0</v>
      </c>
      <c r="N292" s="78">
        <f>SUM(Mariannhill!N292)</f>
        <v>0</v>
      </c>
      <c r="O292" s="78">
        <f>SUM(Mariannhill!O292)</f>
        <v>0</v>
      </c>
      <c r="P292" s="78">
        <f>SUM(Mariannhill!P292)</f>
        <v>0</v>
      </c>
      <c r="Q292" s="78">
        <f>SUM(Mariannhill!Q292)</f>
        <v>0</v>
      </c>
      <c r="R292" s="78">
        <f>SUM(Mariannhill!R292)</f>
        <v>0</v>
      </c>
      <c r="S292" s="78">
        <f>SUM(Mariannhill!S292)</f>
        <v>0</v>
      </c>
      <c r="T292" s="78">
        <f>SUM(Mariannhill!T292)</f>
        <v>0</v>
      </c>
      <c r="U292" s="77">
        <f>SUM(Mariannhill!U292)</f>
        <v>0</v>
      </c>
      <c r="V292" s="76">
        <f>SUM(Mariannhill!V292)</f>
        <v>0</v>
      </c>
      <c r="W292" s="78">
        <f>SUM(Mariannhill!W292)</f>
        <v>0</v>
      </c>
      <c r="X292" s="78">
        <f>SUM(Mariannhill!X292)</f>
        <v>0</v>
      </c>
      <c r="Y292" s="78">
        <f>SUM(Mariannhill!Y292)</f>
        <v>0</v>
      </c>
      <c r="Z292" s="78">
        <f>SUM(Mariannhill!Z292)</f>
        <v>0</v>
      </c>
      <c r="AA292" s="78">
        <f>SUM(Mariannhill!AA292)</f>
        <v>0</v>
      </c>
      <c r="AB292" s="78">
        <f>SUM(Mariannhill!AB292)</f>
        <v>0</v>
      </c>
      <c r="AC292" s="78">
        <f>SUM(Mariannhill!AC292)</f>
        <v>0</v>
      </c>
      <c r="AD292" s="78">
        <f>SUM(Mariannhill!AD292)</f>
        <v>0</v>
      </c>
      <c r="AE292" s="78">
        <f>SUM(Mariannhill!AE292)</f>
        <v>0</v>
      </c>
      <c r="AF292" s="78">
        <f>SUM(Mariannhill!AF292)</f>
        <v>0</v>
      </c>
      <c r="AG292" s="77">
        <f>SUM(Mariannhill!AG292)</f>
        <v>0</v>
      </c>
      <c r="AH292" s="79">
        <f>SUM(Mariannhill!AH292)</f>
        <v>0</v>
      </c>
      <c r="AI292" s="78">
        <f>SUM(Mariannhill!AI292)</f>
        <v>0</v>
      </c>
      <c r="AJ292" s="78">
        <f>SUM(Mariannhill!AJ292)</f>
        <v>0</v>
      </c>
      <c r="AK292" s="78">
        <f>SUM(Mariannhill!AK292)</f>
        <v>0</v>
      </c>
      <c r="AL292" s="78">
        <f>SUM(Mariannhill!AL292)</f>
        <v>0</v>
      </c>
      <c r="AM292" s="78">
        <f>SUM(Mariannhill!AM292)</f>
        <v>0</v>
      </c>
      <c r="AN292" s="78">
        <f>SUM(Mariannhill!AN292)</f>
        <v>0</v>
      </c>
      <c r="AO292" s="78">
        <f>SUM(Mariannhill!AO292)</f>
        <v>0</v>
      </c>
      <c r="AP292" s="78">
        <f>SUM(Mariannhill!AP292)</f>
        <v>0</v>
      </c>
      <c r="AQ292" s="78">
        <f>SUM(Mariannhill!AQ292)</f>
        <v>0</v>
      </c>
      <c r="AR292" s="78">
        <f>SUM(Mariannhill!AR292)</f>
        <v>0</v>
      </c>
      <c r="AS292" s="77">
        <f>SUM(Mariannhill!AS292)</f>
        <v>0</v>
      </c>
      <c r="AT292" s="79">
        <f>SUM(Mariannhill!AT292)</f>
        <v>0</v>
      </c>
      <c r="AU292" s="78">
        <f>SUM(Mariannhill!AU292)</f>
        <v>0</v>
      </c>
      <c r="AV292" s="78">
        <f>SUM(Mariannhill!AV292)</f>
        <v>0</v>
      </c>
      <c r="AW292" s="78">
        <f>SUM(Mariannhill!AW292)</f>
        <v>0</v>
      </c>
      <c r="AX292" s="78">
        <f>SUM(Mariannhill!AX292)</f>
        <v>0</v>
      </c>
      <c r="AY292" s="78">
        <f>SUM(Mariannhill!AY292)</f>
        <v>0</v>
      </c>
      <c r="AZ292" s="78">
        <f>SUM(Mariannhill!AZ292)</f>
        <v>0</v>
      </c>
      <c r="BA292" s="78">
        <f>SUM(Mariannhill!BA292)</f>
        <v>0</v>
      </c>
      <c r="BB292" s="78">
        <f>SUM(Mariannhill!BB292)</f>
        <v>0</v>
      </c>
      <c r="BC292" s="78">
        <f>SUM(Mariannhill!BC292)</f>
        <v>0</v>
      </c>
      <c r="BD292" s="78">
        <f>SUM(Mariannhill!BD292)</f>
        <v>0</v>
      </c>
      <c r="BE292" s="77">
        <f>SUM(Mariannhill!BE292)</f>
        <v>0</v>
      </c>
      <c r="BF292" s="79">
        <f>SUM(Mariannhill!BF292)</f>
        <v>0</v>
      </c>
      <c r="BG292" s="78">
        <f>SUM(Mariannhill!BG292)</f>
        <v>0</v>
      </c>
      <c r="BH292" s="78">
        <f>SUM(Mariannhill!BH292)</f>
        <v>0</v>
      </c>
      <c r="BI292" s="78">
        <f>SUM(Mariannhill!BI292)</f>
        <v>0</v>
      </c>
      <c r="BJ292" s="78">
        <f>SUM(Mariannhill!BJ292)</f>
        <v>0</v>
      </c>
      <c r="BK292" s="78">
        <f>SUM(Mariannhill!BK292)</f>
        <v>0</v>
      </c>
      <c r="BL292" s="78">
        <f>SUM(Mariannhill!BL292)</f>
        <v>0</v>
      </c>
      <c r="BM292" s="78">
        <f>SUM(Mariannhill!BM292)</f>
        <v>0</v>
      </c>
      <c r="BN292" s="78">
        <f>SUM(Mariannhill!BN292)</f>
        <v>0</v>
      </c>
      <c r="BO292" s="78">
        <f>SUM(Mariannhill!BO292)</f>
        <v>0</v>
      </c>
      <c r="BP292" s="78">
        <f>SUM(Mariannhill!BP292)</f>
        <v>0</v>
      </c>
      <c r="BQ292" s="77">
        <f>SUM(Mariannhill!BQ292)</f>
        <v>0</v>
      </c>
      <c r="BR292" s="79">
        <f>SUM(Mariannhill!BR292)</f>
        <v>0</v>
      </c>
      <c r="BS292" s="78">
        <f>SUM(Mariannhill!BS292)</f>
        <v>0</v>
      </c>
      <c r="BT292" s="78">
        <f>SUM(Mariannhill!BT292)</f>
        <v>0</v>
      </c>
      <c r="BU292" s="78">
        <f>SUM(Mariannhill!BU292)</f>
        <v>0</v>
      </c>
      <c r="BV292" s="78">
        <f>SUM(Mariannhill!BV292)</f>
        <v>0</v>
      </c>
      <c r="BW292" s="78">
        <f>SUM(Mariannhill!BW292)</f>
        <v>0</v>
      </c>
      <c r="BX292" s="78">
        <f>SUM(Mariannhill!BX292)</f>
        <v>0</v>
      </c>
      <c r="BY292" s="78">
        <f>SUM(Mariannhill!BY292)</f>
        <v>0</v>
      </c>
      <c r="BZ292" s="78">
        <f>SUM(Mariannhill!BZ292)</f>
        <v>0</v>
      </c>
      <c r="CA292" s="78">
        <f>SUM(Mariannhill!CA292)</f>
        <v>0</v>
      </c>
      <c r="CB292" s="78">
        <f>SUM(Mariannhill!CB292)</f>
        <v>0</v>
      </c>
      <c r="CC292" s="77">
        <f>SUM(Mariannhill!CC292)</f>
        <v>0</v>
      </c>
      <c r="CD292" s="40" t="s">
        <v>50</v>
      </c>
    </row>
    <row r="293" spans="2:82" s="154" customFormat="1" ht="26" x14ac:dyDescent="0.35">
      <c r="B293" s="74" t="s">
        <v>542</v>
      </c>
      <c r="C293" s="130" t="s">
        <v>543</v>
      </c>
      <c r="D293" s="131" t="s">
        <v>248</v>
      </c>
      <c r="E293" s="255">
        <f>SUM(Mariannhill!E293)</f>
        <v>1</v>
      </c>
      <c r="F293" s="214" t="b">
        <f>(Mariannhill!G291)=G293</f>
        <v>1</v>
      </c>
      <c r="G293" s="75">
        <f t="shared" si="104"/>
        <v>0</v>
      </c>
      <c r="H293" s="76">
        <f>SUM(Mariannhill!H293)</f>
        <v>0</v>
      </c>
      <c r="I293" s="77">
        <f>SUM(Mariannhill!I293)</f>
        <v>0</v>
      </c>
      <c r="J293" s="76">
        <f>SUM(Mariannhill!J293)</f>
        <v>0</v>
      </c>
      <c r="K293" s="78">
        <f>SUM(Mariannhill!K293)</f>
        <v>0</v>
      </c>
      <c r="L293" s="78">
        <f>SUM(Mariannhill!L293)</f>
        <v>0</v>
      </c>
      <c r="M293" s="78">
        <f>SUM(Mariannhill!M293)</f>
        <v>0</v>
      </c>
      <c r="N293" s="78">
        <f>SUM(Mariannhill!N293)</f>
        <v>0</v>
      </c>
      <c r="O293" s="78">
        <f>SUM(Mariannhill!O293)</f>
        <v>0</v>
      </c>
      <c r="P293" s="78">
        <f>SUM(Mariannhill!P293)</f>
        <v>0</v>
      </c>
      <c r="Q293" s="78">
        <f>SUM(Mariannhill!Q293)</f>
        <v>0</v>
      </c>
      <c r="R293" s="78">
        <f>SUM(Mariannhill!R293)</f>
        <v>0</v>
      </c>
      <c r="S293" s="78">
        <f>SUM(Mariannhill!S293)</f>
        <v>0</v>
      </c>
      <c r="T293" s="78">
        <f>SUM(Mariannhill!T293)</f>
        <v>0</v>
      </c>
      <c r="U293" s="77">
        <f>SUM(Mariannhill!U293)</f>
        <v>0</v>
      </c>
      <c r="V293" s="76">
        <f>SUM(Mariannhill!V293)</f>
        <v>0</v>
      </c>
      <c r="W293" s="78">
        <f>SUM(Mariannhill!W293)</f>
        <v>0</v>
      </c>
      <c r="X293" s="78">
        <f>SUM(Mariannhill!X293)</f>
        <v>0</v>
      </c>
      <c r="Y293" s="78">
        <f>SUM(Mariannhill!Y293)</f>
        <v>0</v>
      </c>
      <c r="Z293" s="78">
        <f>SUM(Mariannhill!Z293)</f>
        <v>0</v>
      </c>
      <c r="AA293" s="78">
        <f>SUM(Mariannhill!AA293)</f>
        <v>0</v>
      </c>
      <c r="AB293" s="78">
        <f>SUM(Mariannhill!AB293)</f>
        <v>0</v>
      </c>
      <c r="AC293" s="78">
        <f>SUM(Mariannhill!AC293)</f>
        <v>0</v>
      </c>
      <c r="AD293" s="78">
        <f>SUM(Mariannhill!AD293)</f>
        <v>0</v>
      </c>
      <c r="AE293" s="78">
        <f>SUM(Mariannhill!AE293)</f>
        <v>0</v>
      </c>
      <c r="AF293" s="78">
        <f>SUM(Mariannhill!AF293)</f>
        <v>0</v>
      </c>
      <c r="AG293" s="77">
        <f>SUM(Mariannhill!AG293)</f>
        <v>0</v>
      </c>
      <c r="AH293" s="79">
        <f>SUM(Mariannhill!AH293)</f>
        <v>0</v>
      </c>
      <c r="AI293" s="78">
        <f>SUM(Mariannhill!AI293)</f>
        <v>0</v>
      </c>
      <c r="AJ293" s="78">
        <f>SUM(Mariannhill!AJ293)</f>
        <v>0</v>
      </c>
      <c r="AK293" s="78">
        <f>SUM(Mariannhill!AK293)</f>
        <v>0</v>
      </c>
      <c r="AL293" s="78">
        <f>SUM(Mariannhill!AL293)</f>
        <v>0</v>
      </c>
      <c r="AM293" s="78">
        <f>SUM(Mariannhill!AM293)</f>
        <v>0</v>
      </c>
      <c r="AN293" s="78">
        <f>SUM(Mariannhill!AN293)</f>
        <v>0</v>
      </c>
      <c r="AO293" s="78">
        <f>SUM(Mariannhill!AO293)</f>
        <v>0</v>
      </c>
      <c r="AP293" s="78">
        <f>SUM(Mariannhill!AP293)</f>
        <v>0</v>
      </c>
      <c r="AQ293" s="78">
        <f>SUM(Mariannhill!AQ293)</f>
        <v>0</v>
      </c>
      <c r="AR293" s="78">
        <f>SUM(Mariannhill!AR293)</f>
        <v>0</v>
      </c>
      <c r="AS293" s="77">
        <f>SUM(Mariannhill!AS293)</f>
        <v>0</v>
      </c>
      <c r="AT293" s="79">
        <f>SUM(Mariannhill!AT293)</f>
        <v>0</v>
      </c>
      <c r="AU293" s="78">
        <f>SUM(Mariannhill!AU293)</f>
        <v>0</v>
      </c>
      <c r="AV293" s="78">
        <f>SUM(Mariannhill!AV293)</f>
        <v>0</v>
      </c>
      <c r="AW293" s="78">
        <f>SUM(Mariannhill!AW293)</f>
        <v>0</v>
      </c>
      <c r="AX293" s="78">
        <f>SUM(Mariannhill!AX293)</f>
        <v>0</v>
      </c>
      <c r="AY293" s="78">
        <f>SUM(Mariannhill!AY293)</f>
        <v>0</v>
      </c>
      <c r="AZ293" s="78">
        <f>SUM(Mariannhill!AZ293)</f>
        <v>0</v>
      </c>
      <c r="BA293" s="78">
        <f>SUM(Mariannhill!BA293)</f>
        <v>0</v>
      </c>
      <c r="BB293" s="78">
        <f>SUM(Mariannhill!BB293)</f>
        <v>0</v>
      </c>
      <c r="BC293" s="78">
        <f>SUM(Mariannhill!BC293)</f>
        <v>0</v>
      </c>
      <c r="BD293" s="78">
        <f>SUM(Mariannhill!BD293)</f>
        <v>0</v>
      </c>
      <c r="BE293" s="77">
        <f>SUM(Mariannhill!BE293)</f>
        <v>0</v>
      </c>
      <c r="BF293" s="79">
        <f>SUM(Mariannhill!BF293)</f>
        <v>0</v>
      </c>
      <c r="BG293" s="78">
        <f>SUM(Mariannhill!BG293)</f>
        <v>0</v>
      </c>
      <c r="BH293" s="78">
        <f>SUM(Mariannhill!BH293)</f>
        <v>0</v>
      </c>
      <c r="BI293" s="78">
        <f>SUM(Mariannhill!BI293)</f>
        <v>0</v>
      </c>
      <c r="BJ293" s="78">
        <f>SUM(Mariannhill!BJ293)</f>
        <v>0</v>
      </c>
      <c r="BK293" s="78">
        <f>SUM(Mariannhill!BK293)</f>
        <v>0</v>
      </c>
      <c r="BL293" s="78">
        <f>SUM(Mariannhill!BL293)</f>
        <v>0</v>
      </c>
      <c r="BM293" s="78">
        <f>SUM(Mariannhill!BM293)</f>
        <v>0</v>
      </c>
      <c r="BN293" s="78">
        <f>SUM(Mariannhill!BN293)</f>
        <v>0</v>
      </c>
      <c r="BO293" s="78">
        <f>SUM(Mariannhill!BO293)</f>
        <v>0</v>
      </c>
      <c r="BP293" s="78">
        <f>SUM(Mariannhill!BP293)</f>
        <v>0</v>
      </c>
      <c r="BQ293" s="77">
        <f>SUM(Mariannhill!BQ293)</f>
        <v>0</v>
      </c>
      <c r="BR293" s="79">
        <f>SUM(Mariannhill!BR293)</f>
        <v>0</v>
      </c>
      <c r="BS293" s="78">
        <f>SUM(Mariannhill!BS293)</f>
        <v>0</v>
      </c>
      <c r="BT293" s="78">
        <f>SUM(Mariannhill!BT293)</f>
        <v>0</v>
      </c>
      <c r="BU293" s="78">
        <f>SUM(Mariannhill!BU293)</f>
        <v>0</v>
      </c>
      <c r="BV293" s="78">
        <f>SUM(Mariannhill!BV293)</f>
        <v>0</v>
      </c>
      <c r="BW293" s="78">
        <f>SUM(Mariannhill!BW293)</f>
        <v>0</v>
      </c>
      <c r="BX293" s="78">
        <f>SUM(Mariannhill!BX293)</f>
        <v>0</v>
      </c>
      <c r="BY293" s="78">
        <f>SUM(Mariannhill!BY293)</f>
        <v>0</v>
      </c>
      <c r="BZ293" s="78">
        <f>SUM(Mariannhill!BZ293)</f>
        <v>0</v>
      </c>
      <c r="CA293" s="78">
        <f>SUM(Mariannhill!CA293)</f>
        <v>0</v>
      </c>
      <c r="CB293" s="78">
        <f>SUM(Mariannhill!CB293)</f>
        <v>0</v>
      </c>
      <c r="CC293" s="77">
        <f>SUM(Mariannhill!CC293)</f>
        <v>0</v>
      </c>
      <c r="CD293" s="40" t="s">
        <v>50</v>
      </c>
    </row>
    <row r="294" spans="2:82" s="40" customFormat="1" ht="26" x14ac:dyDescent="0.35">
      <c r="B294" s="74" t="s">
        <v>544</v>
      </c>
      <c r="C294" s="130" t="s">
        <v>545</v>
      </c>
      <c r="D294" s="131" t="s">
        <v>248</v>
      </c>
      <c r="E294" s="255">
        <f>SUM(Mariannhill!E294)</f>
        <v>2</v>
      </c>
      <c r="F294" s="214" t="b">
        <f>(Mariannhill!G292)=G294</f>
        <v>1</v>
      </c>
      <c r="G294" s="75">
        <f t="shared" si="104"/>
        <v>0</v>
      </c>
      <c r="H294" s="76">
        <f>SUM(Mariannhill!H294)</f>
        <v>0</v>
      </c>
      <c r="I294" s="77">
        <f>SUM(Mariannhill!I294)</f>
        <v>0</v>
      </c>
      <c r="J294" s="76">
        <f>SUM(Mariannhill!J294)</f>
        <v>0</v>
      </c>
      <c r="K294" s="78">
        <f>SUM(Mariannhill!K294)</f>
        <v>0</v>
      </c>
      <c r="L294" s="78">
        <f>SUM(Mariannhill!L294)</f>
        <v>0</v>
      </c>
      <c r="M294" s="78">
        <f>SUM(Mariannhill!M294)</f>
        <v>0</v>
      </c>
      <c r="N294" s="78">
        <f>SUM(Mariannhill!N294)</f>
        <v>0</v>
      </c>
      <c r="O294" s="78">
        <f>SUM(Mariannhill!O294)</f>
        <v>0</v>
      </c>
      <c r="P294" s="78">
        <f>SUM(Mariannhill!P294)</f>
        <v>0</v>
      </c>
      <c r="Q294" s="78">
        <f>SUM(Mariannhill!Q294)</f>
        <v>0</v>
      </c>
      <c r="R294" s="78">
        <f>SUM(Mariannhill!R294)</f>
        <v>0</v>
      </c>
      <c r="S294" s="78">
        <f>SUM(Mariannhill!S294)</f>
        <v>0</v>
      </c>
      <c r="T294" s="78">
        <f>SUM(Mariannhill!T294)</f>
        <v>0</v>
      </c>
      <c r="U294" s="77">
        <f>SUM(Mariannhill!U294)</f>
        <v>0</v>
      </c>
      <c r="V294" s="76">
        <f>SUM(Mariannhill!V294)</f>
        <v>0</v>
      </c>
      <c r="W294" s="78">
        <f>SUM(Mariannhill!W294)</f>
        <v>0</v>
      </c>
      <c r="X294" s="78">
        <f>SUM(Mariannhill!X294)</f>
        <v>0</v>
      </c>
      <c r="Y294" s="78">
        <f>SUM(Mariannhill!Y294)</f>
        <v>0</v>
      </c>
      <c r="Z294" s="78">
        <f>SUM(Mariannhill!Z294)</f>
        <v>0</v>
      </c>
      <c r="AA294" s="78">
        <f>SUM(Mariannhill!AA294)</f>
        <v>0</v>
      </c>
      <c r="AB294" s="78">
        <f>SUM(Mariannhill!AB294)</f>
        <v>0</v>
      </c>
      <c r="AC294" s="78">
        <f>SUM(Mariannhill!AC294)</f>
        <v>0</v>
      </c>
      <c r="AD294" s="78">
        <f>SUM(Mariannhill!AD294)</f>
        <v>0</v>
      </c>
      <c r="AE294" s="78">
        <f>SUM(Mariannhill!AE294)</f>
        <v>0</v>
      </c>
      <c r="AF294" s="78">
        <f>SUM(Mariannhill!AF294)</f>
        <v>0</v>
      </c>
      <c r="AG294" s="77">
        <f>SUM(Mariannhill!AG294)</f>
        <v>0</v>
      </c>
      <c r="AH294" s="79">
        <f>SUM(Mariannhill!AH294)</f>
        <v>0</v>
      </c>
      <c r="AI294" s="78">
        <f>SUM(Mariannhill!AI294)</f>
        <v>0</v>
      </c>
      <c r="AJ294" s="78">
        <f>SUM(Mariannhill!AJ294)</f>
        <v>0</v>
      </c>
      <c r="AK294" s="78">
        <f>SUM(Mariannhill!AK294)</f>
        <v>0</v>
      </c>
      <c r="AL294" s="78">
        <f>SUM(Mariannhill!AL294)</f>
        <v>0</v>
      </c>
      <c r="AM294" s="78">
        <f>SUM(Mariannhill!AM294)</f>
        <v>0</v>
      </c>
      <c r="AN294" s="78">
        <f>SUM(Mariannhill!AN294)</f>
        <v>0</v>
      </c>
      <c r="AO294" s="78">
        <f>SUM(Mariannhill!AO294)</f>
        <v>0</v>
      </c>
      <c r="AP294" s="78">
        <f>SUM(Mariannhill!AP294)</f>
        <v>0</v>
      </c>
      <c r="AQ294" s="78">
        <f>SUM(Mariannhill!AQ294)</f>
        <v>0</v>
      </c>
      <c r="AR294" s="78">
        <f>SUM(Mariannhill!AR294)</f>
        <v>0</v>
      </c>
      <c r="AS294" s="77">
        <f>SUM(Mariannhill!AS294)</f>
        <v>0</v>
      </c>
      <c r="AT294" s="79">
        <f>SUM(Mariannhill!AT294)</f>
        <v>0</v>
      </c>
      <c r="AU294" s="78">
        <f>SUM(Mariannhill!AU294)</f>
        <v>0</v>
      </c>
      <c r="AV294" s="78">
        <f>SUM(Mariannhill!AV294)</f>
        <v>0</v>
      </c>
      <c r="AW294" s="78">
        <f>SUM(Mariannhill!AW294)</f>
        <v>0</v>
      </c>
      <c r="AX294" s="78">
        <f>SUM(Mariannhill!AX294)</f>
        <v>0</v>
      </c>
      <c r="AY294" s="78">
        <f>SUM(Mariannhill!AY294)</f>
        <v>0</v>
      </c>
      <c r="AZ294" s="78">
        <f>SUM(Mariannhill!AZ294)</f>
        <v>0</v>
      </c>
      <c r="BA294" s="78">
        <f>SUM(Mariannhill!BA294)</f>
        <v>0</v>
      </c>
      <c r="BB294" s="78">
        <f>SUM(Mariannhill!BB294)</f>
        <v>0</v>
      </c>
      <c r="BC294" s="78">
        <f>SUM(Mariannhill!BC294)</f>
        <v>0</v>
      </c>
      <c r="BD294" s="78">
        <f>SUM(Mariannhill!BD294)</f>
        <v>0</v>
      </c>
      <c r="BE294" s="77">
        <f>SUM(Mariannhill!BE294)</f>
        <v>0</v>
      </c>
      <c r="BF294" s="79">
        <f>SUM(Mariannhill!BF294)</f>
        <v>0</v>
      </c>
      <c r="BG294" s="78">
        <f>SUM(Mariannhill!BG294)</f>
        <v>0</v>
      </c>
      <c r="BH294" s="78">
        <f>SUM(Mariannhill!BH294)</f>
        <v>0</v>
      </c>
      <c r="BI294" s="78">
        <f>SUM(Mariannhill!BI294)</f>
        <v>0</v>
      </c>
      <c r="BJ294" s="78">
        <f>SUM(Mariannhill!BJ294)</f>
        <v>0</v>
      </c>
      <c r="BK294" s="78">
        <f>SUM(Mariannhill!BK294)</f>
        <v>0</v>
      </c>
      <c r="BL294" s="78">
        <f>SUM(Mariannhill!BL294)</f>
        <v>0</v>
      </c>
      <c r="BM294" s="78">
        <f>SUM(Mariannhill!BM294)</f>
        <v>0</v>
      </c>
      <c r="BN294" s="78">
        <f>SUM(Mariannhill!BN294)</f>
        <v>0</v>
      </c>
      <c r="BO294" s="78">
        <f>SUM(Mariannhill!BO294)</f>
        <v>0</v>
      </c>
      <c r="BP294" s="78">
        <f>SUM(Mariannhill!BP294)</f>
        <v>0</v>
      </c>
      <c r="BQ294" s="77">
        <f>SUM(Mariannhill!BQ294)</f>
        <v>0</v>
      </c>
      <c r="BR294" s="79">
        <f>SUM(Mariannhill!BR294)</f>
        <v>0</v>
      </c>
      <c r="BS294" s="78">
        <f>SUM(Mariannhill!BS294)</f>
        <v>0</v>
      </c>
      <c r="BT294" s="78">
        <f>SUM(Mariannhill!BT294)</f>
        <v>0</v>
      </c>
      <c r="BU294" s="78">
        <f>SUM(Mariannhill!BU294)</f>
        <v>0</v>
      </c>
      <c r="BV294" s="78">
        <f>SUM(Mariannhill!BV294)</f>
        <v>0</v>
      </c>
      <c r="BW294" s="78">
        <f>SUM(Mariannhill!BW294)</f>
        <v>0</v>
      </c>
      <c r="BX294" s="78">
        <f>SUM(Mariannhill!BX294)</f>
        <v>0</v>
      </c>
      <c r="BY294" s="78">
        <f>SUM(Mariannhill!BY294)</f>
        <v>0</v>
      </c>
      <c r="BZ294" s="78">
        <f>SUM(Mariannhill!BZ294)</f>
        <v>0</v>
      </c>
      <c r="CA294" s="78">
        <f>SUM(Mariannhill!CA294)</f>
        <v>0</v>
      </c>
      <c r="CB294" s="78">
        <f>SUM(Mariannhill!CB294)</f>
        <v>0</v>
      </c>
      <c r="CC294" s="77">
        <f>SUM(Mariannhill!CC294)</f>
        <v>0</v>
      </c>
      <c r="CD294" s="40" t="s">
        <v>50</v>
      </c>
    </row>
    <row r="295" spans="2:82" s="148" customFormat="1" ht="26" x14ac:dyDescent="0.35">
      <c r="B295" s="74" t="s">
        <v>546</v>
      </c>
      <c r="C295" s="130" t="s">
        <v>547</v>
      </c>
      <c r="D295" s="131" t="s">
        <v>248</v>
      </c>
      <c r="E295" s="255">
        <f>SUM(Mariannhill!E295)</f>
        <v>2</v>
      </c>
      <c r="F295" s="214" t="b">
        <f>(Mariannhill!G293)=G295</f>
        <v>1</v>
      </c>
      <c r="G295" s="75">
        <f t="shared" si="104"/>
        <v>0</v>
      </c>
      <c r="H295" s="76">
        <f>SUM(Mariannhill!H295)</f>
        <v>0</v>
      </c>
      <c r="I295" s="77">
        <f>SUM(Mariannhill!I295)</f>
        <v>0</v>
      </c>
      <c r="J295" s="76">
        <f>SUM(Mariannhill!J295)</f>
        <v>0</v>
      </c>
      <c r="K295" s="78">
        <f>SUM(Mariannhill!K295)</f>
        <v>0</v>
      </c>
      <c r="L295" s="78">
        <f>SUM(Mariannhill!L295)</f>
        <v>0</v>
      </c>
      <c r="M295" s="78">
        <f>SUM(Mariannhill!M295)</f>
        <v>0</v>
      </c>
      <c r="N295" s="78">
        <f>SUM(Mariannhill!N295)</f>
        <v>0</v>
      </c>
      <c r="O295" s="78">
        <f>SUM(Mariannhill!O295)</f>
        <v>0</v>
      </c>
      <c r="P295" s="78">
        <f>SUM(Mariannhill!P295)</f>
        <v>0</v>
      </c>
      <c r="Q295" s="78">
        <f>SUM(Mariannhill!Q295)</f>
        <v>0</v>
      </c>
      <c r="R295" s="78">
        <f>SUM(Mariannhill!R295)</f>
        <v>0</v>
      </c>
      <c r="S295" s="78">
        <f>SUM(Mariannhill!S295)</f>
        <v>0</v>
      </c>
      <c r="T295" s="78">
        <f>SUM(Mariannhill!T295)</f>
        <v>0</v>
      </c>
      <c r="U295" s="77">
        <f>SUM(Mariannhill!U295)</f>
        <v>0</v>
      </c>
      <c r="V295" s="76">
        <f>SUM(Mariannhill!V295)</f>
        <v>0</v>
      </c>
      <c r="W295" s="78">
        <f>SUM(Mariannhill!W295)</f>
        <v>0</v>
      </c>
      <c r="X295" s="78">
        <f>SUM(Mariannhill!X295)</f>
        <v>0</v>
      </c>
      <c r="Y295" s="78">
        <f>SUM(Mariannhill!Y295)</f>
        <v>0</v>
      </c>
      <c r="Z295" s="78">
        <f>SUM(Mariannhill!Z295)</f>
        <v>0</v>
      </c>
      <c r="AA295" s="78">
        <f>SUM(Mariannhill!AA295)</f>
        <v>0</v>
      </c>
      <c r="AB295" s="78">
        <f>SUM(Mariannhill!AB295)</f>
        <v>0</v>
      </c>
      <c r="AC295" s="78">
        <f>SUM(Mariannhill!AC295)</f>
        <v>0</v>
      </c>
      <c r="AD295" s="78">
        <f>SUM(Mariannhill!AD295)</f>
        <v>0</v>
      </c>
      <c r="AE295" s="78">
        <f>SUM(Mariannhill!AE295)</f>
        <v>0</v>
      </c>
      <c r="AF295" s="78">
        <f>SUM(Mariannhill!AF295)</f>
        <v>0</v>
      </c>
      <c r="AG295" s="77">
        <f>SUM(Mariannhill!AG295)</f>
        <v>0</v>
      </c>
      <c r="AH295" s="79">
        <f>SUM(Mariannhill!AH295)</f>
        <v>0</v>
      </c>
      <c r="AI295" s="78">
        <f>SUM(Mariannhill!AI295)</f>
        <v>0</v>
      </c>
      <c r="AJ295" s="78">
        <f>SUM(Mariannhill!AJ295)</f>
        <v>0</v>
      </c>
      <c r="AK295" s="78">
        <f>SUM(Mariannhill!AK295)</f>
        <v>0</v>
      </c>
      <c r="AL295" s="78">
        <f>SUM(Mariannhill!AL295)</f>
        <v>0</v>
      </c>
      <c r="AM295" s="78">
        <f>SUM(Mariannhill!AM295)</f>
        <v>0</v>
      </c>
      <c r="AN295" s="78">
        <f>SUM(Mariannhill!AN295)</f>
        <v>0</v>
      </c>
      <c r="AO295" s="78">
        <f>SUM(Mariannhill!AO295)</f>
        <v>0</v>
      </c>
      <c r="AP295" s="78">
        <f>SUM(Mariannhill!AP295)</f>
        <v>0</v>
      </c>
      <c r="AQ295" s="78">
        <f>SUM(Mariannhill!AQ295)</f>
        <v>0</v>
      </c>
      <c r="AR295" s="78">
        <f>SUM(Mariannhill!AR295)</f>
        <v>0</v>
      </c>
      <c r="AS295" s="77">
        <f>SUM(Mariannhill!AS295)</f>
        <v>0</v>
      </c>
      <c r="AT295" s="79">
        <f>SUM(Mariannhill!AT295)</f>
        <v>0</v>
      </c>
      <c r="AU295" s="78">
        <f>SUM(Mariannhill!AU295)</f>
        <v>0</v>
      </c>
      <c r="AV295" s="78">
        <f>SUM(Mariannhill!AV295)</f>
        <v>0</v>
      </c>
      <c r="AW295" s="78">
        <f>SUM(Mariannhill!AW295)</f>
        <v>0</v>
      </c>
      <c r="AX295" s="78">
        <f>SUM(Mariannhill!AX295)</f>
        <v>0</v>
      </c>
      <c r="AY295" s="78">
        <f>SUM(Mariannhill!AY295)</f>
        <v>0</v>
      </c>
      <c r="AZ295" s="78">
        <f>SUM(Mariannhill!AZ295)</f>
        <v>0</v>
      </c>
      <c r="BA295" s="78">
        <f>SUM(Mariannhill!BA295)</f>
        <v>0</v>
      </c>
      <c r="BB295" s="78">
        <f>SUM(Mariannhill!BB295)</f>
        <v>0</v>
      </c>
      <c r="BC295" s="78">
        <f>SUM(Mariannhill!BC295)</f>
        <v>0</v>
      </c>
      <c r="BD295" s="78">
        <f>SUM(Mariannhill!BD295)</f>
        <v>0</v>
      </c>
      <c r="BE295" s="77">
        <f>SUM(Mariannhill!BE295)</f>
        <v>0</v>
      </c>
      <c r="BF295" s="79">
        <f>SUM(Mariannhill!BF295)</f>
        <v>0</v>
      </c>
      <c r="BG295" s="78">
        <f>SUM(Mariannhill!BG295)</f>
        <v>0</v>
      </c>
      <c r="BH295" s="78">
        <f>SUM(Mariannhill!BH295)</f>
        <v>0</v>
      </c>
      <c r="BI295" s="78">
        <f>SUM(Mariannhill!BI295)</f>
        <v>0</v>
      </c>
      <c r="BJ295" s="78">
        <f>SUM(Mariannhill!BJ295)</f>
        <v>0</v>
      </c>
      <c r="BK295" s="78">
        <f>SUM(Mariannhill!BK295)</f>
        <v>0</v>
      </c>
      <c r="BL295" s="78">
        <f>SUM(Mariannhill!BL295)</f>
        <v>0</v>
      </c>
      <c r="BM295" s="78">
        <f>SUM(Mariannhill!BM295)</f>
        <v>0</v>
      </c>
      <c r="BN295" s="78">
        <f>SUM(Mariannhill!BN295)</f>
        <v>0</v>
      </c>
      <c r="BO295" s="78">
        <f>SUM(Mariannhill!BO295)</f>
        <v>0</v>
      </c>
      <c r="BP295" s="78">
        <f>SUM(Mariannhill!BP295)</f>
        <v>0</v>
      </c>
      <c r="BQ295" s="77">
        <f>SUM(Mariannhill!BQ295)</f>
        <v>0</v>
      </c>
      <c r="BR295" s="79">
        <f>SUM(Mariannhill!BR295)</f>
        <v>0</v>
      </c>
      <c r="BS295" s="78">
        <f>SUM(Mariannhill!BS295)</f>
        <v>0</v>
      </c>
      <c r="BT295" s="78">
        <f>SUM(Mariannhill!BT295)</f>
        <v>0</v>
      </c>
      <c r="BU295" s="78">
        <f>SUM(Mariannhill!BU295)</f>
        <v>0</v>
      </c>
      <c r="BV295" s="78">
        <f>SUM(Mariannhill!BV295)</f>
        <v>0</v>
      </c>
      <c r="BW295" s="78">
        <f>SUM(Mariannhill!BW295)</f>
        <v>0</v>
      </c>
      <c r="BX295" s="78">
        <f>SUM(Mariannhill!BX295)</f>
        <v>0</v>
      </c>
      <c r="BY295" s="78">
        <f>SUM(Mariannhill!BY295)</f>
        <v>0</v>
      </c>
      <c r="BZ295" s="78">
        <f>SUM(Mariannhill!BZ295)</f>
        <v>0</v>
      </c>
      <c r="CA295" s="78">
        <f>SUM(Mariannhill!CA295)</f>
        <v>0</v>
      </c>
      <c r="CB295" s="78">
        <f>SUM(Mariannhill!CB295)</f>
        <v>0</v>
      </c>
      <c r="CC295" s="77">
        <f>SUM(Mariannhill!CC295)</f>
        <v>0</v>
      </c>
      <c r="CD295" s="40" t="s">
        <v>50</v>
      </c>
    </row>
    <row r="296" spans="2:82" s="40" customFormat="1" ht="26" x14ac:dyDescent="0.35">
      <c r="B296" s="74" t="s">
        <v>548</v>
      </c>
      <c r="C296" s="130" t="s">
        <v>549</v>
      </c>
      <c r="D296" s="131" t="s">
        <v>248</v>
      </c>
      <c r="E296" s="255">
        <f>SUM(Mariannhill!E296)</f>
        <v>4</v>
      </c>
      <c r="F296" s="214" t="b">
        <f>(Mariannhill!G294)=G296</f>
        <v>1</v>
      </c>
      <c r="G296" s="75">
        <f t="shared" si="104"/>
        <v>0</v>
      </c>
      <c r="H296" s="76">
        <f>SUM(Mariannhill!H296)</f>
        <v>0</v>
      </c>
      <c r="I296" s="77">
        <f>SUM(Mariannhill!I296)</f>
        <v>0</v>
      </c>
      <c r="J296" s="76">
        <f>SUM(Mariannhill!J296)</f>
        <v>0</v>
      </c>
      <c r="K296" s="78">
        <f>SUM(Mariannhill!K296)</f>
        <v>0</v>
      </c>
      <c r="L296" s="78">
        <f>SUM(Mariannhill!L296)</f>
        <v>0</v>
      </c>
      <c r="M296" s="78">
        <f>SUM(Mariannhill!M296)</f>
        <v>0</v>
      </c>
      <c r="N296" s="78">
        <f>SUM(Mariannhill!N296)</f>
        <v>0</v>
      </c>
      <c r="O296" s="78">
        <f>SUM(Mariannhill!O296)</f>
        <v>0</v>
      </c>
      <c r="P296" s="78">
        <f>SUM(Mariannhill!P296)</f>
        <v>0</v>
      </c>
      <c r="Q296" s="78">
        <f>SUM(Mariannhill!Q296)</f>
        <v>0</v>
      </c>
      <c r="R296" s="78">
        <f>SUM(Mariannhill!R296)</f>
        <v>0</v>
      </c>
      <c r="S296" s="78">
        <f>SUM(Mariannhill!S296)</f>
        <v>0</v>
      </c>
      <c r="T296" s="78">
        <f>SUM(Mariannhill!T296)</f>
        <v>0</v>
      </c>
      <c r="U296" s="77">
        <f>SUM(Mariannhill!U296)</f>
        <v>0</v>
      </c>
      <c r="V296" s="76">
        <f>SUM(Mariannhill!V296)</f>
        <v>0</v>
      </c>
      <c r="W296" s="78">
        <f>SUM(Mariannhill!W296)</f>
        <v>0</v>
      </c>
      <c r="X296" s="78">
        <f>SUM(Mariannhill!X296)</f>
        <v>0</v>
      </c>
      <c r="Y296" s="78">
        <f>SUM(Mariannhill!Y296)</f>
        <v>0</v>
      </c>
      <c r="Z296" s="78">
        <f>SUM(Mariannhill!Z296)</f>
        <v>0</v>
      </c>
      <c r="AA296" s="78">
        <f>SUM(Mariannhill!AA296)</f>
        <v>0</v>
      </c>
      <c r="AB296" s="78">
        <f>SUM(Mariannhill!AB296)</f>
        <v>0</v>
      </c>
      <c r="AC296" s="78">
        <f>SUM(Mariannhill!AC296)</f>
        <v>0</v>
      </c>
      <c r="AD296" s="78">
        <f>SUM(Mariannhill!AD296)</f>
        <v>0</v>
      </c>
      <c r="AE296" s="78">
        <f>SUM(Mariannhill!AE296)</f>
        <v>0</v>
      </c>
      <c r="AF296" s="78">
        <f>SUM(Mariannhill!AF296)</f>
        <v>0</v>
      </c>
      <c r="AG296" s="77">
        <f>SUM(Mariannhill!AG296)</f>
        <v>0</v>
      </c>
      <c r="AH296" s="79">
        <f>SUM(Mariannhill!AH296)</f>
        <v>0</v>
      </c>
      <c r="AI296" s="78">
        <f>SUM(Mariannhill!AI296)</f>
        <v>0</v>
      </c>
      <c r="AJ296" s="78">
        <f>SUM(Mariannhill!AJ296)</f>
        <v>0</v>
      </c>
      <c r="AK296" s="78">
        <f>SUM(Mariannhill!AK296)</f>
        <v>0</v>
      </c>
      <c r="AL296" s="78">
        <f>SUM(Mariannhill!AL296)</f>
        <v>0</v>
      </c>
      <c r="AM296" s="78">
        <f>SUM(Mariannhill!AM296)</f>
        <v>0</v>
      </c>
      <c r="AN296" s="78">
        <f>SUM(Mariannhill!AN296)</f>
        <v>0</v>
      </c>
      <c r="AO296" s="78">
        <f>SUM(Mariannhill!AO296)</f>
        <v>0</v>
      </c>
      <c r="AP296" s="78">
        <f>SUM(Mariannhill!AP296)</f>
        <v>0</v>
      </c>
      <c r="AQ296" s="78">
        <f>SUM(Mariannhill!AQ296)</f>
        <v>0</v>
      </c>
      <c r="AR296" s="78">
        <f>SUM(Mariannhill!AR296)</f>
        <v>0</v>
      </c>
      <c r="AS296" s="77">
        <f>SUM(Mariannhill!AS296)</f>
        <v>0</v>
      </c>
      <c r="AT296" s="79">
        <f>SUM(Mariannhill!AT296)</f>
        <v>0</v>
      </c>
      <c r="AU296" s="78">
        <f>SUM(Mariannhill!AU296)</f>
        <v>0</v>
      </c>
      <c r="AV296" s="78">
        <f>SUM(Mariannhill!AV296)</f>
        <v>0</v>
      </c>
      <c r="AW296" s="78">
        <f>SUM(Mariannhill!AW296)</f>
        <v>0</v>
      </c>
      <c r="AX296" s="78">
        <f>SUM(Mariannhill!AX296)</f>
        <v>0</v>
      </c>
      <c r="AY296" s="78">
        <f>SUM(Mariannhill!AY296)</f>
        <v>0</v>
      </c>
      <c r="AZ296" s="78">
        <f>SUM(Mariannhill!AZ296)</f>
        <v>0</v>
      </c>
      <c r="BA296" s="78">
        <f>SUM(Mariannhill!BA296)</f>
        <v>0</v>
      </c>
      <c r="BB296" s="78">
        <f>SUM(Mariannhill!BB296)</f>
        <v>0</v>
      </c>
      <c r="BC296" s="78">
        <f>SUM(Mariannhill!BC296)</f>
        <v>0</v>
      </c>
      <c r="BD296" s="78">
        <f>SUM(Mariannhill!BD296)</f>
        <v>0</v>
      </c>
      <c r="BE296" s="77">
        <f>SUM(Mariannhill!BE296)</f>
        <v>0</v>
      </c>
      <c r="BF296" s="79">
        <f>SUM(Mariannhill!BF296)</f>
        <v>0</v>
      </c>
      <c r="BG296" s="78">
        <f>SUM(Mariannhill!BG296)</f>
        <v>0</v>
      </c>
      <c r="BH296" s="78">
        <f>SUM(Mariannhill!BH296)</f>
        <v>0</v>
      </c>
      <c r="BI296" s="78">
        <f>SUM(Mariannhill!BI296)</f>
        <v>0</v>
      </c>
      <c r="BJ296" s="78">
        <f>SUM(Mariannhill!BJ296)</f>
        <v>0</v>
      </c>
      <c r="BK296" s="78">
        <f>SUM(Mariannhill!BK296)</f>
        <v>0</v>
      </c>
      <c r="BL296" s="78">
        <f>SUM(Mariannhill!BL296)</f>
        <v>0</v>
      </c>
      <c r="BM296" s="78">
        <f>SUM(Mariannhill!BM296)</f>
        <v>0</v>
      </c>
      <c r="BN296" s="78">
        <f>SUM(Mariannhill!BN296)</f>
        <v>0</v>
      </c>
      <c r="BO296" s="78">
        <f>SUM(Mariannhill!BO296)</f>
        <v>0</v>
      </c>
      <c r="BP296" s="78">
        <f>SUM(Mariannhill!BP296)</f>
        <v>0</v>
      </c>
      <c r="BQ296" s="77">
        <f>SUM(Mariannhill!BQ296)</f>
        <v>0</v>
      </c>
      <c r="BR296" s="79">
        <f>SUM(Mariannhill!BR296)</f>
        <v>0</v>
      </c>
      <c r="BS296" s="78">
        <f>SUM(Mariannhill!BS296)</f>
        <v>0</v>
      </c>
      <c r="BT296" s="78">
        <f>SUM(Mariannhill!BT296)</f>
        <v>0</v>
      </c>
      <c r="BU296" s="78">
        <f>SUM(Mariannhill!BU296)</f>
        <v>0</v>
      </c>
      <c r="BV296" s="78">
        <f>SUM(Mariannhill!BV296)</f>
        <v>0</v>
      </c>
      <c r="BW296" s="78">
        <f>SUM(Mariannhill!BW296)</f>
        <v>0</v>
      </c>
      <c r="BX296" s="78">
        <f>SUM(Mariannhill!BX296)</f>
        <v>0</v>
      </c>
      <c r="BY296" s="78">
        <f>SUM(Mariannhill!BY296)</f>
        <v>0</v>
      </c>
      <c r="BZ296" s="78">
        <f>SUM(Mariannhill!BZ296)</f>
        <v>0</v>
      </c>
      <c r="CA296" s="78">
        <f>SUM(Mariannhill!CA296)</f>
        <v>0</v>
      </c>
      <c r="CB296" s="78">
        <f>SUM(Mariannhill!CB296)</f>
        <v>0</v>
      </c>
      <c r="CC296" s="77">
        <f>SUM(Mariannhill!CC296)</f>
        <v>0</v>
      </c>
      <c r="CD296" s="40" t="s">
        <v>50</v>
      </c>
    </row>
    <row r="297" spans="2:82" s="40" customFormat="1" ht="26" x14ac:dyDescent="0.35">
      <c r="B297" s="74" t="s">
        <v>550</v>
      </c>
      <c r="C297" s="130" t="s">
        <v>551</v>
      </c>
      <c r="D297" s="140" t="s">
        <v>248</v>
      </c>
      <c r="E297" s="255">
        <v>2</v>
      </c>
      <c r="F297" s="214" t="b">
        <f>(Mariannhill!G295)=G297</f>
        <v>1</v>
      </c>
      <c r="G297" s="75">
        <f t="shared" si="104"/>
        <v>0</v>
      </c>
      <c r="H297" s="76">
        <f>SUM(Mariannhill!H297)</f>
        <v>0</v>
      </c>
      <c r="I297" s="77">
        <f>SUM(Mariannhill!I297)</f>
        <v>0</v>
      </c>
      <c r="J297" s="76">
        <f>SUM(Mariannhill!J297)</f>
        <v>0</v>
      </c>
      <c r="K297" s="78">
        <f>SUM(Mariannhill!K297)</f>
        <v>0</v>
      </c>
      <c r="L297" s="78">
        <f>SUM(Mariannhill!L297)</f>
        <v>0</v>
      </c>
      <c r="M297" s="78">
        <f>SUM(Mariannhill!M297)</f>
        <v>0</v>
      </c>
      <c r="N297" s="78">
        <f>SUM(Mariannhill!N297)</f>
        <v>0</v>
      </c>
      <c r="O297" s="78">
        <f>SUM(Mariannhill!O297)</f>
        <v>0</v>
      </c>
      <c r="P297" s="78">
        <f>SUM(Mariannhill!P297)</f>
        <v>0</v>
      </c>
      <c r="Q297" s="78">
        <f>SUM(Mariannhill!Q297)</f>
        <v>0</v>
      </c>
      <c r="R297" s="78">
        <f>SUM(Mariannhill!R297)</f>
        <v>0</v>
      </c>
      <c r="S297" s="78">
        <f>SUM(Mariannhill!S297)</f>
        <v>0</v>
      </c>
      <c r="T297" s="78">
        <f>SUM(Mariannhill!T297)</f>
        <v>0</v>
      </c>
      <c r="U297" s="77">
        <f>SUM(Mariannhill!U297)</f>
        <v>0</v>
      </c>
      <c r="V297" s="76">
        <f>SUM(Mariannhill!V297)</f>
        <v>0</v>
      </c>
      <c r="W297" s="78">
        <f>SUM(Mariannhill!W297)</f>
        <v>0</v>
      </c>
      <c r="X297" s="78">
        <f>SUM(Mariannhill!X297)</f>
        <v>0</v>
      </c>
      <c r="Y297" s="78">
        <f>SUM(Mariannhill!Y297)</f>
        <v>0</v>
      </c>
      <c r="Z297" s="78">
        <f>SUM(Mariannhill!Z297)</f>
        <v>0</v>
      </c>
      <c r="AA297" s="78">
        <f>SUM(Mariannhill!AA297)</f>
        <v>0</v>
      </c>
      <c r="AB297" s="78">
        <f>SUM(Mariannhill!AB297)</f>
        <v>0</v>
      </c>
      <c r="AC297" s="78">
        <f>SUM(Mariannhill!AC297)</f>
        <v>0</v>
      </c>
      <c r="AD297" s="78">
        <f>SUM(Mariannhill!AD297)</f>
        <v>0</v>
      </c>
      <c r="AE297" s="78">
        <f>SUM(Mariannhill!AE297)</f>
        <v>0</v>
      </c>
      <c r="AF297" s="78">
        <f>SUM(Mariannhill!AF297)</f>
        <v>0</v>
      </c>
      <c r="AG297" s="77">
        <f>SUM(Mariannhill!AG297)</f>
        <v>0</v>
      </c>
      <c r="AH297" s="79">
        <f>SUM(Mariannhill!AH297)</f>
        <v>0</v>
      </c>
      <c r="AI297" s="78">
        <f>SUM(Mariannhill!AI297)</f>
        <v>0</v>
      </c>
      <c r="AJ297" s="78">
        <f>SUM(Mariannhill!AJ297)</f>
        <v>0</v>
      </c>
      <c r="AK297" s="78">
        <f>SUM(Mariannhill!AK297)</f>
        <v>0</v>
      </c>
      <c r="AL297" s="78">
        <f>SUM(Mariannhill!AL297)</f>
        <v>0</v>
      </c>
      <c r="AM297" s="78">
        <f>SUM(Mariannhill!AM297)</f>
        <v>0</v>
      </c>
      <c r="AN297" s="78">
        <f>SUM(Mariannhill!AN297)</f>
        <v>0</v>
      </c>
      <c r="AO297" s="78">
        <f>SUM(Mariannhill!AO297)</f>
        <v>0</v>
      </c>
      <c r="AP297" s="78">
        <f>SUM(Mariannhill!AP297)</f>
        <v>0</v>
      </c>
      <c r="AQ297" s="78">
        <f>SUM(Mariannhill!AQ297)</f>
        <v>0</v>
      </c>
      <c r="AR297" s="78">
        <f>SUM(Mariannhill!AR297)</f>
        <v>0</v>
      </c>
      <c r="AS297" s="77">
        <f>SUM(Mariannhill!AS297)</f>
        <v>0</v>
      </c>
      <c r="AT297" s="79">
        <f>SUM(Mariannhill!AT297)</f>
        <v>0</v>
      </c>
      <c r="AU297" s="78">
        <f>SUM(Mariannhill!AU297)</f>
        <v>0</v>
      </c>
      <c r="AV297" s="78">
        <f>SUM(Mariannhill!AV297)</f>
        <v>0</v>
      </c>
      <c r="AW297" s="78">
        <f>SUM(Mariannhill!AW297)</f>
        <v>0</v>
      </c>
      <c r="AX297" s="78">
        <f>SUM(Mariannhill!AX297)</f>
        <v>0</v>
      </c>
      <c r="AY297" s="78">
        <f>SUM(Mariannhill!AY297)</f>
        <v>0</v>
      </c>
      <c r="AZ297" s="78">
        <f>SUM(Mariannhill!AZ297)</f>
        <v>0</v>
      </c>
      <c r="BA297" s="78">
        <f>SUM(Mariannhill!BA297)</f>
        <v>0</v>
      </c>
      <c r="BB297" s="78">
        <f>SUM(Mariannhill!BB297)</f>
        <v>0</v>
      </c>
      <c r="BC297" s="78">
        <f>SUM(Mariannhill!BC297)</f>
        <v>0</v>
      </c>
      <c r="BD297" s="78">
        <f>SUM(Mariannhill!BD297)</f>
        <v>0</v>
      </c>
      <c r="BE297" s="77">
        <f>SUM(Mariannhill!BE297)</f>
        <v>0</v>
      </c>
      <c r="BF297" s="79">
        <f>SUM(Mariannhill!BF297)</f>
        <v>0</v>
      </c>
      <c r="BG297" s="78">
        <f>SUM(Mariannhill!BG297)</f>
        <v>0</v>
      </c>
      <c r="BH297" s="78">
        <f>SUM(Mariannhill!BH297)</f>
        <v>0</v>
      </c>
      <c r="BI297" s="78">
        <f>SUM(Mariannhill!BI297)</f>
        <v>0</v>
      </c>
      <c r="BJ297" s="78">
        <f>SUM(Mariannhill!BJ297)</f>
        <v>0</v>
      </c>
      <c r="BK297" s="78">
        <f>SUM(Mariannhill!BK297)</f>
        <v>0</v>
      </c>
      <c r="BL297" s="78">
        <f>SUM(Mariannhill!BL297)</f>
        <v>0</v>
      </c>
      <c r="BM297" s="78">
        <f>SUM(Mariannhill!BM297)</f>
        <v>0</v>
      </c>
      <c r="BN297" s="78">
        <f>SUM(Mariannhill!BN297)</f>
        <v>0</v>
      </c>
      <c r="BO297" s="78">
        <f>SUM(Mariannhill!BO297)</f>
        <v>0</v>
      </c>
      <c r="BP297" s="78">
        <f>SUM(Mariannhill!BP297)</f>
        <v>0</v>
      </c>
      <c r="BQ297" s="77">
        <f>SUM(Mariannhill!BQ297)</f>
        <v>0</v>
      </c>
      <c r="BR297" s="79">
        <f>SUM(Mariannhill!BR297)</f>
        <v>0</v>
      </c>
      <c r="BS297" s="78">
        <f>SUM(Mariannhill!BS297)</f>
        <v>0</v>
      </c>
      <c r="BT297" s="78">
        <f>SUM(Mariannhill!BT297)</f>
        <v>0</v>
      </c>
      <c r="BU297" s="78">
        <f>SUM(Mariannhill!BU297)</f>
        <v>0</v>
      </c>
      <c r="BV297" s="78">
        <f>SUM(Mariannhill!BV297)</f>
        <v>0</v>
      </c>
      <c r="BW297" s="78">
        <f>SUM(Mariannhill!BW297)</f>
        <v>0</v>
      </c>
      <c r="BX297" s="78">
        <f>SUM(Mariannhill!BX297)</f>
        <v>0</v>
      </c>
      <c r="BY297" s="78">
        <f>SUM(Mariannhill!BY297)</f>
        <v>0</v>
      </c>
      <c r="BZ297" s="78">
        <f>SUM(Mariannhill!BZ297)</f>
        <v>0</v>
      </c>
      <c r="CA297" s="78">
        <f>SUM(Mariannhill!CA297)</f>
        <v>0</v>
      </c>
      <c r="CB297" s="78">
        <f>SUM(Mariannhill!CB297)</f>
        <v>0</v>
      </c>
      <c r="CC297" s="77">
        <f>SUM(Mariannhill!CC297)</f>
        <v>0</v>
      </c>
      <c r="CD297" s="40" t="s">
        <v>50</v>
      </c>
    </row>
    <row r="298" spans="2:82" s="40" customFormat="1" ht="26" x14ac:dyDescent="0.35">
      <c r="B298" s="74" t="s">
        <v>552</v>
      </c>
      <c r="C298" s="130" t="s">
        <v>553</v>
      </c>
      <c r="D298" s="131" t="s">
        <v>248</v>
      </c>
      <c r="E298" s="255">
        <v>2</v>
      </c>
      <c r="F298" s="214" t="b">
        <f>(Mariannhill!G296)=G298</f>
        <v>1</v>
      </c>
      <c r="G298" s="75">
        <f t="shared" si="104"/>
        <v>0</v>
      </c>
      <c r="H298" s="76">
        <f>SUM(Mariannhill!H298)</f>
        <v>0</v>
      </c>
      <c r="I298" s="77">
        <f>SUM(Mariannhill!I298)</f>
        <v>0</v>
      </c>
      <c r="J298" s="76">
        <f>SUM(Mariannhill!J298)</f>
        <v>0</v>
      </c>
      <c r="K298" s="78">
        <f>SUM(Mariannhill!K298)</f>
        <v>0</v>
      </c>
      <c r="L298" s="78">
        <f>SUM(Mariannhill!L298)</f>
        <v>0</v>
      </c>
      <c r="M298" s="78">
        <f>SUM(Mariannhill!M298)</f>
        <v>0</v>
      </c>
      <c r="N298" s="78">
        <f>SUM(Mariannhill!N298)</f>
        <v>0</v>
      </c>
      <c r="O298" s="78">
        <f>SUM(Mariannhill!O298)</f>
        <v>0</v>
      </c>
      <c r="P298" s="78">
        <f>SUM(Mariannhill!P298)</f>
        <v>0</v>
      </c>
      <c r="Q298" s="78">
        <f>SUM(Mariannhill!Q298)</f>
        <v>0</v>
      </c>
      <c r="R298" s="78">
        <f>SUM(Mariannhill!R298)</f>
        <v>0</v>
      </c>
      <c r="S298" s="78">
        <f>SUM(Mariannhill!S298)</f>
        <v>0</v>
      </c>
      <c r="T298" s="78">
        <f>SUM(Mariannhill!T298)</f>
        <v>0</v>
      </c>
      <c r="U298" s="77">
        <f>SUM(Mariannhill!U298)</f>
        <v>0</v>
      </c>
      <c r="V298" s="76">
        <f>SUM(Mariannhill!V298)</f>
        <v>0</v>
      </c>
      <c r="W298" s="78">
        <f>SUM(Mariannhill!W298)</f>
        <v>0</v>
      </c>
      <c r="X298" s="78">
        <f>SUM(Mariannhill!X298)</f>
        <v>0</v>
      </c>
      <c r="Y298" s="78">
        <f>SUM(Mariannhill!Y298)</f>
        <v>0</v>
      </c>
      <c r="Z298" s="78">
        <f>SUM(Mariannhill!Z298)</f>
        <v>0</v>
      </c>
      <c r="AA298" s="78">
        <f>SUM(Mariannhill!AA298)</f>
        <v>0</v>
      </c>
      <c r="AB298" s="78">
        <f>SUM(Mariannhill!AB298)</f>
        <v>0</v>
      </c>
      <c r="AC298" s="78">
        <f>SUM(Mariannhill!AC298)</f>
        <v>0</v>
      </c>
      <c r="AD298" s="78">
        <f>SUM(Mariannhill!AD298)</f>
        <v>0</v>
      </c>
      <c r="AE298" s="78">
        <f>SUM(Mariannhill!AE298)</f>
        <v>0</v>
      </c>
      <c r="AF298" s="78">
        <f>SUM(Mariannhill!AF298)</f>
        <v>0</v>
      </c>
      <c r="AG298" s="77">
        <f>SUM(Mariannhill!AG298)</f>
        <v>0</v>
      </c>
      <c r="AH298" s="79">
        <f>SUM(Mariannhill!AH298)</f>
        <v>0</v>
      </c>
      <c r="AI298" s="78">
        <f>SUM(Mariannhill!AI298)</f>
        <v>0</v>
      </c>
      <c r="AJ298" s="78">
        <f>SUM(Mariannhill!AJ298)</f>
        <v>0</v>
      </c>
      <c r="AK298" s="78">
        <f>SUM(Mariannhill!AK298)</f>
        <v>0</v>
      </c>
      <c r="AL298" s="78">
        <f>SUM(Mariannhill!AL298)</f>
        <v>0</v>
      </c>
      <c r="AM298" s="78">
        <f>SUM(Mariannhill!AM298)</f>
        <v>0</v>
      </c>
      <c r="AN298" s="78">
        <f>SUM(Mariannhill!AN298)</f>
        <v>0</v>
      </c>
      <c r="AO298" s="78">
        <f>SUM(Mariannhill!AO298)</f>
        <v>0</v>
      </c>
      <c r="AP298" s="78">
        <f>SUM(Mariannhill!AP298)</f>
        <v>0</v>
      </c>
      <c r="AQ298" s="78">
        <f>SUM(Mariannhill!AQ298)</f>
        <v>0</v>
      </c>
      <c r="AR298" s="78">
        <f>SUM(Mariannhill!AR298)</f>
        <v>0</v>
      </c>
      <c r="AS298" s="77">
        <f>SUM(Mariannhill!AS298)</f>
        <v>0</v>
      </c>
      <c r="AT298" s="79">
        <f>SUM(Mariannhill!AT298)</f>
        <v>0</v>
      </c>
      <c r="AU298" s="78">
        <f>SUM(Mariannhill!AU298)</f>
        <v>0</v>
      </c>
      <c r="AV298" s="78">
        <f>SUM(Mariannhill!AV298)</f>
        <v>0</v>
      </c>
      <c r="AW298" s="78">
        <f>SUM(Mariannhill!AW298)</f>
        <v>0</v>
      </c>
      <c r="AX298" s="78">
        <f>SUM(Mariannhill!AX298)</f>
        <v>0</v>
      </c>
      <c r="AY298" s="78">
        <f>SUM(Mariannhill!AY298)</f>
        <v>0</v>
      </c>
      <c r="AZ298" s="78">
        <f>SUM(Mariannhill!AZ298)</f>
        <v>0</v>
      </c>
      <c r="BA298" s="78">
        <f>SUM(Mariannhill!BA298)</f>
        <v>0</v>
      </c>
      <c r="BB298" s="78">
        <f>SUM(Mariannhill!BB298)</f>
        <v>0</v>
      </c>
      <c r="BC298" s="78">
        <f>SUM(Mariannhill!BC298)</f>
        <v>0</v>
      </c>
      <c r="BD298" s="78">
        <f>SUM(Mariannhill!BD298)</f>
        <v>0</v>
      </c>
      <c r="BE298" s="77">
        <f>SUM(Mariannhill!BE298)</f>
        <v>0</v>
      </c>
      <c r="BF298" s="79">
        <f>SUM(Mariannhill!BF298)</f>
        <v>0</v>
      </c>
      <c r="BG298" s="78">
        <f>SUM(Mariannhill!BG298)</f>
        <v>0</v>
      </c>
      <c r="BH298" s="78">
        <f>SUM(Mariannhill!BH298)</f>
        <v>0</v>
      </c>
      <c r="BI298" s="78">
        <f>SUM(Mariannhill!BI298)</f>
        <v>0</v>
      </c>
      <c r="BJ298" s="78">
        <f>SUM(Mariannhill!BJ298)</f>
        <v>0</v>
      </c>
      <c r="BK298" s="78">
        <f>SUM(Mariannhill!BK298)</f>
        <v>0</v>
      </c>
      <c r="BL298" s="78">
        <f>SUM(Mariannhill!BL298)</f>
        <v>0</v>
      </c>
      <c r="BM298" s="78">
        <f>SUM(Mariannhill!BM298)</f>
        <v>0</v>
      </c>
      <c r="BN298" s="78">
        <f>SUM(Mariannhill!BN298)</f>
        <v>0</v>
      </c>
      <c r="BO298" s="78">
        <f>SUM(Mariannhill!BO298)</f>
        <v>0</v>
      </c>
      <c r="BP298" s="78">
        <f>SUM(Mariannhill!BP298)</f>
        <v>0</v>
      </c>
      <c r="BQ298" s="77">
        <f>SUM(Mariannhill!BQ298)</f>
        <v>0</v>
      </c>
      <c r="BR298" s="79">
        <f>SUM(Mariannhill!BR298)</f>
        <v>0</v>
      </c>
      <c r="BS298" s="78">
        <f>SUM(Mariannhill!BS298)</f>
        <v>0</v>
      </c>
      <c r="BT298" s="78">
        <f>SUM(Mariannhill!BT298)</f>
        <v>0</v>
      </c>
      <c r="BU298" s="78">
        <f>SUM(Mariannhill!BU298)</f>
        <v>0</v>
      </c>
      <c r="BV298" s="78">
        <f>SUM(Mariannhill!BV298)</f>
        <v>0</v>
      </c>
      <c r="BW298" s="78">
        <f>SUM(Mariannhill!BW298)</f>
        <v>0</v>
      </c>
      <c r="BX298" s="78">
        <f>SUM(Mariannhill!BX298)</f>
        <v>0</v>
      </c>
      <c r="BY298" s="78">
        <f>SUM(Mariannhill!BY298)</f>
        <v>0</v>
      </c>
      <c r="BZ298" s="78">
        <f>SUM(Mariannhill!BZ298)</f>
        <v>0</v>
      </c>
      <c r="CA298" s="78">
        <f>SUM(Mariannhill!CA298)</f>
        <v>0</v>
      </c>
      <c r="CB298" s="78">
        <f>SUM(Mariannhill!CB298)</f>
        <v>0</v>
      </c>
      <c r="CC298" s="77">
        <f>SUM(Mariannhill!CC298)</f>
        <v>0</v>
      </c>
      <c r="CD298" s="40" t="s">
        <v>50</v>
      </c>
    </row>
    <row r="299" spans="2:82" s="40" customFormat="1" ht="26" x14ac:dyDescent="0.35">
      <c r="B299" s="74" t="s">
        <v>554</v>
      </c>
      <c r="C299" s="130" t="s">
        <v>555</v>
      </c>
      <c r="D299" s="131" t="s">
        <v>248</v>
      </c>
      <c r="E299" s="255">
        <f>SUM(Mariannhill!E299)</f>
        <v>8</v>
      </c>
      <c r="F299" s="214" t="b">
        <f>(Mariannhill!G297)=G299</f>
        <v>1</v>
      </c>
      <c r="G299" s="75">
        <f t="shared" si="104"/>
        <v>0</v>
      </c>
      <c r="H299" s="76">
        <f>SUM(Mariannhill!H299)</f>
        <v>0</v>
      </c>
      <c r="I299" s="77">
        <f>SUM(Mariannhill!I299)</f>
        <v>0</v>
      </c>
      <c r="J299" s="76">
        <f>SUM(Mariannhill!J299)</f>
        <v>0</v>
      </c>
      <c r="K299" s="78">
        <f>SUM(Mariannhill!K299)</f>
        <v>0</v>
      </c>
      <c r="L299" s="78">
        <f>SUM(Mariannhill!L299)</f>
        <v>0</v>
      </c>
      <c r="M299" s="78">
        <f>SUM(Mariannhill!M299)</f>
        <v>0</v>
      </c>
      <c r="N299" s="78">
        <f>SUM(Mariannhill!N299)</f>
        <v>0</v>
      </c>
      <c r="O299" s="78">
        <f>SUM(Mariannhill!O299)</f>
        <v>0</v>
      </c>
      <c r="P299" s="78">
        <f>SUM(Mariannhill!P299)</f>
        <v>0</v>
      </c>
      <c r="Q299" s="78">
        <f>SUM(Mariannhill!Q299)</f>
        <v>0</v>
      </c>
      <c r="R299" s="78">
        <f>SUM(Mariannhill!R299)</f>
        <v>0</v>
      </c>
      <c r="S299" s="78">
        <f>SUM(Mariannhill!S299)</f>
        <v>0</v>
      </c>
      <c r="T299" s="78">
        <f>SUM(Mariannhill!T299)</f>
        <v>0</v>
      </c>
      <c r="U299" s="77">
        <f>SUM(Mariannhill!U299)</f>
        <v>0</v>
      </c>
      <c r="V299" s="76">
        <f>SUM(Mariannhill!V299)</f>
        <v>0</v>
      </c>
      <c r="W299" s="78">
        <f>SUM(Mariannhill!W299)</f>
        <v>0</v>
      </c>
      <c r="X299" s="78">
        <f>SUM(Mariannhill!X299)</f>
        <v>0</v>
      </c>
      <c r="Y299" s="78">
        <f>SUM(Mariannhill!Y299)</f>
        <v>0</v>
      </c>
      <c r="Z299" s="78">
        <f>SUM(Mariannhill!Z299)</f>
        <v>0</v>
      </c>
      <c r="AA299" s="78">
        <f>SUM(Mariannhill!AA299)</f>
        <v>0</v>
      </c>
      <c r="AB299" s="78">
        <f>SUM(Mariannhill!AB299)</f>
        <v>0</v>
      </c>
      <c r="AC299" s="78">
        <f>SUM(Mariannhill!AC299)</f>
        <v>0</v>
      </c>
      <c r="AD299" s="78">
        <f>SUM(Mariannhill!AD299)</f>
        <v>0</v>
      </c>
      <c r="AE299" s="78">
        <f>SUM(Mariannhill!AE299)</f>
        <v>0</v>
      </c>
      <c r="AF299" s="78">
        <f>SUM(Mariannhill!AF299)</f>
        <v>0</v>
      </c>
      <c r="AG299" s="77">
        <f>SUM(Mariannhill!AG299)</f>
        <v>0</v>
      </c>
      <c r="AH299" s="79">
        <f>SUM(Mariannhill!AH299)</f>
        <v>0</v>
      </c>
      <c r="AI299" s="78">
        <f>SUM(Mariannhill!AI299)</f>
        <v>0</v>
      </c>
      <c r="AJ299" s="78">
        <f>SUM(Mariannhill!AJ299)</f>
        <v>0</v>
      </c>
      <c r="AK299" s="78">
        <f>SUM(Mariannhill!AK299)</f>
        <v>0</v>
      </c>
      <c r="AL299" s="78">
        <f>SUM(Mariannhill!AL299)</f>
        <v>0</v>
      </c>
      <c r="AM299" s="78">
        <f>SUM(Mariannhill!AM299)</f>
        <v>0</v>
      </c>
      <c r="AN299" s="78">
        <f>SUM(Mariannhill!AN299)</f>
        <v>0</v>
      </c>
      <c r="AO299" s="78">
        <f>SUM(Mariannhill!AO299)</f>
        <v>0</v>
      </c>
      <c r="AP299" s="78">
        <f>SUM(Mariannhill!AP299)</f>
        <v>0</v>
      </c>
      <c r="AQ299" s="78">
        <f>SUM(Mariannhill!AQ299)</f>
        <v>0</v>
      </c>
      <c r="AR299" s="78">
        <f>SUM(Mariannhill!AR299)</f>
        <v>0</v>
      </c>
      <c r="AS299" s="77">
        <f>SUM(Mariannhill!AS299)</f>
        <v>0</v>
      </c>
      <c r="AT299" s="79">
        <f>SUM(Mariannhill!AT299)</f>
        <v>0</v>
      </c>
      <c r="AU299" s="78">
        <f>SUM(Mariannhill!AU299)</f>
        <v>0</v>
      </c>
      <c r="AV299" s="78">
        <f>SUM(Mariannhill!AV299)</f>
        <v>0</v>
      </c>
      <c r="AW299" s="78">
        <f>SUM(Mariannhill!AW299)</f>
        <v>0</v>
      </c>
      <c r="AX299" s="78">
        <f>SUM(Mariannhill!AX299)</f>
        <v>0</v>
      </c>
      <c r="AY299" s="78">
        <f>SUM(Mariannhill!AY299)</f>
        <v>0</v>
      </c>
      <c r="AZ299" s="78">
        <f>SUM(Mariannhill!AZ299)</f>
        <v>0</v>
      </c>
      <c r="BA299" s="78">
        <f>SUM(Mariannhill!BA299)</f>
        <v>0</v>
      </c>
      <c r="BB299" s="78">
        <f>SUM(Mariannhill!BB299)</f>
        <v>0</v>
      </c>
      <c r="BC299" s="78">
        <f>SUM(Mariannhill!BC299)</f>
        <v>0</v>
      </c>
      <c r="BD299" s="78">
        <f>SUM(Mariannhill!BD299)</f>
        <v>0</v>
      </c>
      <c r="BE299" s="77">
        <f>SUM(Mariannhill!BE299)</f>
        <v>0</v>
      </c>
      <c r="BF299" s="79">
        <f>SUM(Mariannhill!BF299)</f>
        <v>0</v>
      </c>
      <c r="BG299" s="78">
        <f>SUM(Mariannhill!BG299)</f>
        <v>0</v>
      </c>
      <c r="BH299" s="78">
        <f>SUM(Mariannhill!BH299)</f>
        <v>0</v>
      </c>
      <c r="BI299" s="78">
        <f>SUM(Mariannhill!BI299)</f>
        <v>0</v>
      </c>
      <c r="BJ299" s="78">
        <f>SUM(Mariannhill!BJ299)</f>
        <v>0</v>
      </c>
      <c r="BK299" s="78">
        <f>SUM(Mariannhill!BK299)</f>
        <v>0</v>
      </c>
      <c r="BL299" s="78">
        <f>SUM(Mariannhill!BL299)</f>
        <v>0</v>
      </c>
      <c r="BM299" s="78">
        <f>SUM(Mariannhill!BM299)</f>
        <v>0</v>
      </c>
      <c r="BN299" s="78">
        <f>SUM(Mariannhill!BN299)</f>
        <v>0</v>
      </c>
      <c r="BO299" s="78">
        <f>SUM(Mariannhill!BO299)</f>
        <v>0</v>
      </c>
      <c r="BP299" s="78">
        <f>SUM(Mariannhill!BP299)</f>
        <v>0</v>
      </c>
      <c r="BQ299" s="77">
        <f>SUM(Mariannhill!BQ299)</f>
        <v>0</v>
      </c>
      <c r="BR299" s="79">
        <f>SUM(Mariannhill!BR299)</f>
        <v>0</v>
      </c>
      <c r="BS299" s="78">
        <f>SUM(Mariannhill!BS299)</f>
        <v>0</v>
      </c>
      <c r="BT299" s="78">
        <f>SUM(Mariannhill!BT299)</f>
        <v>0</v>
      </c>
      <c r="BU299" s="78">
        <f>SUM(Mariannhill!BU299)</f>
        <v>0</v>
      </c>
      <c r="BV299" s="78">
        <f>SUM(Mariannhill!BV299)</f>
        <v>0</v>
      </c>
      <c r="BW299" s="78">
        <f>SUM(Mariannhill!BW299)</f>
        <v>0</v>
      </c>
      <c r="BX299" s="78">
        <f>SUM(Mariannhill!BX299)</f>
        <v>0</v>
      </c>
      <c r="BY299" s="78">
        <f>SUM(Mariannhill!BY299)</f>
        <v>0</v>
      </c>
      <c r="BZ299" s="78">
        <f>SUM(Mariannhill!BZ299)</f>
        <v>0</v>
      </c>
      <c r="CA299" s="78">
        <f>SUM(Mariannhill!CA299)</f>
        <v>0</v>
      </c>
      <c r="CB299" s="78">
        <f>SUM(Mariannhill!CB299)</f>
        <v>0</v>
      </c>
      <c r="CC299" s="77">
        <f>SUM(Mariannhill!CC299)</f>
        <v>0</v>
      </c>
      <c r="CD299" s="40" t="s">
        <v>50</v>
      </c>
    </row>
    <row r="300" spans="2:82" s="40" customFormat="1" ht="26" x14ac:dyDescent="0.35">
      <c r="B300" s="74" t="s">
        <v>556</v>
      </c>
      <c r="C300" s="130" t="s">
        <v>557</v>
      </c>
      <c r="D300" s="131" t="s">
        <v>248</v>
      </c>
      <c r="E300" s="255">
        <v>2</v>
      </c>
      <c r="F300" s="214" t="b">
        <f>(Mariannhill!G298)=G300</f>
        <v>1</v>
      </c>
      <c r="G300" s="75">
        <f t="shared" si="104"/>
        <v>0</v>
      </c>
      <c r="H300" s="76">
        <f>SUM(Mariannhill!H300)</f>
        <v>0</v>
      </c>
      <c r="I300" s="77">
        <f>SUM(Mariannhill!I300)</f>
        <v>0</v>
      </c>
      <c r="J300" s="76">
        <f>SUM(Mariannhill!J300)</f>
        <v>0</v>
      </c>
      <c r="K300" s="78">
        <f>SUM(Mariannhill!K300)</f>
        <v>0</v>
      </c>
      <c r="L300" s="78">
        <f>SUM(Mariannhill!L300)</f>
        <v>0</v>
      </c>
      <c r="M300" s="78">
        <f>SUM(Mariannhill!M300)</f>
        <v>0</v>
      </c>
      <c r="N300" s="78">
        <f>SUM(Mariannhill!N300)</f>
        <v>0</v>
      </c>
      <c r="O300" s="78">
        <f>SUM(Mariannhill!O300)</f>
        <v>0</v>
      </c>
      <c r="P300" s="78">
        <f>SUM(Mariannhill!P300)</f>
        <v>0</v>
      </c>
      <c r="Q300" s="78">
        <f>SUM(Mariannhill!Q300)</f>
        <v>0</v>
      </c>
      <c r="R300" s="78">
        <f>SUM(Mariannhill!R300)</f>
        <v>0</v>
      </c>
      <c r="S300" s="78">
        <f>SUM(Mariannhill!S300)</f>
        <v>0</v>
      </c>
      <c r="T300" s="78">
        <f>SUM(Mariannhill!T300)</f>
        <v>0</v>
      </c>
      <c r="U300" s="77">
        <f>SUM(Mariannhill!U300)</f>
        <v>0</v>
      </c>
      <c r="V300" s="76">
        <f>SUM(Mariannhill!V300)</f>
        <v>0</v>
      </c>
      <c r="W300" s="78">
        <f>SUM(Mariannhill!W300)</f>
        <v>0</v>
      </c>
      <c r="X300" s="78">
        <f>SUM(Mariannhill!X300)</f>
        <v>0</v>
      </c>
      <c r="Y300" s="78">
        <f>SUM(Mariannhill!Y300)</f>
        <v>0</v>
      </c>
      <c r="Z300" s="78">
        <f>SUM(Mariannhill!Z300)</f>
        <v>0</v>
      </c>
      <c r="AA300" s="78">
        <f>SUM(Mariannhill!AA300)</f>
        <v>0</v>
      </c>
      <c r="AB300" s="78">
        <f>SUM(Mariannhill!AB300)</f>
        <v>0</v>
      </c>
      <c r="AC300" s="78">
        <f>SUM(Mariannhill!AC300)</f>
        <v>0</v>
      </c>
      <c r="AD300" s="78">
        <f>SUM(Mariannhill!AD300)</f>
        <v>0</v>
      </c>
      <c r="AE300" s="78">
        <f>SUM(Mariannhill!AE300)</f>
        <v>0</v>
      </c>
      <c r="AF300" s="78">
        <f>SUM(Mariannhill!AF300)</f>
        <v>0</v>
      </c>
      <c r="AG300" s="77">
        <f>SUM(Mariannhill!AG300)</f>
        <v>0</v>
      </c>
      <c r="AH300" s="79">
        <f>SUM(Mariannhill!AH300)</f>
        <v>0</v>
      </c>
      <c r="AI300" s="78">
        <f>SUM(Mariannhill!AI300)</f>
        <v>0</v>
      </c>
      <c r="AJ300" s="78">
        <f>SUM(Mariannhill!AJ300)</f>
        <v>0</v>
      </c>
      <c r="AK300" s="78">
        <f>SUM(Mariannhill!AK300)</f>
        <v>0</v>
      </c>
      <c r="AL300" s="78">
        <f>SUM(Mariannhill!AL300)</f>
        <v>0</v>
      </c>
      <c r="AM300" s="78">
        <f>SUM(Mariannhill!AM300)</f>
        <v>0</v>
      </c>
      <c r="AN300" s="78">
        <f>SUM(Mariannhill!AN300)</f>
        <v>0</v>
      </c>
      <c r="AO300" s="78">
        <f>SUM(Mariannhill!AO300)</f>
        <v>0</v>
      </c>
      <c r="AP300" s="78">
        <f>SUM(Mariannhill!AP300)</f>
        <v>0</v>
      </c>
      <c r="AQ300" s="78">
        <f>SUM(Mariannhill!AQ300)</f>
        <v>0</v>
      </c>
      <c r="AR300" s="78">
        <f>SUM(Mariannhill!AR300)</f>
        <v>0</v>
      </c>
      <c r="AS300" s="77">
        <f>SUM(Mariannhill!AS300)</f>
        <v>0</v>
      </c>
      <c r="AT300" s="79">
        <f>SUM(Mariannhill!AT300)</f>
        <v>0</v>
      </c>
      <c r="AU300" s="78">
        <f>SUM(Mariannhill!AU300)</f>
        <v>0</v>
      </c>
      <c r="AV300" s="78">
        <f>SUM(Mariannhill!AV300)</f>
        <v>0</v>
      </c>
      <c r="AW300" s="78">
        <f>SUM(Mariannhill!AW300)</f>
        <v>0</v>
      </c>
      <c r="AX300" s="78">
        <f>SUM(Mariannhill!AX300)</f>
        <v>0</v>
      </c>
      <c r="AY300" s="78">
        <f>SUM(Mariannhill!AY300)</f>
        <v>0</v>
      </c>
      <c r="AZ300" s="78">
        <f>SUM(Mariannhill!AZ300)</f>
        <v>0</v>
      </c>
      <c r="BA300" s="78">
        <f>SUM(Mariannhill!BA300)</f>
        <v>0</v>
      </c>
      <c r="BB300" s="78">
        <f>SUM(Mariannhill!BB300)</f>
        <v>0</v>
      </c>
      <c r="BC300" s="78">
        <f>SUM(Mariannhill!BC300)</f>
        <v>0</v>
      </c>
      <c r="BD300" s="78">
        <f>SUM(Mariannhill!BD300)</f>
        <v>0</v>
      </c>
      <c r="BE300" s="77">
        <f>SUM(Mariannhill!BE300)</f>
        <v>0</v>
      </c>
      <c r="BF300" s="79">
        <f>SUM(Mariannhill!BF300)</f>
        <v>0</v>
      </c>
      <c r="BG300" s="78">
        <f>SUM(Mariannhill!BG300)</f>
        <v>0</v>
      </c>
      <c r="BH300" s="78">
        <f>SUM(Mariannhill!BH300)</f>
        <v>0</v>
      </c>
      <c r="BI300" s="78">
        <f>SUM(Mariannhill!BI300)</f>
        <v>0</v>
      </c>
      <c r="BJ300" s="78">
        <f>SUM(Mariannhill!BJ300)</f>
        <v>0</v>
      </c>
      <c r="BK300" s="78">
        <f>SUM(Mariannhill!BK300)</f>
        <v>0</v>
      </c>
      <c r="BL300" s="78">
        <f>SUM(Mariannhill!BL300)</f>
        <v>0</v>
      </c>
      <c r="BM300" s="78">
        <f>SUM(Mariannhill!BM300)</f>
        <v>0</v>
      </c>
      <c r="BN300" s="78">
        <f>SUM(Mariannhill!BN300)</f>
        <v>0</v>
      </c>
      <c r="BO300" s="78">
        <f>SUM(Mariannhill!BO300)</f>
        <v>0</v>
      </c>
      <c r="BP300" s="78">
        <f>SUM(Mariannhill!BP300)</f>
        <v>0</v>
      </c>
      <c r="BQ300" s="77">
        <f>SUM(Mariannhill!BQ300)</f>
        <v>0</v>
      </c>
      <c r="BR300" s="79">
        <f>SUM(Mariannhill!BR300)</f>
        <v>0</v>
      </c>
      <c r="BS300" s="78">
        <f>SUM(Mariannhill!BS300)</f>
        <v>0</v>
      </c>
      <c r="BT300" s="78">
        <f>SUM(Mariannhill!BT300)</f>
        <v>0</v>
      </c>
      <c r="BU300" s="78">
        <f>SUM(Mariannhill!BU300)</f>
        <v>0</v>
      </c>
      <c r="BV300" s="78">
        <f>SUM(Mariannhill!BV300)</f>
        <v>0</v>
      </c>
      <c r="BW300" s="78">
        <f>SUM(Mariannhill!BW300)</f>
        <v>0</v>
      </c>
      <c r="BX300" s="78">
        <f>SUM(Mariannhill!BX300)</f>
        <v>0</v>
      </c>
      <c r="BY300" s="78">
        <f>SUM(Mariannhill!BY300)</f>
        <v>0</v>
      </c>
      <c r="BZ300" s="78">
        <f>SUM(Mariannhill!BZ300)</f>
        <v>0</v>
      </c>
      <c r="CA300" s="78">
        <f>SUM(Mariannhill!CA300)</f>
        <v>0</v>
      </c>
      <c r="CB300" s="78">
        <f>SUM(Mariannhill!CB300)</f>
        <v>0</v>
      </c>
      <c r="CC300" s="77">
        <f>SUM(Mariannhill!CC300)</f>
        <v>0</v>
      </c>
      <c r="CD300" s="40" t="s">
        <v>50</v>
      </c>
    </row>
    <row r="301" spans="2:82" s="40" customFormat="1" ht="26" x14ac:dyDescent="0.35">
      <c r="B301" s="74" t="s">
        <v>558</v>
      </c>
      <c r="C301" s="130" t="s">
        <v>559</v>
      </c>
      <c r="D301" s="131" t="s">
        <v>248</v>
      </c>
      <c r="E301" s="255">
        <v>6</v>
      </c>
      <c r="F301" s="214" t="b">
        <f>(Mariannhill!G299)=G301</f>
        <v>1</v>
      </c>
      <c r="G301" s="75">
        <f t="shared" si="104"/>
        <v>0</v>
      </c>
      <c r="H301" s="76">
        <f>SUM(Mariannhill!H301)</f>
        <v>0</v>
      </c>
      <c r="I301" s="77">
        <f>SUM(Mariannhill!I301)</f>
        <v>0</v>
      </c>
      <c r="J301" s="76">
        <f>SUM(Mariannhill!J301)</f>
        <v>0</v>
      </c>
      <c r="K301" s="78">
        <f>SUM(Mariannhill!K301)</f>
        <v>0</v>
      </c>
      <c r="L301" s="78">
        <f>SUM(Mariannhill!L301)</f>
        <v>0</v>
      </c>
      <c r="M301" s="78">
        <f>SUM(Mariannhill!M301)</f>
        <v>0</v>
      </c>
      <c r="N301" s="78">
        <f>SUM(Mariannhill!N301)</f>
        <v>0</v>
      </c>
      <c r="O301" s="78">
        <f>SUM(Mariannhill!O301)</f>
        <v>0</v>
      </c>
      <c r="P301" s="78">
        <f>SUM(Mariannhill!P301)</f>
        <v>0</v>
      </c>
      <c r="Q301" s="78">
        <f>SUM(Mariannhill!Q301)</f>
        <v>0</v>
      </c>
      <c r="R301" s="78">
        <f>SUM(Mariannhill!R301)</f>
        <v>0</v>
      </c>
      <c r="S301" s="78">
        <f>SUM(Mariannhill!S301)</f>
        <v>0</v>
      </c>
      <c r="T301" s="78">
        <f>SUM(Mariannhill!T301)</f>
        <v>0</v>
      </c>
      <c r="U301" s="77">
        <f>SUM(Mariannhill!U301)</f>
        <v>0</v>
      </c>
      <c r="V301" s="76">
        <f>SUM(Mariannhill!V301)</f>
        <v>0</v>
      </c>
      <c r="W301" s="78">
        <f>SUM(Mariannhill!W301)</f>
        <v>0</v>
      </c>
      <c r="X301" s="78">
        <f>SUM(Mariannhill!X301)</f>
        <v>0</v>
      </c>
      <c r="Y301" s="78">
        <f>SUM(Mariannhill!Y301)</f>
        <v>0</v>
      </c>
      <c r="Z301" s="78">
        <f>SUM(Mariannhill!Z301)</f>
        <v>0</v>
      </c>
      <c r="AA301" s="78">
        <f>SUM(Mariannhill!AA301)</f>
        <v>0</v>
      </c>
      <c r="AB301" s="78">
        <f>SUM(Mariannhill!AB301)</f>
        <v>0</v>
      </c>
      <c r="AC301" s="78">
        <f>SUM(Mariannhill!AC301)</f>
        <v>0</v>
      </c>
      <c r="AD301" s="78">
        <f>SUM(Mariannhill!AD301)</f>
        <v>0</v>
      </c>
      <c r="AE301" s="78">
        <f>SUM(Mariannhill!AE301)</f>
        <v>0</v>
      </c>
      <c r="AF301" s="78">
        <f>SUM(Mariannhill!AF301)</f>
        <v>0</v>
      </c>
      <c r="AG301" s="77">
        <f>SUM(Mariannhill!AG301)</f>
        <v>0</v>
      </c>
      <c r="AH301" s="79">
        <f>SUM(Mariannhill!AH301)</f>
        <v>0</v>
      </c>
      <c r="AI301" s="78">
        <f>SUM(Mariannhill!AI301)</f>
        <v>0</v>
      </c>
      <c r="AJ301" s="78">
        <f>SUM(Mariannhill!AJ301)</f>
        <v>0</v>
      </c>
      <c r="AK301" s="78">
        <f>SUM(Mariannhill!AK301)</f>
        <v>0</v>
      </c>
      <c r="AL301" s="78">
        <f>SUM(Mariannhill!AL301)</f>
        <v>0</v>
      </c>
      <c r="AM301" s="78">
        <f>SUM(Mariannhill!AM301)</f>
        <v>0</v>
      </c>
      <c r="AN301" s="78">
        <f>SUM(Mariannhill!AN301)</f>
        <v>0</v>
      </c>
      <c r="AO301" s="78">
        <f>SUM(Mariannhill!AO301)</f>
        <v>0</v>
      </c>
      <c r="AP301" s="78">
        <f>SUM(Mariannhill!AP301)</f>
        <v>0</v>
      </c>
      <c r="AQ301" s="78">
        <f>SUM(Mariannhill!AQ301)</f>
        <v>0</v>
      </c>
      <c r="AR301" s="78">
        <f>SUM(Mariannhill!AR301)</f>
        <v>0</v>
      </c>
      <c r="AS301" s="77">
        <f>SUM(Mariannhill!AS301)</f>
        <v>0</v>
      </c>
      <c r="AT301" s="79">
        <f>SUM(Mariannhill!AT301)</f>
        <v>0</v>
      </c>
      <c r="AU301" s="78">
        <f>SUM(Mariannhill!AU301)</f>
        <v>0</v>
      </c>
      <c r="AV301" s="78">
        <f>SUM(Mariannhill!AV301)</f>
        <v>0</v>
      </c>
      <c r="AW301" s="78">
        <f>SUM(Mariannhill!AW301)</f>
        <v>0</v>
      </c>
      <c r="AX301" s="78">
        <f>SUM(Mariannhill!AX301)</f>
        <v>0</v>
      </c>
      <c r="AY301" s="78">
        <f>SUM(Mariannhill!AY301)</f>
        <v>0</v>
      </c>
      <c r="AZ301" s="78">
        <f>SUM(Mariannhill!AZ301)</f>
        <v>0</v>
      </c>
      <c r="BA301" s="78">
        <f>SUM(Mariannhill!BA301)</f>
        <v>0</v>
      </c>
      <c r="BB301" s="78">
        <f>SUM(Mariannhill!BB301)</f>
        <v>0</v>
      </c>
      <c r="BC301" s="78">
        <f>SUM(Mariannhill!BC301)</f>
        <v>0</v>
      </c>
      <c r="BD301" s="78">
        <f>SUM(Mariannhill!BD301)</f>
        <v>0</v>
      </c>
      <c r="BE301" s="77">
        <f>SUM(Mariannhill!BE301)</f>
        <v>0</v>
      </c>
      <c r="BF301" s="79">
        <f>SUM(Mariannhill!BF301)</f>
        <v>0</v>
      </c>
      <c r="BG301" s="78">
        <f>SUM(Mariannhill!BG301)</f>
        <v>0</v>
      </c>
      <c r="BH301" s="78">
        <f>SUM(Mariannhill!BH301)</f>
        <v>0</v>
      </c>
      <c r="BI301" s="78">
        <f>SUM(Mariannhill!BI301)</f>
        <v>0</v>
      </c>
      <c r="BJ301" s="78">
        <f>SUM(Mariannhill!BJ301)</f>
        <v>0</v>
      </c>
      <c r="BK301" s="78">
        <f>SUM(Mariannhill!BK301)</f>
        <v>0</v>
      </c>
      <c r="BL301" s="78">
        <f>SUM(Mariannhill!BL301)</f>
        <v>0</v>
      </c>
      <c r="BM301" s="78">
        <f>SUM(Mariannhill!BM301)</f>
        <v>0</v>
      </c>
      <c r="BN301" s="78">
        <f>SUM(Mariannhill!BN301)</f>
        <v>0</v>
      </c>
      <c r="BO301" s="78">
        <f>SUM(Mariannhill!BO301)</f>
        <v>0</v>
      </c>
      <c r="BP301" s="78">
        <f>SUM(Mariannhill!BP301)</f>
        <v>0</v>
      </c>
      <c r="BQ301" s="77">
        <f>SUM(Mariannhill!BQ301)</f>
        <v>0</v>
      </c>
      <c r="BR301" s="79">
        <f>SUM(Mariannhill!BR301)</f>
        <v>0</v>
      </c>
      <c r="BS301" s="78">
        <f>SUM(Mariannhill!BS301)</f>
        <v>0</v>
      </c>
      <c r="BT301" s="78">
        <f>SUM(Mariannhill!BT301)</f>
        <v>0</v>
      </c>
      <c r="BU301" s="78">
        <f>SUM(Mariannhill!BU301)</f>
        <v>0</v>
      </c>
      <c r="BV301" s="78">
        <f>SUM(Mariannhill!BV301)</f>
        <v>0</v>
      </c>
      <c r="BW301" s="78">
        <f>SUM(Mariannhill!BW301)</f>
        <v>0</v>
      </c>
      <c r="BX301" s="78">
        <f>SUM(Mariannhill!BX301)</f>
        <v>0</v>
      </c>
      <c r="BY301" s="78">
        <f>SUM(Mariannhill!BY301)</f>
        <v>0</v>
      </c>
      <c r="BZ301" s="78">
        <f>SUM(Mariannhill!BZ301)</f>
        <v>0</v>
      </c>
      <c r="CA301" s="78">
        <f>SUM(Mariannhill!CA301)</f>
        <v>0</v>
      </c>
      <c r="CB301" s="78">
        <f>SUM(Mariannhill!CB301)</f>
        <v>0</v>
      </c>
      <c r="CC301" s="77">
        <f>SUM(Mariannhill!CC301)</f>
        <v>0</v>
      </c>
      <c r="CD301" s="40" t="s">
        <v>50</v>
      </c>
    </row>
    <row r="302" spans="2:82" s="40" customFormat="1" ht="26" x14ac:dyDescent="0.35">
      <c r="B302" s="74" t="s">
        <v>560</v>
      </c>
      <c r="C302" s="130" t="s">
        <v>561</v>
      </c>
      <c r="D302" s="131" t="s">
        <v>248</v>
      </c>
      <c r="E302" s="255">
        <v>2</v>
      </c>
      <c r="F302" s="214" t="b">
        <f>(Mariannhill!G300)=G302</f>
        <v>1</v>
      </c>
      <c r="G302" s="75">
        <f t="shared" si="104"/>
        <v>0</v>
      </c>
      <c r="H302" s="76">
        <f>SUM(Mariannhill!H302)</f>
        <v>0</v>
      </c>
      <c r="I302" s="77">
        <f>SUM(Mariannhill!I302)</f>
        <v>0</v>
      </c>
      <c r="J302" s="76">
        <f>SUM(Mariannhill!J302)</f>
        <v>0</v>
      </c>
      <c r="K302" s="78">
        <f>SUM(Mariannhill!K302)</f>
        <v>0</v>
      </c>
      <c r="L302" s="78">
        <f>SUM(Mariannhill!L302)</f>
        <v>0</v>
      </c>
      <c r="M302" s="78">
        <f>SUM(Mariannhill!M302)</f>
        <v>0</v>
      </c>
      <c r="N302" s="78">
        <f>SUM(Mariannhill!N302)</f>
        <v>0</v>
      </c>
      <c r="O302" s="78">
        <f>SUM(Mariannhill!O302)</f>
        <v>0</v>
      </c>
      <c r="P302" s="78">
        <f>SUM(Mariannhill!P302)</f>
        <v>0</v>
      </c>
      <c r="Q302" s="78">
        <f>SUM(Mariannhill!Q302)</f>
        <v>0</v>
      </c>
      <c r="R302" s="78">
        <f>SUM(Mariannhill!R302)</f>
        <v>0</v>
      </c>
      <c r="S302" s="78">
        <f>SUM(Mariannhill!S302)</f>
        <v>0</v>
      </c>
      <c r="T302" s="78">
        <f>SUM(Mariannhill!T302)</f>
        <v>0</v>
      </c>
      <c r="U302" s="77">
        <f>SUM(Mariannhill!U302)</f>
        <v>0</v>
      </c>
      <c r="V302" s="76">
        <f>SUM(Mariannhill!V302)</f>
        <v>0</v>
      </c>
      <c r="W302" s="78">
        <f>SUM(Mariannhill!W302)</f>
        <v>0</v>
      </c>
      <c r="X302" s="78">
        <f>SUM(Mariannhill!X302)</f>
        <v>0</v>
      </c>
      <c r="Y302" s="78">
        <f>SUM(Mariannhill!Y302)</f>
        <v>0</v>
      </c>
      <c r="Z302" s="78">
        <f>SUM(Mariannhill!Z302)</f>
        <v>0</v>
      </c>
      <c r="AA302" s="78">
        <f>SUM(Mariannhill!AA302)</f>
        <v>0</v>
      </c>
      <c r="AB302" s="78">
        <f>SUM(Mariannhill!AB302)</f>
        <v>0</v>
      </c>
      <c r="AC302" s="78">
        <f>SUM(Mariannhill!AC302)</f>
        <v>0</v>
      </c>
      <c r="AD302" s="78">
        <f>SUM(Mariannhill!AD302)</f>
        <v>0</v>
      </c>
      <c r="AE302" s="78">
        <f>SUM(Mariannhill!AE302)</f>
        <v>0</v>
      </c>
      <c r="AF302" s="78">
        <f>SUM(Mariannhill!AF302)</f>
        <v>0</v>
      </c>
      <c r="AG302" s="77">
        <f>SUM(Mariannhill!AG302)</f>
        <v>0</v>
      </c>
      <c r="AH302" s="79">
        <f>SUM(Mariannhill!AH302)</f>
        <v>0</v>
      </c>
      <c r="AI302" s="78">
        <f>SUM(Mariannhill!AI302)</f>
        <v>0</v>
      </c>
      <c r="AJ302" s="78">
        <f>SUM(Mariannhill!AJ302)</f>
        <v>0</v>
      </c>
      <c r="AK302" s="78">
        <f>SUM(Mariannhill!AK302)</f>
        <v>0</v>
      </c>
      <c r="AL302" s="78">
        <f>SUM(Mariannhill!AL302)</f>
        <v>0</v>
      </c>
      <c r="AM302" s="78">
        <f>SUM(Mariannhill!AM302)</f>
        <v>0</v>
      </c>
      <c r="AN302" s="78">
        <f>SUM(Mariannhill!AN302)</f>
        <v>0</v>
      </c>
      <c r="AO302" s="78">
        <f>SUM(Mariannhill!AO302)</f>
        <v>0</v>
      </c>
      <c r="AP302" s="78">
        <f>SUM(Mariannhill!AP302)</f>
        <v>0</v>
      </c>
      <c r="AQ302" s="78">
        <f>SUM(Mariannhill!AQ302)</f>
        <v>0</v>
      </c>
      <c r="AR302" s="78">
        <f>SUM(Mariannhill!AR302)</f>
        <v>0</v>
      </c>
      <c r="AS302" s="77">
        <f>SUM(Mariannhill!AS302)</f>
        <v>0</v>
      </c>
      <c r="AT302" s="79">
        <f>SUM(Mariannhill!AT302)</f>
        <v>0</v>
      </c>
      <c r="AU302" s="78">
        <f>SUM(Mariannhill!AU302)</f>
        <v>0</v>
      </c>
      <c r="AV302" s="78">
        <f>SUM(Mariannhill!AV302)</f>
        <v>0</v>
      </c>
      <c r="AW302" s="78">
        <f>SUM(Mariannhill!AW302)</f>
        <v>0</v>
      </c>
      <c r="AX302" s="78">
        <f>SUM(Mariannhill!AX302)</f>
        <v>0</v>
      </c>
      <c r="AY302" s="78">
        <f>SUM(Mariannhill!AY302)</f>
        <v>0</v>
      </c>
      <c r="AZ302" s="78">
        <f>SUM(Mariannhill!AZ302)</f>
        <v>0</v>
      </c>
      <c r="BA302" s="78">
        <f>SUM(Mariannhill!BA302)</f>
        <v>0</v>
      </c>
      <c r="BB302" s="78">
        <f>SUM(Mariannhill!BB302)</f>
        <v>0</v>
      </c>
      <c r="BC302" s="78">
        <f>SUM(Mariannhill!BC302)</f>
        <v>0</v>
      </c>
      <c r="BD302" s="78">
        <f>SUM(Mariannhill!BD302)</f>
        <v>0</v>
      </c>
      <c r="BE302" s="77">
        <f>SUM(Mariannhill!BE302)</f>
        <v>0</v>
      </c>
      <c r="BF302" s="79">
        <f>SUM(Mariannhill!BF302)</f>
        <v>0</v>
      </c>
      <c r="BG302" s="78">
        <f>SUM(Mariannhill!BG302)</f>
        <v>0</v>
      </c>
      <c r="BH302" s="78">
        <f>SUM(Mariannhill!BH302)</f>
        <v>0</v>
      </c>
      <c r="BI302" s="78">
        <f>SUM(Mariannhill!BI302)</f>
        <v>0</v>
      </c>
      <c r="BJ302" s="78">
        <f>SUM(Mariannhill!BJ302)</f>
        <v>0</v>
      </c>
      <c r="BK302" s="78">
        <f>SUM(Mariannhill!BK302)</f>
        <v>0</v>
      </c>
      <c r="BL302" s="78">
        <f>SUM(Mariannhill!BL302)</f>
        <v>0</v>
      </c>
      <c r="BM302" s="78">
        <f>SUM(Mariannhill!BM302)</f>
        <v>0</v>
      </c>
      <c r="BN302" s="78">
        <f>SUM(Mariannhill!BN302)</f>
        <v>0</v>
      </c>
      <c r="BO302" s="78">
        <f>SUM(Mariannhill!BO302)</f>
        <v>0</v>
      </c>
      <c r="BP302" s="78">
        <f>SUM(Mariannhill!BP302)</f>
        <v>0</v>
      </c>
      <c r="BQ302" s="77">
        <f>SUM(Mariannhill!BQ302)</f>
        <v>0</v>
      </c>
      <c r="BR302" s="79">
        <f>SUM(Mariannhill!BR302)</f>
        <v>0</v>
      </c>
      <c r="BS302" s="78">
        <f>SUM(Mariannhill!BS302)</f>
        <v>0</v>
      </c>
      <c r="BT302" s="78">
        <f>SUM(Mariannhill!BT302)</f>
        <v>0</v>
      </c>
      <c r="BU302" s="78">
        <f>SUM(Mariannhill!BU302)</f>
        <v>0</v>
      </c>
      <c r="BV302" s="78">
        <f>SUM(Mariannhill!BV302)</f>
        <v>0</v>
      </c>
      <c r="BW302" s="78">
        <f>SUM(Mariannhill!BW302)</f>
        <v>0</v>
      </c>
      <c r="BX302" s="78">
        <f>SUM(Mariannhill!BX302)</f>
        <v>0</v>
      </c>
      <c r="BY302" s="78">
        <f>SUM(Mariannhill!BY302)</f>
        <v>0</v>
      </c>
      <c r="BZ302" s="78">
        <f>SUM(Mariannhill!BZ302)</f>
        <v>0</v>
      </c>
      <c r="CA302" s="78">
        <f>SUM(Mariannhill!CA302)</f>
        <v>0</v>
      </c>
      <c r="CB302" s="78">
        <f>SUM(Mariannhill!CB302)</f>
        <v>0</v>
      </c>
      <c r="CC302" s="77">
        <f>SUM(Mariannhill!CC302)</f>
        <v>0</v>
      </c>
      <c r="CD302" s="40" t="s">
        <v>50</v>
      </c>
    </row>
    <row r="303" spans="2:82" s="40" customFormat="1" x14ac:dyDescent="0.35">
      <c r="B303" s="74" t="s">
        <v>562</v>
      </c>
      <c r="C303" s="130" t="s">
        <v>563</v>
      </c>
      <c r="D303" s="131" t="s">
        <v>248</v>
      </c>
      <c r="E303" s="255">
        <v>2</v>
      </c>
      <c r="F303" s="214" t="b">
        <f>(Mariannhill!G301)=G303</f>
        <v>1</v>
      </c>
      <c r="G303" s="75">
        <f t="shared" si="104"/>
        <v>0</v>
      </c>
      <c r="H303" s="76">
        <f>SUM(Mariannhill!H303)</f>
        <v>0</v>
      </c>
      <c r="I303" s="77">
        <f>SUM(Mariannhill!I303)</f>
        <v>0</v>
      </c>
      <c r="J303" s="76">
        <f>SUM(Mariannhill!J303)</f>
        <v>0</v>
      </c>
      <c r="K303" s="78">
        <f>SUM(Mariannhill!K303)</f>
        <v>0</v>
      </c>
      <c r="L303" s="78">
        <f>SUM(Mariannhill!L303)</f>
        <v>0</v>
      </c>
      <c r="M303" s="78">
        <f>SUM(Mariannhill!M303)</f>
        <v>0</v>
      </c>
      <c r="N303" s="78">
        <f>SUM(Mariannhill!N303)</f>
        <v>0</v>
      </c>
      <c r="O303" s="78">
        <f>SUM(Mariannhill!O303)</f>
        <v>0</v>
      </c>
      <c r="P303" s="78">
        <f>SUM(Mariannhill!P303)</f>
        <v>0</v>
      </c>
      <c r="Q303" s="78">
        <f>SUM(Mariannhill!Q303)</f>
        <v>0</v>
      </c>
      <c r="R303" s="78">
        <f>SUM(Mariannhill!R303)</f>
        <v>0</v>
      </c>
      <c r="S303" s="78">
        <f>SUM(Mariannhill!S303)</f>
        <v>0</v>
      </c>
      <c r="T303" s="78">
        <f>SUM(Mariannhill!T303)</f>
        <v>0</v>
      </c>
      <c r="U303" s="77">
        <f>SUM(Mariannhill!U303)</f>
        <v>0</v>
      </c>
      <c r="V303" s="76">
        <f>SUM(Mariannhill!V303)</f>
        <v>0</v>
      </c>
      <c r="W303" s="78">
        <f>SUM(Mariannhill!W303)</f>
        <v>0</v>
      </c>
      <c r="X303" s="78">
        <f>SUM(Mariannhill!X303)</f>
        <v>0</v>
      </c>
      <c r="Y303" s="78">
        <f>SUM(Mariannhill!Y303)</f>
        <v>0</v>
      </c>
      <c r="Z303" s="78">
        <f>SUM(Mariannhill!Z303)</f>
        <v>0</v>
      </c>
      <c r="AA303" s="78">
        <f>SUM(Mariannhill!AA303)</f>
        <v>0</v>
      </c>
      <c r="AB303" s="78">
        <f>SUM(Mariannhill!AB303)</f>
        <v>0</v>
      </c>
      <c r="AC303" s="78">
        <f>SUM(Mariannhill!AC303)</f>
        <v>0</v>
      </c>
      <c r="AD303" s="78">
        <f>SUM(Mariannhill!AD303)</f>
        <v>0</v>
      </c>
      <c r="AE303" s="78">
        <f>SUM(Mariannhill!AE303)</f>
        <v>0</v>
      </c>
      <c r="AF303" s="78">
        <f>SUM(Mariannhill!AF303)</f>
        <v>0</v>
      </c>
      <c r="AG303" s="77">
        <f>SUM(Mariannhill!AG303)</f>
        <v>0</v>
      </c>
      <c r="AH303" s="79">
        <f>SUM(Mariannhill!AH303)</f>
        <v>0</v>
      </c>
      <c r="AI303" s="78">
        <f>SUM(Mariannhill!AI303)</f>
        <v>0</v>
      </c>
      <c r="AJ303" s="78">
        <f>SUM(Mariannhill!AJ303)</f>
        <v>0</v>
      </c>
      <c r="AK303" s="78">
        <f>SUM(Mariannhill!AK303)</f>
        <v>0</v>
      </c>
      <c r="AL303" s="78">
        <f>SUM(Mariannhill!AL303)</f>
        <v>0</v>
      </c>
      <c r="AM303" s="78">
        <f>SUM(Mariannhill!AM303)</f>
        <v>0</v>
      </c>
      <c r="AN303" s="78">
        <f>SUM(Mariannhill!AN303)</f>
        <v>0</v>
      </c>
      <c r="AO303" s="78">
        <f>SUM(Mariannhill!AO303)</f>
        <v>0</v>
      </c>
      <c r="AP303" s="78">
        <f>SUM(Mariannhill!AP303)</f>
        <v>0</v>
      </c>
      <c r="AQ303" s="78">
        <f>SUM(Mariannhill!AQ303)</f>
        <v>0</v>
      </c>
      <c r="AR303" s="78">
        <f>SUM(Mariannhill!AR303)</f>
        <v>0</v>
      </c>
      <c r="AS303" s="77">
        <f>SUM(Mariannhill!AS303)</f>
        <v>0</v>
      </c>
      <c r="AT303" s="79">
        <f>SUM(Mariannhill!AT303)</f>
        <v>0</v>
      </c>
      <c r="AU303" s="78">
        <f>SUM(Mariannhill!AU303)</f>
        <v>0</v>
      </c>
      <c r="AV303" s="78">
        <f>SUM(Mariannhill!AV303)</f>
        <v>0</v>
      </c>
      <c r="AW303" s="78">
        <f>SUM(Mariannhill!AW303)</f>
        <v>0</v>
      </c>
      <c r="AX303" s="78">
        <f>SUM(Mariannhill!AX303)</f>
        <v>0</v>
      </c>
      <c r="AY303" s="78">
        <f>SUM(Mariannhill!AY303)</f>
        <v>0</v>
      </c>
      <c r="AZ303" s="78">
        <f>SUM(Mariannhill!AZ303)</f>
        <v>0</v>
      </c>
      <c r="BA303" s="78">
        <f>SUM(Mariannhill!BA303)</f>
        <v>0</v>
      </c>
      <c r="BB303" s="78">
        <f>SUM(Mariannhill!BB303)</f>
        <v>0</v>
      </c>
      <c r="BC303" s="78">
        <f>SUM(Mariannhill!BC303)</f>
        <v>0</v>
      </c>
      <c r="BD303" s="78">
        <f>SUM(Mariannhill!BD303)</f>
        <v>0</v>
      </c>
      <c r="BE303" s="77">
        <f>SUM(Mariannhill!BE303)</f>
        <v>0</v>
      </c>
      <c r="BF303" s="79">
        <f>SUM(Mariannhill!BF303)</f>
        <v>0</v>
      </c>
      <c r="BG303" s="78">
        <f>SUM(Mariannhill!BG303)</f>
        <v>0</v>
      </c>
      <c r="BH303" s="78">
        <f>SUM(Mariannhill!BH303)</f>
        <v>0</v>
      </c>
      <c r="BI303" s="78">
        <f>SUM(Mariannhill!BI303)</f>
        <v>0</v>
      </c>
      <c r="BJ303" s="78">
        <f>SUM(Mariannhill!BJ303)</f>
        <v>0</v>
      </c>
      <c r="BK303" s="78">
        <f>SUM(Mariannhill!BK303)</f>
        <v>0</v>
      </c>
      <c r="BL303" s="78">
        <f>SUM(Mariannhill!BL303)</f>
        <v>0</v>
      </c>
      <c r="BM303" s="78">
        <f>SUM(Mariannhill!BM303)</f>
        <v>0</v>
      </c>
      <c r="BN303" s="78">
        <f>SUM(Mariannhill!BN303)</f>
        <v>0</v>
      </c>
      <c r="BO303" s="78">
        <f>SUM(Mariannhill!BO303)</f>
        <v>0</v>
      </c>
      <c r="BP303" s="78">
        <f>SUM(Mariannhill!BP303)</f>
        <v>0</v>
      </c>
      <c r="BQ303" s="77">
        <f>SUM(Mariannhill!BQ303)</f>
        <v>0</v>
      </c>
      <c r="BR303" s="79">
        <f>SUM(Mariannhill!BR303)</f>
        <v>0</v>
      </c>
      <c r="BS303" s="78">
        <f>SUM(Mariannhill!BS303)</f>
        <v>0</v>
      </c>
      <c r="BT303" s="78">
        <f>SUM(Mariannhill!BT303)</f>
        <v>0</v>
      </c>
      <c r="BU303" s="78">
        <f>SUM(Mariannhill!BU303)</f>
        <v>0</v>
      </c>
      <c r="BV303" s="78">
        <f>SUM(Mariannhill!BV303)</f>
        <v>0</v>
      </c>
      <c r="BW303" s="78">
        <f>SUM(Mariannhill!BW303)</f>
        <v>0</v>
      </c>
      <c r="BX303" s="78">
        <f>SUM(Mariannhill!BX303)</f>
        <v>0</v>
      </c>
      <c r="BY303" s="78">
        <f>SUM(Mariannhill!BY303)</f>
        <v>0</v>
      </c>
      <c r="BZ303" s="78">
        <f>SUM(Mariannhill!BZ303)</f>
        <v>0</v>
      </c>
      <c r="CA303" s="78">
        <f>SUM(Mariannhill!CA303)</f>
        <v>0</v>
      </c>
      <c r="CB303" s="78">
        <f>SUM(Mariannhill!CB303)</f>
        <v>0</v>
      </c>
      <c r="CC303" s="77">
        <f>SUM(Mariannhill!CC303)</f>
        <v>0</v>
      </c>
      <c r="CD303" s="40" t="s">
        <v>50</v>
      </c>
    </row>
    <row r="304" spans="2:82" s="40" customFormat="1" ht="26" x14ac:dyDescent="0.35">
      <c r="B304" s="74" t="s">
        <v>564</v>
      </c>
      <c r="C304" s="130" t="s">
        <v>565</v>
      </c>
      <c r="D304" s="131" t="s">
        <v>248</v>
      </c>
      <c r="E304" s="255">
        <v>1</v>
      </c>
      <c r="F304" s="214" t="b">
        <f>(Mariannhill!G302)=G304</f>
        <v>1</v>
      </c>
      <c r="G304" s="75">
        <f t="shared" si="104"/>
        <v>0</v>
      </c>
      <c r="H304" s="76">
        <f>SUM(Mariannhill!H304)</f>
        <v>0</v>
      </c>
      <c r="I304" s="77">
        <f>SUM(Mariannhill!I304)</f>
        <v>0</v>
      </c>
      <c r="J304" s="76">
        <f>SUM(Mariannhill!J304)</f>
        <v>0</v>
      </c>
      <c r="K304" s="78">
        <f>SUM(Mariannhill!K304)</f>
        <v>0</v>
      </c>
      <c r="L304" s="78">
        <f>SUM(Mariannhill!L304)</f>
        <v>0</v>
      </c>
      <c r="M304" s="78">
        <f>SUM(Mariannhill!M304)</f>
        <v>0</v>
      </c>
      <c r="N304" s="78">
        <f>SUM(Mariannhill!N304)</f>
        <v>0</v>
      </c>
      <c r="O304" s="78">
        <f>SUM(Mariannhill!O304)</f>
        <v>0</v>
      </c>
      <c r="P304" s="78">
        <f>SUM(Mariannhill!P304)</f>
        <v>0</v>
      </c>
      <c r="Q304" s="78">
        <f>SUM(Mariannhill!Q304)</f>
        <v>0</v>
      </c>
      <c r="R304" s="78">
        <f>SUM(Mariannhill!R304)</f>
        <v>0</v>
      </c>
      <c r="S304" s="78">
        <f>SUM(Mariannhill!S304)</f>
        <v>0</v>
      </c>
      <c r="T304" s="78">
        <f>SUM(Mariannhill!T304)</f>
        <v>0</v>
      </c>
      <c r="U304" s="77">
        <f>SUM(Mariannhill!U304)</f>
        <v>0</v>
      </c>
      <c r="V304" s="76">
        <f>SUM(Mariannhill!V304)</f>
        <v>0</v>
      </c>
      <c r="W304" s="78">
        <f>SUM(Mariannhill!W304)</f>
        <v>0</v>
      </c>
      <c r="X304" s="78">
        <f>SUM(Mariannhill!X304)</f>
        <v>0</v>
      </c>
      <c r="Y304" s="78">
        <f>SUM(Mariannhill!Y304)</f>
        <v>0</v>
      </c>
      <c r="Z304" s="78">
        <f>SUM(Mariannhill!Z304)</f>
        <v>0</v>
      </c>
      <c r="AA304" s="78">
        <f>SUM(Mariannhill!AA304)</f>
        <v>0</v>
      </c>
      <c r="AB304" s="78">
        <f>SUM(Mariannhill!AB304)</f>
        <v>0</v>
      </c>
      <c r="AC304" s="78">
        <f>SUM(Mariannhill!AC304)</f>
        <v>0</v>
      </c>
      <c r="AD304" s="78">
        <f>SUM(Mariannhill!AD304)</f>
        <v>0</v>
      </c>
      <c r="AE304" s="78">
        <f>SUM(Mariannhill!AE304)</f>
        <v>0</v>
      </c>
      <c r="AF304" s="78">
        <f>SUM(Mariannhill!AF304)</f>
        <v>0</v>
      </c>
      <c r="AG304" s="77">
        <f>SUM(Mariannhill!AG304)</f>
        <v>0</v>
      </c>
      <c r="AH304" s="79">
        <f>SUM(Mariannhill!AH304)</f>
        <v>0</v>
      </c>
      <c r="AI304" s="78">
        <f>SUM(Mariannhill!AI304)</f>
        <v>0</v>
      </c>
      <c r="AJ304" s="78">
        <f>SUM(Mariannhill!AJ304)</f>
        <v>0</v>
      </c>
      <c r="AK304" s="78">
        <f>SUM(Mariannhill!AK304)</f>
        <v>0</v>
      </c>
      <c r="AL304" s="78">
        <f>SUM(Mariannhill!AL304)</f>
        <v>0</v>
      </c>
      <c r="AM304" s="78">
        <f>SUM(Mariannhill!AM304)</f>
        <v>0</v>
      </c>
      <c r="AN304" s="78">
        <f>SUM(Mariannhill!AN304)</f>
        <v>0</v>
      </c>
      <c r="AO304" s="78">
        <f>SUM(Mariannhill!AO304)</f>
        <v>0</v>
      </c>
      <c r="AP304" s="78">
        <f>SUM(Mariannhill!AP304)</f>
        <v>0</v>
      </c>
      <c r="AQ304" s="78">
        <f>SUM(Mariannhill!AQ304)</f>
        <v>0</v>
      </c>
      <c r="AR304" s="78">
        <f>SUM(Mariannhill!AR304)</f>
        <v>0</v>
      </c>
      <c r="AS304" s="77">
        <f>SUM(Mariannhill!AS304)</f>
        <v>0</v>
      </c>
      <c r="AT304" s="79">
        <f>SUM(Mariannhill!AT304)</f>
        <v>0</v>
      </c>
      <c r="AU304" s="78">
        <f>SUM(Mariannhill!AU304)</f>
        <v>0</v>
      </c>
      <c r="AV304" s="78">
        <f>SUM(Mariannhill!AV304)</f>
        <v>0</v>
      </c>
      <c r="AW304" s="78">
        <f>SUM(Mariannhill!AW304)</f>
        <v>0</v>
      </c>
      <c r="AX304" s="78">
        <f>SUM(Mariannhill!AX304)</f>
        <v>0</v>
      </c>
      <c r="AY304" s="78">
        <f>SUM(Mariannhill!AY304)</f>
        <v>0</v>
      </c>
      <c r="AZ304" s="78">
        <f>SUM(Mariannhill!AZ304)</f>
        <v>0</v>
      </c>
      <c r="BA304" s="78">
        <f>SUM(Mariannhill!BA304)</f>
        <v>0</v>
      </c>
      <c r="BB304" s="78">
        <f>SUM(Mariannhill!BB304)</f>
        <v>0</v>
      </c>
      <c r="BC304" s="78">
        <f>SUM(Mariannhill!BC304)</f>
        <v>0</v>
      </c>
      <c r="BD304" s="78">
        <f>SUM(Mariannhill!BD304)</f>
        <v>0</v>
      </c>
      <c r="BE304" s="77">
        <f>SUM(Mariannhill!BE304)</f>
        <v>0</v>
      </c>
      <c r="BF304" s="79">
        <f>SUM(Mariannhill!BF304)</f>
        <v>0</v>
      </c>
      <c r="BG304" s="78">
        <f>SUM(Mariannhill!BG304)</f>
        <v>0</v>
      </c>
      <c r="BH304" s="78">
        <f>SUM(Mariannhill!BH304)</f>
        <v>0</v>
      </c>
      <c r="BI304" s="78">
        <f>SUM(Mariannhill!BI304)</f>
        <v>0</v>
      </c>
      <c r="BJ304" s="78">
        <f>SUM(Mariannhill!BJ304)</f>
        <v>0</v>
      </c>
      <c r="BK304" s="78">
        <f>SUM(Mariannhill!BK304)</f>
        <v>0</v>
      </c>
      <c r="BL304" s="78">
        <f>SUM(Mariannhill!BL304)</f>
        <v>0</v>
      </c>
      <c r="BM304" s="78">
        <f>SUM(Mariannhill!BM304)</f>
        <v>0</v>
      </c>
      <c r="BN304" s="78">
        <f>SUM(Mariannhill!BN304)</f>
        <v>0</v>
      </c>
      <c r="BO304" s="78">
        <f>SUM(Mariannhill!BO304)</f>
        <v>0</v>
      </c>
      <c r="BP304" s="78">
        <f>SUM(Mariannhill!BP304)</f>
        <v>0</v>
      </c>
      <c r="BQ304" s="77">
        <f>SUM(Mariannhill!BQ304)</f>
        <v>0</v>
      </c>
      <c r="BR304" s="79">
        <f>SUM(Mariannhill!BR304)</f>
        <v>0</v>
      </c>
      <c r="BS304" s="78">
        <f>SUM(Mariannhill!BS304)</f>
        <v>0</v>
      </c>
      <c r="BT304" s="78">
        <f>SUM(Mariannhill!BT304)</f>
        <v>0</v>
      </c>
      <c r="BU304" s="78">
        <f>SUM(Mariannhill!BU304)</f>
        <v>0</v>
      </c>
      <c r="BV304" s="78">
        <f>SUM(Mariannhill!BV304)</f>
        <v>0</v>
      </c>
      <c r="BW304" s="78">
        <f>SUM(Mariannhill!BW304)</f>
        <v>0</v>
      </c>
      <c r="BX304" s="78">
        <f>SUM(Mariannhill!BX304)</f>
        <v>0</v>
      </c>
      <c r="BY304" s="78">
        <f>SUM(Mariannhill!BY304)</f>
        <v>0</v>
      </c>
      <c r="BZ304" s="78">
        <f>SUM(Mariannhill!BZ304)</f>
        <v>0</v>
      </c>
      <c r="CA304" s="78">
        <f>SUM(Mariannhill!CA304)</f>
        <v>0</v>
      </c>
      <c r="CB304" s="78">
        <f>SUM(Mariannhill!CB304)</f>
        <v>0</v>
      </c>
      <c r="CC304" s="77">
        <f>SUM(Mariannhill!CC304)</f>
        <v>0</v>
      </c>
      <c r="CD304" s="40" t="s">
        <v>50</v>
      </c>
    </row>
    <row r="305" spans="2:82" s="40" customFormat="1" x14ac:dyDescent="0.35">
      <c r="B305" s="74" t="s">
        <v>566</v>
      </c>
      <c r="C305" s="130" t="s">
        <v>567</v>
      </c>
      <c r="D305" s="131" t="s">
        <v>90</v>
      </c>
      <c r="E305" s="255">
        <f>SUM(Mariannhill!E305)</f>
        <v>1</v>
      </c>
      <c r="F305" s="214" t="b">
        <f>(Mariannhill!G303)=G305</f>
        <v>1</v>
      </c>
      <c r="G305" s="75">
        <f t="shared" si="104"/>
        <v>0</v>
      </c>
      <c r="H305" s="76">
        <f>SUM(Mariannhill!H305)</f>
        <v>0</v>
      </c>
      <c r="I305" s="77">
        <f>SUM(Mariannhill!I305)</f>
        <v>0</v>
      </c>
      <c r="J305" s="76">
        <f>SUM(Mariannhill!J305)</f>
        <v>0</v>
      </c>
      <c r="K305" s="78">
        <f>SUM(Mariannhill!K305)</f>
        <v>0</v>
      </c>
      <c r="L305" s="78">
        <f>SUM(Mariannhill!L305)</f>
        <v>0</v>
      </c>
      <c r="M305" s="78">
        <f>SUM(Mariannhill!M305)</f>
        <v>0</v>
      </c>
      <c r="N305" s="78">
        <f>SUM(Mariannhill!N305)</f>
        <v>0</v>
      </c>
      <c r="O305" s="78">
        <f>SUM(Mariannhill!O305)</f>
        <v>0</v>
      </c>
      <c r="P305" s="78">
        <f>SUM(Mariannhill!P305)</f>
        <v>0</v>
      </c>
      <c r="Q305" s="78">
        <f>SUM(Mariannhill!Q305)</f>
        <v>0</v>
      </c>
      <c r="R305" s="78">
        <f>SUM(Mariannhill!R305)</f>
        <v>0</v>
      </c>
      <c r="S305" s="78">
        <f>SUM(Mariannhill!S305)</f>
        <v>0</v>
      </c>
      <c r="T305" s="78">
        <f>SUM(Mariannhill!T305)</f>
        <v>0</v>
      </c>
      <c r="U305" s="77">
        <f>SUM(Mariannhill!U305)</f>
        <v>0</v>
      </c>
      <c r="V305" s="76">
        <f>SUM(Mariannhill!V305)</f>
        <v>0</v>
      </c>
      <c r="W305" s="78">
        <f>SUM(Mariannhill!W305)</f>
        <v>0</v>
      </c>
      <c r="X305" s="78">
        <f>SUM(Mariannhill!X305)</f>
        <v>0</v>
      </c>
      <c r="Y305" s="78">
        <f>SUM(Mariannhill!Y305)</f>
        <v>0</v>
      </c>
      <c r="Z305" s="78">
        <f>SUM(Mariannhill!Z305)</f>
        <v>0</v>
      </c>
      <c r="AA305" s="78">
        <f>SUM(Mariannhill!AA305)</f>
        <v>0</v>
      </c>
      <c r="AB305" s="78">
        <f>SUM(Mariannhill!AB305)</f>
        <v>0</v>
      </c>
      <c r="AC305" s="78">
        <f>SUM(Mariannhill!AC305)</f>
        <v>0</v>
      </c>
      <c r="AD305" s="78">
        <f>SUM(Mariannhill!AD305)</f>
        <v>0</v>
      </c>
      <c r="AE305" s="78">
        <f>SUM(Mariannhill!AE305)</f>
        <v>0</v>
      </c>
      <c r="AF305" s="78">
        <f>SUM(Mariannhill!AF305)</f>
        <v>0</v>
      </c>
      <c r="AG305" s="77">
        <f>SUM(Mariannhill!AG305)</f>
        <v>0</v>
      </c>
      <c r="AH305" s="79">
        <f>SUM(Mariannhill!AH305)</f>
        <v>0</v>
      </c>
      <c r="AI305" s="78">
        <f>SUM(Mariannhill!AI305)</f>
        <v>0</v>
      </c>
      <c r="AJ305" s="78">
        <f>SUM(Mariannhill!AJ305)</f>
        <v>0</v>
      </c>
      <c r="AK305" s="78">
        <f>SUM(Mariannhill!AK305)</f>
        <v>0</v>
      </c>
      <c r="AL305" s="78">
        <f>SUM(Mariannhill!AL305)</f>
        <v>0</v>
      </c>
      <c r="AM305" s="78">
        <f>SUM(Mariannhill!AM305)</f>
        <v>0</v>
      </c>
      <c r="AN305" s="78">
        <f>SUM(Mariannhill!AN305)</f>
        <v>0</v>
      </c>
      <c r="AO305" s="78">
        <f>SUM(Mariannhill!AO305)</f>
        <v>0</v>
      </c>
      <c r="AP305" s="78">
        <f>SUM(Mariannhill!AP305)</f>
        <v>0</v>
      </c>
      <c r="AQ305" s="78">
        <f>SUM(Mariannhill!AQ305)</f>
        <v>0</v>
      </c>
      <c r="AR305" s="78">
        <f>SUM(Mariannhill!AR305)</f>
        <v>0</v>
      </c>
      <c r="AS305" s="77">
        <f>SUM(Mariannhill!AS305)</f>
        <v>0</v>
      </c>
      <c r="AT305" s="79">
        <f>SUM(Mariannhill!AT305)</f>
        <v>0</v>
      </c>
      <c r="AU305" s="78">
        <f>SUM(Mariannhill!AU305)</f>
        <v>0</v>
      </c>
      <c r="AV305" s="78">
        <f>SUM(Mariannhill!AV305)</f>
        <v>0</v>
      </c>
      <c r="AW305" s="78">
        <f>SUM(Mariannhill!AW305)</f>
        <v>0</v>
      </c>
      <c r="AX305" s="78">
        <f>SUM(Mariannhill!AX305)</f>
        <v>0</v>
      </c>
      <c r="AY305" s="78">
        <f>SUM(Mariannhill!AY305)</f>
        <v>0</v>
      </c>
      <c r="AZ305" s="78">
        <f>SUM(Mariannhill!AZ305)</f>
        <v>0</v>
      </c>
      <c r="BA305" s="78">
        <f>SUM(Mariannhill!BA305)</f>
        <v>0</v>
      </c>
      <c r="BB305" s="78">
        <f>SUM(Mariannhill!BB305)</f>
        <v>0</v>
      </c>
      <c r="BC305" s="78">
        <f>SUM(Mariannhill!BC305)</f>
        <v>0</v>
      </c>
      <c r="BD305" s="78">
        <f>SUM(Mariannhill!BD305)</f>
        <v>0</v>
      </c>
      <c r="BE305" s="77">
        <f>SUM(Mariannhill!BE305)</f>
        <v>0</v>
      </c>
      <c r="BF305" s="79">
        <f>SUM(Mariannhill!BF305)</f>
        <v>0</v>
      </c>
      <c r="BG305" s="78">
        <f>SUM(Mariannhill!BG305)</f>
        <v>0</v>
      </c>
      <c r="BH305" s="78">
        <f>SUM(Mariannhill!BH305)</f>
        <v>0</v>
      </c>
      <c r="BI305" s="78">
        <f>SUM(Mariannhill!BI305)</f>
        <v>0</v>
      </c>
      <c r="BJ305" s="78">
        <f>SUM(Mariannhill!BJ305)</f>
        <v>0</v>
      </c>
      <c r="BK305" s="78">
        <f>SUM(Mariannhill!BK305)</f>
        <v>0</v>
      </c>
      <c r="BL305" s="78">
        <f>SUM(Mariannhill!BL305)</f>
        <v>0</v>
      </c>
      <c r="BM305" s="78">
        <f>SUM(Mariannhill!BM305)</f>
        <v>0</v>
      </c>
      <c r="BN305" s="78">
        <f>SUM(Mariannhill!BN305)</f>
        <v>0</v>
      </c>
      <c r="BO305" s="78">
        <f>SUM(Mariannhill!BO305)</f>
        <v>0</v>
      </c>
      <c r="BP305" s="78">
        <f>SUM(Mariannhill!BP305)</f>
        <v>0</v>
      </c>
      <c r="BQ305" s="77">
        <f>SUM(Mariannhill!BQ305)</f>
        <v>0</v>
      </c>
      <c r="BR305" s="79">
        <f>SUM(Mariannhill!BR305)</f>
        <v>0</v>
      </c>
      <c r="BS305" s="78">
        <f>SUM(Mariannhill!BS305)</f>
        <v>0</v>
      </c>
      <c r="BT305" s="78">
        <f>SUM(Mariannhill!BT305)</f>
        <v>0</v>
      </c>
      <c r="BU305" s="78">
        <f>SUM(Mariannhill!BU305)</f>
        <v>0</v>
      </c>
      <c r="BV305" s="78">
        <f>SUM(Mariannhill!BV305)</f>
        <v>0</v>
      </c>
      <c r="BW305" s="78">
        <f>SUM(Mariannhill!BW305)</f>
        <v>0</v>
      </c>
      <c r="BX305" s="78">
        <f>SUM(Mariannhill!BX305)</f>
        <v>0</v>
      </c>
      <c r="BY305" s="78">
        <f>SUM(Mariannhill!BY305)</f>
        <v>0</v>
      </c>
      <c r="BZ305" s="78">
        <f>SUM(Mariannhill!BZ305)</f>
        <v>0</v>
      </c>
      <c r="CA305" s="78">
        <f>SUM(Mariannhill!CA305)</f>
        <v>0</v>
      </c>
      <c r="CB305" s="78">
        <f>SUM(Mariannhill!CB305)</f>
        <v>0</v>
      </c>
      <c r="CC305" s="77">
        <f>SUM(Mariannhill!CC305)</f>
        <v>0</v>
      </c>
      <c r="CD305" s="40" t="s">
        <v>50</v>
      </c>
    </row>
    <row r="306" spans="2:82" s="40" customFormat="1" x14ac:dyDescent="0.35">
      <c r="B306" s="74" t="s">
        <v>568</v>
      </c>
      <c r="C306" s="130" t="s">
        <v>569</v>
      </c>
      <c r="D306" s="131" t="s">
        <v>90</v>
      </c>
      <c r="E306" s="255">
        <f>SUM(Mariannhill!E306)</f>
        <v>1</v>
      </c>
      <c r="F306" s="214" t="b">
        <f>(Mariannhill!G304)=G306</f>
        <v>1</v>
      </c>
      <c r="G306" s="75">
        <f t="shared" si="104"/>
        <v>0</v>
      </c>
      <c r="H306" s="76">
        <f>SUM(Mariannhill!H306)</f>
        <v>0</v>
      </c>
      <c r="I306" s="77">
        <f>SUM(Mariannhill!I306)</f>
        <v>0</v>
      </c>
      <c r="J306" s="76">
        <f>SUM(Mariannhill!J306)</f>
        <v>0</v>
      </c>
      <c r="K306" s="78">
        <f>SUM(Mariannhill!K306)</f>
        <v>0</v>
      </c>
      <c r="L306" s="78">
        <f>SUM(Mariannhill!L306)</f>
        <v>0</v>
      </c>
      <c r="M306" s="78">
        <f>SUM(Mariannhill!M306)</f>
        <v>0</v>
      </c>
      <c r="N306" s="78">
        <f>SUM(Mariannhill!N306)</f>
        <v>0</v>
      </c>
      <c r="O306" s="78">
        <f>SUM(Mariannhill!O306)</f>
        <v>0</v>
      </c>
      <c r="P306" s="78">
        <f>SUM(Mariannhill!P306)</f>
        <v>0</v>
      </c>
      <c r="Q306" s="78">
        <f>SUM(Mariannhill!Q306)</f>
        <v>0</v>
      </c>
      <c r="R306" s="78">
        <f>SUM(Mariannhill!R306)</f>
        <v>0</v>
      </c>
      <c r="S306" s="78">
        <f>SUM(Mariannhill!S306)</f>
        <v>0</v>
      </c>
      <c r="T306" s="78">
        <f>SUM(Mariannhill!T306)</f>
        <v>0</v>
      </c>
      <c r="U306" s="77">
        <f>SUM(Mariannhill!U306)</f>
        <v>0</v>
      </c>
      <c r="V306" s="76">
        <f>SUM(Mariannhill!V306)</f>
        <v>0</v>
      </c>
      <c r="W306" s="78">
        <f>SUM(Mariannhill!W306)</f>
        <v>0</v>
      </c>
      <c r="X306" s="78">
        <f>SUM(Mariannhill!X306)</f>
        <v>0</v>
      </c>
      <c r="Y306" s="78">
        <f>SUM(Mariannhill!Y306)</f>
        <v>0</v>
      </c>
      <c r="Z306" s="78">
        <f>SUM(Mariannhill!Z306)</f>
        <v>0</v>
      </c>
      <c r="AA306" s="78">
        <f>SUM(Mariannhill!AA306)</f>
        <v>0</v>
      </c>
      <c r="AB306" s="78">
        <f>SUM(Mariannhill!AB306)</f>
        <v>0</v>
      </c>
      <c r="AC306" s="78">
        <f>SUM(Mariannhill!AC306)</f>
        <v>0</v>
      </c>
      <c r="AD306" s="78">
        <f>SUM(Mariannhill!AD306)</f>
        <v>0</v>
      </c>
      <c r="AE306" s="78">
        <f>SUM(Mariannhill!AE306)</f>
        <v>0</v>
      </c>
      <c r="AF306" s="78">
        <f>SUM(Mariannhill!AF306)</f>
        <v>0</v>
      </c>
      <c r="AG306" s="77">
        <f>SUM(Mariannhill!AG306)</f>
        <v>0</v>
      </c>
      <c r="AH306" s="79">
        <f>SUM(Mariannhill!AH306)</f>
        <v>0</v>
      </c>
      <c r="AI306" s="78">
        <f>SUM(Mariannhill!AI306)</f>
        <v>0</v>
      </c>
      <c r="AJ306" s="78">
        <f>SUM(Mariannhill!AJ306)</f>
        <v>0</v>
      </c>
      <c r="AK306" s="78">
        <f>SUM(Mariannhill!AK306)</f>
        <v>0</v>
      </c>
      <c r="AL306" s="78">
        <f>SUM(Mariannhill!AL306)</f>
        <v>0</v>
      </c>
      <c r="AM306" s="78">
        <f>SUM(Mariannhill!AM306)</f>
        <v>0</v>
      </c>
      <c r="AN306" s="78">
        <f>SUM(Mariannhill!AN306)</f>
        <v>0</v>
      </c>
      <c r="AO306" s="78">
        <f>SUM(Mariannhill!AO306)</f>
        <v>0</v>
      </c>
      <c r="AP306" s="78">
        <f>SUM(Mariannhill!AP306)</f>
        <v>0</v>
      </c>
      <c r="AQ306" s="78">
        <f>SUM(Mariannhill!AQ306)</f>
        <v>0</v>
      </c>
      <c r="AR306" s="78">
        <f>SUM(Mariannhill!AR306)</f>
        <v>0</v>
      </c>
      <c r="AS306" s="77">
        <f>SUM(Mariannhill!AS306)</f>
        <v>0</v>
      </c>
      <c r="AT306" s="79">
        <f>SUM(Mariannhill!AT306)</f>
        <v>0</v>
      </c>
      <c r="AU306" s="78">
        <f>SUM(Mariannhill!AU306)</f>
        <v>0</v>
      </c>
      <c r="AV306" s="78">
        <f>SUM(Mariannhill!AV306)</f>
        <v>0</v>
      </c>
      <c r="AW306" s="78">
        <f>SUM(Mariannhill!AW306)</f>
        <v>0</v>
      </c>
      <c r="AX306" s="78">
        <f>SUM(Mariannhill!AX306)</f>
        <v>0</v>
      </c>
      <c r="AY306" s="78">
        <f>SUM(Mariannhill!AY306)</f>
        <v>0</v>
      </c>
      <c r="AZ306" s="78">
        <f>SUM(Mariannhill!AZ306)</f>
        <v>0</v>
      </c>
      <c r="BA306" s="78">
        <f>SUM(Mariannhill!BA306)</f>
        <v>0</v>
      </c>
      <c r="BB306" s="78">
        <f>SUM(Mariannhill!BB306)</f>
        <v>0</v>
      </c>
      <c r="BC306" s="78">
        <f>SUM(Mariannhill!BC306)</f>
        <v>0</v>
      </c>
      <c r="BD306" s="78">
        <f>SUM(Mariannhill!BD306)</f>
        <v>0</v>
      </c>
      <c r="BE306" s="77">
        <f>SUM(Mariannhill!BE306)</f>
        <v>0</v>
      </c>
      <c r="BF306" s="79">
        <f>SUM(Mariannhill!BF306)</f>
        <v>0</v>
      </c>
      <c r="BG306" s="78">
        <f>SUM(Mariannhill!BG306)</f>
        <v>0</v>
      </c>
      <c r="BH306" s="78">
        <f>SUM(Mariannhill!BH306)</f>
        <v>0</v>
      </c>
      <c r="BI306" s="78">
        <f>SUM(Mariannhill!BI306)</f>
        <v>0</v>
      </c>
      <c r="BJ306" s="78">
        <f>SUM(Mariannhill!BJ306)</f>
        <v>0</v>
      </c>
      <c r="BK306" s="78">
        <f>SUM(Mariannhill!BK306)</f>
        <v>0</v>
      </c>
      <c r="BL306" s="78">
        <f>SUM(Mariannhill!BL306)</f>
        <v>0</v>
      </c>
      <c r="BM306" s="78">
        <f>SUM(Mariannhill!BM306)</f>
        <v>0</v>
      </c>
      <c r="BN306" s="78">
        <f>SUM(Mariannhill!BN306)</f>
        <v>0</v>
      </c>
      <c r="BO306" s="78">
        <f>SUM(Mariannhill!BO306)</f>
        <v>0</v>
      </c>
      <c r="BP306" s="78">
        <f>SUM(Mariannhill!BP306)</f>
        <v>0</v>
      </c>
      <c r="BQ306" s="77">
        <f>SUM(Mariannhill!BQ306)</f>
        <v>0</v>
      </c>
      <c r="BR306" s="79">
        <f>SUM(Mariannhill!BR306)</f>
        <v>0</v>
      </c>
      <c r="BS306" s="78">
        <f>SUM(Mariannhill!BS306)</f>
        <v>0</v>
      </c>
      <c r="BT306" s="78">
        <f>SUM(Mariannhill!BT306)</f>
        <v>0</v>
      </c>
      <c r="BU306" s="78">
        <f>SUM(Mariannhill!BU306)</f>
        <v>0</v>
      </c>
      <c r="BV306" s="78">
        <f>SUM(Mariannhill!BV306)</f>
        <v>0</v>
      </c>
      <c r="BW306" s="78">
        <f>SUM(Mariannhill!BW306)</f>
        <v>0</v>
      </c>
      <c r="BX306" s="78">
        <f>SUM(Mariannhill!BX306)</f>
        <v>0</v>
      </c>
      <c r="BY306" s="78">
        <f>SUM(Mariannhill!BY306)</f>
        <v>0</v>
      </c>
      <c r="BZ306" s="78">
        <f>SUM(Mariannhill!BZ306)</f>
        <v>0</v>
      </c>
      <c r="CA306" s="78">
        <f>SUM(Mariannhill!CA306)</f>
        <v>0</v>
      </c>
      <c r="CB306" s="78">
        <f>SUM(Mariannhill!CB306)</f>
        <v>0</v>
      </c>
      <c r="CC306" s="77">
        <f>SUM(Mariannhill!CC306)</f>
        <v>0</v>
      </c>
      <c r="CD306" s="40" t="s">
        <v>50</v>
      </c>
    </row>
    <row r="307" spans="2:82" s="40" customFormat="1" x14ac:dyDescent="0.35">
      <c r="B307" s="188" t="s">
        <v>570</v>
      </c>
      <c r="C307" s="189" t="s">
        <v>571</v>
      </c>
      <c r="D307" s="131"/>
      <c r="E307" s="255">
        <f>SUM(Mariannhill!E307)</f>
        <v>0</v>
      </c>
      <c r="F307" s="214" t="b">
        <f>(Mariannhill!G305)=G307</f>
        <v>1</v>
      </c>
      <c r="G307" s="75">
        <f t="shared" ref="G307:G342" si="105">+SUM(H307:CC307)</f>
        <v>0</v>
      </c>
      <c r="H307" s="76">
        <f>SUM(Mariannhill!H307)</f>
        <v>0</v>
      </c>
      <c r="I307" s="77">
        <f>SUM(Mariannhill!I307)</f>
        <v>0</v>
      </c>
      <c r="J307" s="76">
        <f>SUM(Mariannhill!J307)</f>
        <v>0</v>
      </c>
      <c r="K307" s="78">
        <f>SUM(Mariannhill!K307)</f>
        <v>0</v>
      </c>
      <c r="L307" s="78">
        <f>SUM(Mariannhill!L307)</f>
        <v>0</v>
      </c>
      <c r="M307" s="78">
        <f>SUM(Mariannhill!M307)</f>
        <v>0</v>
      </c>
      <c r="N307" s="78">
        <f>SUM(Mariannhill!N307)</f>
        <v>0</v>
      </c>
      <c r="O307" s="78">
        <f>SUM(Mariannhill!O307)</f>
        <v>0</v>
      </c>
      <c r="P307" s="78">
        <f>SUM(Mariannhill!P307)</f>
        <v>0</v>
      </c>
      <c r="Q307" s="78">
        <f>SUM(Mariannhill!Q307)</f>
        <v>0</v>
      </c>
      <c r="R307" s="78">
        <f>SUM(Mariannhill!R307)</f>
        <v>0</v>
      </c>
      <c r="S307" s="78">
        <f>SUM(Mariannhill!S307)</f>
        <v>0</v>
      </c>
      <c r="T307" s="78">
        <f>SUM(Mariannhill!T307)</f>
        <v>0</v>
      </c>
      <c r="U307" s="77">
        <f>SUM(Mariannhill!U307)</f>
        <v>0</v>
      </c>
      <c r="V307" s="76">
        <f>SUM(Mariannhill!V307)</f>
        <v>0</v>
      </c>
      <c r="W307" s="78">
        <f>SUM(Mariannhill!W307)</f>
        <v>0</v>
      </c>
      <c r="X307" s="78">
        <f>SUM(Mariannhill!X307)</f>
        <v>0</v>
      </c>
      <c r="Y307" s="78">
        <f>SUM(Mariannhill!Y307)</f>
        <v>0</v>
      </c>
      <c r="Z307" s="78">
        <f>SUM(Mariannhill!Z307)</f>
        <v>0</v>
      </c>
      <c r="AA307" s="78">
        <f>SUM(Mariannhill!AA307)</f>
        <v>0</v>
      </c>
      <c r="AB307" s="78">
        <f>SUM(Mariannhill!AB307)</f>
        <v>0</v>
      </c>
      <c r="AC307" s="78">
        <f>SUM(Mariannhill!AC307)</f>
        <v>0</v>
      </c>
      <c r="AD307" s="78">
        <f>SUM(Mariannhill!AD307)</f>
        <v>0</v>
      </c>
      <c r="AE307" s="78">
        <f>SUM(Mariannhill!AE307)</f>
        <v>0</v>
      </c>
      <c r="AF307" s="78">
        <f>SUM(Mariannhill!AF307)</f>
        <v>0</v>
      </c>
      <c r="AG307" s="77">
        <f>SUM(Mariannhill!AG307)</f>
        <v>0</v>
      </c>
      <c r="AH307" s="79">
        <f>SUM(Mariannhill!AH307)</f>
        <v>0</v>
      </c>
      <c r="AI307" s="78">
        <f>SUM(Mariannhill!AI307)</f>
        <v>0</v>
      </c>
      <c r="AJ307" s="78">
        <f>SUM(Mariannhill!AJ307)</f>
        <v>0</v>
      </c>
      <c r="AK307" s="78">
        <f>SUM(Mariannhill!AK307)</f>
        <v>0</v>
      </c>
      <c r="AL307" s="78">
        <f>SUM(Mariannhill!AL307)</f>
        <v>0</v>
      </c>
      <c r="AM307" s="78">
        <f>SUM(Mariannhill!AM307)</f>
        <v>0</v>
      </c>
      <c r="AN307" s="78">
        <f>SUM(Mariannhill!AN307)</f>
        <v>0</v>
      </c>
      <c r="AO307" s="78">
        <f>SUM(Mariannhill!AO307)</f>
        <v>0</v>
      </c>
      <c r="AP307" s="78">
        <f>SUM(Mariannhill!AP307)</f>
        <v>0</v>
      </c>
      <c r="AQ307" s="78">
        <f>SUM(Mariannhill!AQ307)</f>
        <v>0</v>
      </c>
      <c r="AR307" s="78">
        <f>SUM(Mariannhill!AR307)</f>
        <v>0</v>
      </c>
      <c r="AS307" s="77">
        <f>SUM(Mariannhill!AS307)</f>
        <v>0</v>
      </c>
      <c r="AT307" s="79">
        <f>SUM(Mariannhill!AT307)</f>
        <v>0</v>
      </c>
      <c r="AU307" s="78">
        <f>SUM(Mariannhill!AU307)</f>
        <v>0</v>
      </c>
      <c r="AV307" s="78">
        <f>SUM(Mariannhill!AV307)</f>
        <v>0</v>
      </c>
      <c r="AW307" s="78">
        <f>SUM(Mariannhill!AW307)</f>
        <v>0</v>
      </c>
      <c r="AX307" s="78">
        <f>SUM(Mariannhill!AX307)</f>
        <v>0</v>
      </c>
      <c r="AY307" s="78">
        <f>SUM(Mariannhill!AY307)</f>
        <v>0</v>
      </c>
      <c r="AZ307" s="78">
        <f>SUM(Mariannhill!AZ307)</f>
        <v>0</v>
      </c>
      <c r="BA307" s="78">
        <f>SUM(Mariannhill!BA307)</f>
        <v>0</v>
      </c>
      <c r="BB307" s="78">
        <f>SUM(Mariannhill!BB307)</f>
        <v>0</v>
      </c>
      <c r="BC307" s="78">
        <f>SUM(Mariannhill!BC307)</f>
        <v>0</v>
      </c>
      <c r="BD307" s="78">
        <f>SUM(Mariannhill!BD307)</f>
        <v>0</v>
      </c>
      <c r="BE307" s="77">
        <f>SUM(Mariannhill!BE307)</f>
        <v>0</v>
      </c>
      <c r="BF307" s="79">
        <f>SUM(Mariannhill!BF307)</f>
        <v>0</v>
      </c>
      <c r="BG307" s="78">
        <f>SUM(Mariannhill!BG307)</f>
        <v>0</v>
      </c>
      <c r="BH307" s="78">
        <f>SUM(Mariannhill!BH307)</f>
        <v>0</v>
      </c>
      <c r="BI307" s="78">
        <f>SUM(Mariannhill!BI307)</f>
        <v>0</v>
      </c>
      <c r="BJ307" s="78">
        <f>SUM(Mariannhill!BJ307)</f>
        <v>0</v>
      </c>
      <c r="BK307" s="78">
        <f>SUM(Mariannhill!BK307)</f>
        <v>0</v>
      </c>
      <c r="BL307" s="78">
        <f>SUM(Mariannhill!BL307)</f>
        <v>0</v>
      </c>
      <c r="BM307" s="78">
        <f>SUM(Mariannhill!BM307)</f>
        <v>0</v>
      </c>
      <c r="BN307" s="78">
        <f>SUM(Mariannhill!BN307)</f>
        <v>0</v>
      </c>
      <c r="BO307" s="78">
        <f>SUM(Mariannhill!BO307)</f>
        <v>0</v>
      </c>
      <c r="BP307" s="78">
        <f>SUM(Mariannhill!BP307)</f>
        <v>0</v>
      </c>
      <c r="BQ307" s="77">
        <f>SUM(Mariannhill!BQ307)</f>
        <v>0</v>
      </c>
      <c r="BR307" s="79">
        <f>SUM(Mariannhill!BR307)</f>
        <v>0</v>
      </c>
      <c r="BS307" s="78">
        <f>SUM(Mariannhill!BS307)</f>
        <v>0</v>
      </c>
      <c r="BT307" s="78">
        <f>SUM(Mariannhill!BT307)</f>
        <v>0</v>
      </c>
      <c r="BU307" s="78">
        <f>SUM(Mariannhill!BU307)</f>
        <v>0</v>
      </c>
      <c r="BV307" s="78">
        <f>SUM(Mariannhill!BV307)</f>
        <v>0</v>
      </c>
      <c r="BW307" s="78">
        <f>SUM(Mariannhill!BW307)</f>
        <v>0</v>
      </c>
      <c r="BX307" s="78">
        <f>SUM(Mariannhill!BX307)</f>
        <v>0</v>
      </c>
      <c r="BY307" s="78">
        <f>SUM(Mariannhill!BY307)</f>
        <v>0</v>
      </c>
      <c r="BZ307" s="78">
        <f>SUM(Mariannhill!BZ307)</f>
        <v>0</v>
      </c>
      <c r="CA307" s="78">
        <f>SUM(Mariannhill!CA307)</f>
        <v>0</v>
      </c>
      <c r="CB307" s="78">
        <f>SUM(Mariannhill!CB307)</f>
        <v>0</v>
      </c>
      <c r="CC307" s="77">
        <f>SUM(Mariannhill!CC307)</f>
        <v>0</v>
      </c>
      <c r="CD307" s="40" t="s">
        <v>50</v>
      </c>
    </row>
    <row r="308" spans="2:82" s="40" customFormat="1" x14ac:dyDescent="0.35">
      <c r="B308" s="188" t="s">
        <v>572</v>
      </c>
      <c r="C308" s="189" t="s">
        <v>573</v>
      </c>
      <c r="D308" s="131"/>
      <c r="E308" s="255">
        <f>SUM(Mariannhill!E308)</f>
        <v>0</v>
      </c>
      <c r="F308" s="214" t="b">
        <f>(Mariannhill!G306)=G308</f>
        <v>1</v>
      </c>
      <c r="G308" s="75">
        <f t="shared" si="105"/>
        <v>0</v>
      </c>
      <c r="H308" s="76">
        <f>SUM(Mariannhill!H308)</f>
        <v>0</v>
      </c>
      <c r="I308" s="77">
        <f>SUM(Mariannhill!I308)</f>
        <v>0</v>
      </c>
      <c r="J308" s="76">
        <f>SUM(Mariannhill!J308)</f>
        <v>0</v>
      </c>
      <c r="K308" s="78">
        <f>SUM(Mariannhill!K308)</f>
        <v>0</v>
      </c>
      <c r="L308" s="78">
        <f>SUM(Mariannhill!L308)</f>
        <v>0</v>
      </c>
      <c r="M308" s="78">
        <f>SUM(Mariannhill!M308)</f>
        <v>0</v>
      </c>
      <c r="N308" s="78">
        <f>SUM(Mariannhill!N308)</f>
        <v>0</v>
      </c>
      <c r="O308" s="78">
        <f>SUM(Mariannhill!O308)</f>
        <v>0</v>
      </c>
      <c r="P308" s="78">
        <f>SUM(Mariannhill!P308)</f>
        <v>0</v>
      </c>
      <c r="Q308" s="78">
        <f>SUM(Mariannhill!Q308)</f>
        <v>0</v>
      </c>
      <c r="R308" s="78">
        <f>SUM(Mariannhill!R308)</f>
        <v>0</v>
      </c>
      <c r="S308" s="78">
        <f>SUM(Mariannhill!S308)</f>
        <v>0</v>
      </c>
      <c r="T308" s="78">
        <f>SUM(Mariannhill!T308)</f>
        <v>0</v>
      </c>
      <c r="U308" s="77">
        <f>SUM(Mariannhill!U308)</f>
        <v>0</v>
      </c>
      <c r="V308" s="76">
        <f>SUM(Mariannhill!V308)</f>
        <v>0</v>
      </c>
      <c r="W308" s="78">
        <f>SUM(Mariannhill!W308)</f>
        <v>0</v>
      </c>
      <c r="X308" s="78">
        <f>SUM(Mariannhill!X308)</f>
        <v>0</v>
      </c>
      <c r="Y308" s="78">
        <f>SUM(Mariannhill!Y308)</f>
        <v>0</v>
      </c>
      <c r="Z308" s="78">
        <f>SUM(Mariannhill!Z308)</f>
        <v>0</v>
      </c>
      <c r="AA308" s="78">
        <f>SUM(Mariannhill!AA308)</f>
        <v>0</v>
      </c>
      <c r="AB308" s="78">
        <f>SUM(Mariannhill!AB308)</f>
        <v>0</v>
      </c>
      <c r="AC308" s="78">
        <f>SUM(Mariannhill!AC308)</f>
        <v>0</v>
      </c>
      <c r="AD308" s="78">
        <f>SUM(Mariannhill!AD308)</f>
        <v>0</v>
      </c>
      <c r="AE308" s="78">
        <f>SUM(Mariannhill!AE308)</f>
        <v>0</v>
      </c>
      <c r="AF308" s="78">
        <f>SUM(Mariannhill!AF308)</f>
        <v>0</v>
      </c>
      <c r="AG308" s="77">
        <f>SUM(Mariannhill!AG308)</f>
        <v>0</v>
      </c>
      <c r="AH308" s="79">
        <f>SUM(Mariannhill!AH308)</f>
        <v>0</v>
      </c>
      <c r="AI308" s="78">
        <f>SUM(Mariannhill!AI308)</f>
        <v>0</v>
      </c>
      <c r="AJ308" s="78">
        <f>SUM(Mariannhill!AJ308)</f>
        <v>0</v>
      </c>
      <c r="AK308" s="78">
        <f>SUM(Mariannhill!AK308)</f>
        <v>0</v>
      </c>
      <c r="AL308" s="78">
        <f>SUM(Mariannhill!AL308)</f>
        <v>0</v>
      </c>
      <c r="AM308" s="78">
        <f>SUM(Mariannhill!AM308)</f>
        <v>0</v>
      </c>
      <c r="AN308" s="78">
        <f>SUM(Mariannhill!AN308)</f>
        <v>0</v>
      </c>
      <c r="AO308" s="78">
        <f>SUM(Mariannhill!AO308)</f>
        <v>0</v>
      </c>
      <c r="AP308" s="78">
        <f>SUM(Mariannhill!AP308)</f>
        <v>0</v>
      </c>
      <c r="AQ308" s="78">
        <f>SUM(Mariannhill!AQ308)</f>
        <v>0</v>
      </c>
      <c r="AR308" s="78">
        <f>SUM(Mariannhill!AR308)</f>
        <v>0</v>
      </c>
      <c r="AS308" s="77">
        <f>SUM(Mariannhill!AS308)</f>
        <v>0</v>
      </c>
      <c r="AT308" s="79">
        <f>SUM(Mariannhill!AT308)</f>
        <v>0</v>
      </c>
      <c r="AU308" s="78">
        <f>SUM(Mariannhill!AU308)</f>
        <v>0</v>
      </c>
      <c r="AV308" s="78">
        <f>SUM(Mariannhill!AV308)</f>
        <v>0</v>
      </c>
      <c r="AW308" s="78">
        <f>SUM(Mariannhill!AW308)</f>
        <v>0</v>
      </c>
      <c r="AX308" s="78">
        <f>SUM(Mariannhill!AX308)</f>
        <v>0</v>
      </c>
      <c r="AY308" s="78">
        <f>SUM(Mariannhill!AY308)</f>
        <v>0</v>
      </c>
      <c r="AZ308" s="78">
        <f>SUM(Mariannhill!AZ308)</f>
        <v>0</v>
      </c>
      <c r="BA308" s="78">
        <f>SUM(Mariannhill!BA308)</f>
        <v>0</v>
      </c>
      <c r="BB308" s="78">
        <f>SUM(Mariannhill!BB308)</f>
        <v>0</v>
      </c>
      <c r="BC308" s="78">
        <f>SUM(Mariannhill!BC308)</f>
        <v>0</v>
      </c>
      <c r="BD308" s="78">
        <f>SUM(Mariannhill!BD308)</f>
        <v>0</v>
      </c>
      <c r="BE308" s="77">
        <f>SUM(Mariannhill!BE308)</f>
        <v>0</v>
      </c>
      <c r="BF308" s="79">
        <f>SUM(Mariannhill!BF308)</f>
        <v>0</v>
      </c>
      <c r="BG308" s="78">
        <f>SUM(Mariannhill!BG308)</f>
        <v>0</v>
      </c>
      <c r="BH308" s="78">
        <f>SUM(Mariannhill!BH308)</f>
        <v>0</v>
      </c>
      <c r="BI308" s="78">
        <f>SUM(Mariannhill!BI308)</f>
        <v>0</v>
      </c>
      <c r="BJ308" s="78">
        <f>SUM(Mariannhill!BJ308)</f>
        <v>0</v>
      </c>
      <c r="BK308" s="78">
        <f>SUM(Mariannhill!BK308)</f>
        <v>0</v>
      </c>
      <c r="BL308" s="78">
        <f>SUM(Mariannhill!BL308)</f>
        <v>0</v>
      </c>
      <c r="BM308" s="78">
        <f>SUM(Mariannhill!BM308)</f>
        <v>0</v>
      </c>
      <c r="BN308" s="78">
        <f>SUM(Mariannhill!BN308)</f>
        <v>0</v>
      </c>
      <c r="BO308" s="78">
        <f>SUM(Mariannhill!BO308)</f>
        <v>0</v>
      </c>
      <c r="BP308" s="78">
        <f>SUM(Mariannhill!BP308)</f>
        <v>0</v>
      </c>
      <c r="BQ308" s="77">
        <f>SUM(Mariannhill!BQ308)</f>
        <v>0</v>
      </c>
      <c r="BR308" s="79">
        <f>SUM(Mariannhill!BR308)</f>
        <v>0</v>
      </c>
      <c r="BS308" s="78">
        <f>SUM(Mariannhill!BS308)</f>
        <v>0</v>
      </c>
      <c r="BT308" s="78">
        <f>SUM(Mariannhill!BT308)</f>
        <v>0</v>
      </c>
      <c r="BU308" s="78">
        <f>SUM(Mariannhill!BU308)</f>
        <v>0</v>
      </c>
      <c r="BV308" s="78">
        <f>SUM(Mariannhill!BV308)</f>
        <v>0</v>
      </c>
      <c r="BW308" s="78">
        <f>SUM(Mariannhill!BW308)</f>
        <v>0</v>
      </c>
      <c r="BX308" s="78">
        <f>SUM(Mariannhill!BX308)</f>
        <v>0</v>
      </c>
      <c r="BY308" s="78">
        <f>SUM(Mariannhill!BY308)</f>
        <v>0</v>
      </c>
      <c r="BZ308" s="78">
        <f>SUM(Mariannhill!BZ308)</f>
        <v>0</v>
      </c>
      <c r="CA308" s="78">
        <f>SUM(Mariannhill!CA308)</f>
        <v>0</v>
      </c>
      <c r="CB308" s="78">
        <f>SUM(Mariannhill!CB308)</f>
        <v>0</v>
      </c>
      <c r="CC308" s="77">
        <f>SUM(Mariannhill!CC308)</f>
        <v>0</v>
      </c>
      <c r="CD308" s="40" t="s">
        <v>50</v>
      </c>
    </row>
    <row r="309" spans="2:82" s="40" customFormat="1" x14ac:dyDescent="0.35">
      <c r="B309" s="188" t="s">
        <v>574</v>
      </c>
      <c r="C309" s="189" t="s">
        <v>575</v>
      </c>
      <c r="D309" s="131"/>
      <c r="E309" s="255">
        <f>SUM(Mariannhill!E309)</f>
        <v>0</v>
      </c>
      <c r="F309" s="214" t="b">
        <f>(Mariannhill!G307)=G309</f>
        <v>1</v>
      </c>
      <c r="G309" s="75">
        <f t="shared" si="105"/>
        <v>0</v>
      </c>
      <c r="H309" s="76">
        <f>SUM(Mariannhill!H309)</f>
        <v>0</v>
      </c>
      <c r="I309" s="77">
        <f>SUM(Mariannhill!I309)</f>
        <v>0</v>
      </c>
      <c r="J309" s="76">
        <f>SUM(Mariannhill!J309)</f>
        <v>0</v>
      </c>
      <c r="K309" s="78">
        <f>SUM(Mariannhill!K309)</f>
        <v>0</v>
      </c>
      <c r="L309" s="78">
        <f>SUM(Mariannhill!L309)</f>
        <v>0</v>
      </c>
      <c r="M309" s="78">
        <f>SUM(Mariannhill!M309)</f>
        <v>0</v>
      </c>
      <c r="N309" s="78">
        <f>SUM(Mariannhill!N309)</f>
        <v>0</v>
      </c>
      <c r="O309" s="78">
        <f>SUM(Mariannhill!O309)</f>
        <v>0</v>
      </c>
      <c r="P309" s="78">
        <f>SUM(Mariannhill!P309)</f>
        <v>0</v>
      </c>
      <c r="Q309" s="78">
        <f>SUM(Mariannhill!Q309)</f>
        <v>0</v>
      </c>
      <c r="R309" s="78">
        <f>SUM(Mariannhill!R309)</f>
        <v>0</v>
      </c>
      <c r="S309" s="78">
        <f>SUM(Mariannhill!S309)</f>
        <v>0</v>
      </c>
      <c r="T309" s="78">
        <f>SUM(Mariannhill!T309)</f>
        <v>0</v>
      </c>
      <c r="U309" s="77">
        <f>SUM(Mariannhill!U309)</f>
        <v>0</v>
      </c>
      <c r="V309" s="76">
        <f>SUM(Mariannhill!V309)</f>
        <v>0</v>
      </c>
      <c r="W309" s="78">
        <f>SUM(Mariannhill!W309)</f>
        <v>0</v>
      </c>
      <c r="X309" s="78">
        <f>SUM(Mariannhill!X309)</f>
        <v>0</v>
      </c>
      <c r="Y309" s="78">
        <f>SUM(Mariannhill!Y309)</f>
        <v>0</v>
      </c>
      <c r="Z309" s="78">
        <f>SUM(Mariannhill!Z309)</f>
        <v>0</v>
      </c>
      <c r="AA309" s="78">
        <f>SUM(Mariannhill!AA309)</f>
        <v>0</v>
      </c>
      <c r="AB309" s="78">
        <f>SUM(Mariannhill!AB309)</f>
        <v>0</v>
      </c>
      <c r="AC309" s="78">
        <f>SUM(Mariannhill!AC309)</f>
        <v>0</v>
      </c>
      <c r="AD309" s="78">
        <f>SUM(Mariannhill!AD309)</f>
        <v>0</v>
      </c>
      <c r="AE309" s="78">
        <f>SUM(Mariannhill!AE309)</f>
        <v>0</v>
      </c>
      <c r="AF309" s="78">
        <f>SUM(Mariannhill!AF309)</f>
        <v>0</v>
      </c>
      <c r="AG309" s="77">
        <f>SUM(Mariannhill!AG309)</f>
        <v>0</v>
      </c>
      <c r="AH309" s="79">
        <f>SUM(Mariannhill!AH309)</f>
        <v>0</v>
      </c>
      <c r="AI309" s="78">
        <f>SUM(Mariannhill!AI309)</f>
        <v>0</v>
      </c>
      <c r="AJ309" s="78">
        <f>SUM(Mariannhill!AJ309)</f>
        <v>0</v>
      </c>
      <c r="AK309" s="78">
        <f>SUM(Mariannhill!AK309)</f>
        <v>0</v>
      </c>
      <c r="AL309" s="78">
        <f>SUM(Mariannhill!AL309)</f>
        <v>0</v>
      </c>
      <c r="AM309" s="78">
        <f>SUM(Mariannhill!AM309)</f>
        <v>0</v>
      </c>
      <c r="AN309" s="78">
        <f>SUM(Mariannhill!AN309)</f>
        <v>0</v>
      </c>
      <c r="AO309" s="78">
        <f>SUM(Mariannhill!AO309)</f>
        <v>0</v>
      </c>
      <c r="AP309" s="78">
        <f>SUM(Mariannhill!AP309)</f>
        <v>0</v>
      </c>
      <c r="AQ309" s="78">
        <f>SUM(Mariannhill!AQ309)</f>
        <v>0</v>
      </c>
      <c r="AR309" s="78">
        <f>SUM(Mariannhill!AR309)</f>
        <v>0</v>
      </c>
      <c r="AS309" s="77">
        <f>SUM(Mariannhill!AS309)</f>
        <v>0</v>
      </c>
      <c r="AT309" s="79">
        <f>SUM(Mariannhill!AT309)</f>
        <v>0</v>
      </c>
      <c r="AU309" s="78">
        <f>SUM(Mariannhill!AU309)</f>
        <v>0</v>
      </c>
      <c r="AV309" s="78">
        <f>SUM(Mariannhill!AV309)</f>
        <v>0</v>
      </c>
      <c r="AW309" s="78">
        <f>SUM(Mariannhill!AW309)</f>
        <v>0</v>
      </c>
      <c r="AX309" s="78">
        <f>SUM(Mariannhill!AX309)</f>
        <v>0</v>
      </c>
      <c r="AY309" s="78">
        <f>SUM(Mariannhill!AY309)</f>
        <v>0</v>
      </c>
      <c r="AZ309" s="78">
        <f>SUM(Mariannhill!AZ309)</f>
        <v>0</v>
      </c>
      <c r="BA309" s="78">
        <f>SUM(Mariannhill!BA309)</f>
        <v>0</v>
      </c>
      <c r="BB309" s="78">
        <f>SUM(Mariannhill!BB309)</f>
        <v>0</v>
      </c>
      <c r="BC309" s="78">
        <f>SUM(Mariannhill!BC309)</f>
        <v>0</v>
      </c>
      <c r="BD309" s="78">
        <f>SUM(Mariannhill!BD309)</f>
        <v>0</v>
      </c>
      <c r="BE309" s="77">
        <f>SUM(Mariannhill!BE309)</f>
        <v>0</v>
      </c>
      <c r="BF309" s="79">
        <f>SUM(Mariannhill!BF309)</f>
        <v>0</v>
      </c>
      <c r="BG309" s="78">
        <f>SUM(Mariannhill!BG309)</f>
        <v>0</v>
      </c>
      <c r="BH309" s="78">
        <f>SUM(Mariannhill!BH309)</f>
        <v>0</v>
      </c>
      <c r="BI309" s="78">
        <f>SUM(Mariannhill!BI309)</f>
        <v>0</v>
      </c>
      <c r="BJ309" s="78">
        <f>SUM(Mariannhill!BJ309)</f>
        <v>0</v>
      </c>
      <c r="BK309" s="78">
        <f>SUM(Mariannhill!BK309)</f>
        <v>0</v>
      </c>
      <c r="BL309" s="78">
        <f>SUM(Mariannhill!BL309)</f>
        <v>0</v>
      </c>
      <c r="BM309" s="78">
        <f>SUM(Mariannhill!BM309)</f>
        <v>0</v>
      </c>
      <c r="BN309" s="78">
        <f>SUM(Mariannhill!BN309)</f>
        <v>0</v>
      </c>
      <c r="BO309" s="78">
        <f>SUM(Mariannhill!BO309)</f>
        <v>0</v>
      </c>
      <c r="BP309" s="78">
        <f>SUM(Mariannhill!BP309)</f>
        <v>0</v>
      </c>
      <c r="BQ309" s="77">
        <f>SUM(Mariannhill!BQ309)</f>
        <v>0</v>
      </c>
      <c r="BR309" s="79">
        <f>SUM(Mariannhill!BR309)</f>
        <v>0</v>
      </c>
      <c r="BS309" s="78">
        <f>SUM(Mariannhill!BS309)</f>
        <v>0</v>
      </c>
      <c r="BT309" s="78">
        <f>SUM(Mariannhill!BT309)</f>
        <v>0</v>
      </c>
      <c r="BU309" s="78">
        <f>SUM(Mariannhill!BU309)</f>
        <v>0</v>
      </c>
      <c r="BV309" s="78">
        <f>SUM(Mariannhill!BV309)</f>
        <v>0</v>
      </c>
      <c r="BW309" s="78">
        <f>SUM(Mariannhill!BW309)</f>
        <v>0</v>
      </c>
      <c r="BX309" s="78">
        <f>SUM(Mariannhill!BX309)</f>
        <v>0</v>
      </c>
      <c r="BY309" s="78">
        <f>SUM(Mariannhill!BY309)</f>
        <v>0</v>
      </c>
      <c r="BZ309" s="78">
        <f>SUM(Mariannhill!BZ309)</f>
        <v>0</v>
      </c>
      <c r="CA309" s="78">
        <f>SUM(Mariannhill!CA309)</f>
        <v>0</v>
      </c>
      <c r="CB309" s="78">
        <f>SUM(Mariannhill!CB309)</f>
        <v>0</v>
      </c>
      <c r="CC309" s="77">
        <f>SUM(Mariannhill!CC309)</f>
        <v>0</v>
      </c>
      <c r="CD309" s="40" t="s">
        <v>50</v>
      </c>
    </row>
    <row r="310" spans="2:82" s="40" customFormat="1" x14ac:dyDescent="0.35">
      <c r="B310" s="188" t="s">
        <v>576</v>
      </c>
      <c r="C310" s="189" t="s">
        <v>577</v>
      </c>
      <c r="D310" s="131"/>
      <c r="E310" s="255">
        <f>SUM(Mariannhill!E310)</f>
        <v>0</v>
      </c>
      <c r="F310" s="214" t="b">
        <f>(Mariannhill!G308)=G310</f>
        <v>1</v>
      </c>
      <c r="G310" s="75">
        <f t="shared" si="105"/>
        <v>0</v>
      </c>
      <c r="H310" s="76">
        <f>SUM(Mariannhill!H310)</f>
        <v>0</v>
      </c>
      <c r="I310" s="77">
        <f>SUM(Mariannhill!I310)</f>
        <v>0</v>
      </c>
      <c r="J310" s="76">
        <f>SUM(Mariannhill!J310)</f>
        <v>0</v>
      </c>
      <c r="K310" s="78">
        <f>SUM(Mariannhill!K310)</f>
        <v>0</v>
      </c>
      <c r="L310" s="78">
        <f>SUM(Mariannhill!L310)</f>
        <v>0</v>
      </c>
      <c r="M310" s="78">
        <f>SUM(Mariannhill!M310)</f>
        <v>0</v>
      </c>
      <c r="N310" s="78">
        <f>SUM(Mariannhill!N310)</f>
        <v>0</v>
      </c>
      <c r="O310" s="78">
        <f>SUM(Mariannhill!O310)</f>
        <v>0</v>
      </c>
      <c r="P310" s="78">
        <f>SUM(Mariannhill!P310)</f>
        <v>0</v>
      </c>
      <c r="Q310" s="78">
        <f>SUM(Mariannhill!Q310)</f>
        <v>0</v>
      </c>
      <c r="R310" s="78">
        <f>SUM(Mariannhill!R310)</f>
        <v>0</v>
      </c>
      <c r="S310" s="78">
        <f>SUM(Mariannhill!S310)</f>
        <v>0</v>
      </c>
      <c r="T310" s="78">
        <f>SUM(Mariannhill!T310)</f>
        <v>0</v>
      </c>
      <c r="U310" s="77">
        <f>SUM(Mariannhill!U310)</f>
        <v>0</v>
      </c>
      <c r="V310" s="76">
        <f>SUM(Mariannhill!V310)</f>
        <v>0</v>
      </c>
      <c r="W310" s="78">
        <f>SUM(Mariannhill!W310)</f>
        <v>0</v>
      </c>
      <c r="X310" s="78">
        <f>SUM(Mariannhill!X310)</f>
        <v>0</v>
      </c>
      <c r="Y310" s="78">
        <f>SUM(Mariannhill!Y310)</f>
        <v>0</v>
      </c>
      <c r="Z310" s="78">
        <f>SUM(Mariannhill!Z310)</f>
        <v>0</v>
      </c>
      <c r="AA310" s="78">
        <f>SUM(Mariannhill!AA310)</f>
        <v>0</v>
      </c>
      <c r="AB310" s="78">
        <f>SUM(Mariannhill!AB310)</f>
        <v>0</v>
      </c>
      <c r="AC310" s="78">
        <f>SUM(Mariannhill!AC310)</f>
        <v>0</v>
      </c>
      <c r="AD310" s="78">
        <f>SUM(Mariannhill!AD310)</f>
        <v>0</v>
      </c>
      <c r="AE310" s="78">
        <f>SUM(Mariannhill!AE310)</f>
        <v>0</v>
      </c>
      <c r="AF310" s="78">
        <f>SUM(Mariannhill!AF310)</f>
        <v>0</v>
      </c>
      <c r="AG310" s="77">
        <f>SUM(Mariannhill!AG310)</f>
        <v>0</v>
      </c>
      <c r="AH310" s="79">
        <f>SUM(Mariannhill!AH310)</f>
        <v>0</v>
      </c>
      <c r="AI310" s="78">
        <f>SUM(Mariannhill!AI310)</f>
        <v>0</v>
      </c>
      <c r="AJ310" s="78">
        <f>SUM(Mariannhill!AJ310)</f>
        <v>0</v>
      </c>
      <c r="AK310" s="78">
        <f>SUM(Mariannhill!AK310)</f>
        <v>0</v>
      </c>
      <c r="AL310" s="78">
        <f>SUM(Mariannhill!AL310)</f>
        <v>0</v>
      </c>
      <c r="AM310" s="78">
        <f>SUM(Mariannhill!AM310)</f>
        <v>0</v>
      </c>
      <c r="AN310" s="78">
        <f>SUM(Mariannhill!AN310)</f>
        <v>0</v>
      </c>
      <c r="AO310" s="78">
        <f>SUM(Mariannhill!AO310)</f>
        <v>0</v>
      </c>
      <c r="AP310" s="78">
        <f>SUM(Mariannhill!AP310)</f>
        <v>0</v>
      </c>
      <c r="AQ310" s="78">
        <f>SUM(Mariannhill!AQ310)</f>
        <v>0</v>
      </c>
      <c r="AR310" s="78">
        <f>SUM(Mariannhill!AR310)</f>
        <v>0</v>
      </c>
      <c r="AS310" s="77">
        <f>SUM(Mariannhill!AS310)</f>
        <v>0</v>
      </c>
      <c r="AT310" s="79">
        <f>SUM(Mariannhill!AT310)</f>
        <v>0</v>
      </c>
      <c r="AU310" s="78">
        <f>SUM(Mariannhill!AU310)</f>
        <v>0</v>
      </c>
      <c r="AV310" s="78">
        <f>SUM(Mariannhill!AV310)</f>
        <v>0</v>
      </c>
      <c r="AW310" s="78">
        <f>SUM(Mariannhill!AW310)</f>
        <v>0</v>
      </c>
      <c r="AX310" s="78">
        <f>SUM(Mariannhill!AX310)</f>
        <v>0</v>
      </c>
      <c r="AY310" s="78">
        <f>SUM(Mariannhill!AY310)</f>
        <v>0</v>
      </c>
      <c r="AZ310" s="78">
        <f>SUM(Mariannhill!AZ310)</f>
        <v>0</v>
      </c>
      <c r="BA310" s="78">
        <f>SUM(Mariannhill!BA310)</f>
        <v>0</v>
      </c>
      <c r="BB310" s="78">
        <f>SUM(Mariannhill!BB310)</f>
        <v>0</v>
      </c>
      <c r="BC310" s="78">
        <f>SUM(Mariannhill!BC310)</f>
        <v>0</v>
      </c>
      <c r="BD310" s="78">
        <f>SUM(Mariannhill!BD310)</f>
        <v>0</v>
      </c>
      <c r="BE310" s="77">
        <f>SUM(Mariannhill!BE310)</f>
        <v>0</v>
      </c>
      <c r="BF310" s="79">
        <f>SUM(Mariannhill!BF310)</f>
        <v>0</v>
      </c>
      <c r="BG310" s="78">
        <f>SUM(Mariannhill!BG310)</f>
        <v>0</v>
      </c>
      <c r="BH310" s="78">
        <f>SUM(Mariannhill!BH310)</f>
        <v>0</v>
      </c>
      <c r="BI310" s="78">
        <f>SUM(Mariannhill!BI310)</f>
        <v>0</v>
      </c>
      <c r="BJ310" s="78">
        <f>SUM(Mariannhill!BJ310)</f>
        <v>0</v>
      </c>
      <c r="BK310" s="78">
        <f>SUM(Mariannhill!BK310)</f>
        <v>0</v>
      </c>
      <c r="BL310" s="78">
        <f>SUM(Mariannhill!BL310)</f>
        <v>0</v>
      </c>
      <c r="BM310" s="78">
        <f>SUM(Mariannhill!BM310)</f>
        <v>0</v>
      </c>
      <c r="BN310" s="78">
        <f>SUM(Mariannhill!BN310)</f>
        <v>0</v>
      </c>
      <c r="BO310" s="78">
        <f>SUM(Mariannhill!BO310)</f>
        <v>0</v>
      </c>
      <c r="BP310" s="78">
        <f>SUM(Mariannhill!BP310)</f>
        <v>0</v>
      </c>
      <c r="BQ310" s="77">
        <f>SUM(Mariannhill!BQ310)</f>
        <v>0</v>
      </c>
      <c r="BR310" s="79">
        <f>SUM(Mariannhill!BR310)</f>
        <v>0</v>
      </c>
      <c r="BS310" s="78">
        <f>SUM(Mariannhill!BS310)</f>
        <v>0</v>
      </c>
      <c r="BT310" s="78">
        <f>SUM(Mariannhill!BT310)</f>
        <v>0</v>
      </c>
      <c r="BU310" s="78">
        <f>SUM(Mariannhill!BU310)</f>
        <v>0</v>
      </c>
      <c r="BV310" s="78">
        <f>SUM(Mariannhill!BV310)</f>
        <v>0</v>
      </c>
      <c r="BW310" s="78">
        <f>SUM(Mariannhill!BW310)</f>
        <v>0</v>
      </c>
      <c r="BX310" s="78">
        <f>SUM(Mariannhill!BX310)</f>
        <v>0</v>
      </c>
      <c r="BY310" s="78">
        <f>SUM(Mariannhill!BY310)</f>
        <v>0</v>
      </c>
      <c r="BZ310" s="78">
        <f>SUM(Mariannhill!BZ310)</f>
        <v>0</v>
      </c>
      <c r="CA310" s="78">
        <f>SUM(Mariannhill!CA310)</f>
        <v>0</v>
      </c>
      <c r="CB310" s="78">
        <f>SUM(Mariannhill!CB310)</f>
        <v>0</v>
      </c>
      <c r="CC310" s="77">
        <f>SUM(Mariannhill!CC310)</f>
        <v>0</v>
      </c>
      <c r="CD310" s="40" t="s">
        <v>50</v>
      </c>
    </row>
    <row r="311" spans="2:82" s="154" customFormat="1" x14ac:dyDescent="0.35">
      <c r="B311" s="102" t="s">
        <v>578</v>
      </c>
      <c r="C311" s="261" t="s">
        <v>579</v>
      </c>
      <c r="D311" s="131"/>
      <c r="E311" s="255">
        <f>SUM(Mariannhill!E311)</f>
        <v>0</v>
      </c>
      <c r="F311" s="214" t="b">
        <f>(Mariannhill!G309)=G311</f>
        <v>1</v>
      </c>
      <c r="G311" s="75">
        <f t="shared" si="105"/>
        <v>0</v>
      </c>
      <c r="H311" s="76">
        <f>SUM(Mariannhill!H311)</f>
        <v>0</v>
      </c>
      <c r="I311" s="77">
        <f>SUM(Mariannhill!I311)</f>
        <v>0</v>
      </c>
      <c r="J311" s="76">
        <f>SUM(Mariannhill!J311)</f>
        <v>0</v>
      </c>
      <c r="K311" s="78">
        <f>SUM(Mariannhill!K311)</f>
        <v>0</v>
      </c>
      <c r="L311" s="78">
        <f>SUM(Mariannhill!L311)</f>
        <v>0</v>
      </c>
      <c r="M311" s="78">
        <f>SUM(Mariannhill!M311)</f>
        <v>0</v>
      </c>
      <c r="N311" s="78">
        <f>SUM(Mariannhill!N311)</f>
        <v>0</v>
      </c>
      <c r="O311" s="78">
        <f>SUM(Mariannhill!O311)</f>
        <v>0</v>
      </c>
      <c r="P311" s="78">
        <f>SUM(Mariannhill!P311)</f>
        <v>0</v>
      </c>
      <c r="Q311" s="78">
        <f>SUM(Mariannhill!Q311)</f>
        <v>0</v>
      </c>
      <c r="R311" s="78">
        <f>SUM(Mariannhill!R311)</f>
        <v>0</v>
      </c>
      <c r="S311" s="78">
        <f>SUM(Mariannhill!S311)</f>
        <v>0</v>
      </c>
      <c r="T311" s="78">
        <f>SUM(Mariannhill!T311)</f>
        <v>0</v>
      </c>
      <c r="U311" s="77">
        <f>SUM(Mariannhill!U311)</f>
        <v>0</v>
      </c>
      <c r="V311" s="76">
        <f>SUM(Mariannhill!V311)</f>
        <v>0</v>
      </c>
      <c r="W311" s="78">
        <f>SUM(Mariannhill!W311)</f>
        <v>0</v>
      </c>
      <c r="X311" s="78">
        <f>SUM(Mariannhill!X311)</f>
        <v>0</v>
      </c>
      <c r="Y311" s="78">
        <f>SUM(Mariannhill!Y311)</f>
        <v>0</v>
      </c>
      <c r="Z311" s="78">
        <f>SUM(Mariannhill!Z311)</f>
        <v>0</v>
      </c>
      <c r="AA311" s="78">
        <f>SUM(Mariannhill!AA311)</f>
        <v>0</v>
      </c>
      <c r="AB311" s="78">
        <f>SUM(Mariannhill!AB311)</f>
        <v>0</v>
      </c>
      <c r="AC311" s="78">
        <f>SUM(Mariannhill!AC311)</f>
        <v>0</v>
      </c>
      <c r="AD311" s="78">
        <f>SUM(Mariannhill!AD311)</f>
        <v>0</v>
      </c>
      <c r="AE311" s="78">
        <f>SUM(Mariannhill!AE311)</f>
        <v>0</v>
      </c>
      <c r="AF311" s="78">
        <f>SUM(Mariannhill!AF311)</f>
        <v>0</v>
      </c>
      <c r="AG311" s="77">
        <f>SUM(Mariannhill!AG311)</f>
        <v>0</v>
      </c>
      <c r="AH311" s="79">
        <f>SUM(Mariannhill!AH311)</f>
        <v>0</v>
      </c>
      <c r="AI311" s="78">
        <f>SUM(Mariannhill!AI311)</f>
        <v>0</v>
      </c>
      <c r="AJ311" s="78">
        <f>SUM(Mariannhill!AJ311)</f>
        <v>0</v>
      </c>
      <c r="AK311" s="78">
        <f>SUM(Mariannhill!AK311)</f>
        <v>0</v>
      </c>
      <c r="AL311" s="78">
        <f>SUM(Mariannhill!AL311)</f>
        <v>0</v>
      </c>
      <c r="AM311" s="78">
        <f>SUM(Mariannhill!AM311)</f>
        <v>0</v>
      </c>
      <c r="AN311" s="78">
        <f>SUM(Mariannhill!AN311)</f>
        <v>0</v>
      </c>
      <c r="AO311" s="78">
        <f>SUM(Mariannhill!AO311)</f>
        <v>0</v>
      </c>
      <c r="AP311" s="78">
        <f>SUM(Mariannhill!AP311)</f>
        <v>0</v>
      </c>
      <c r="AQ311" s="78">
        <f>SUM(Mariannhill!AQ311)</f>
        <v>0</v>
      </c>
      <c r="AR311" s="78">
        <f>SUM(Mariannhill!AR311)</f>
        <v>0</v>
      </c>
      <c r="AS311" s="77">
        <f>SUM(Mariannhill!AS311)</f>
        <v>0</v>
      </c>
      <c r="AT311" s="79">
        <f>SUM(Mariannhill!AT311)</f>
        <v>0</v>
      </c>
      <c r="AU311" s="78">
        <f>SUM(Mariannhill!AU311)</f>
        <v>0</v>
      </c>
      <c r="AV311" s="78">
        <f>SUM(Mariannhill!AV311)</f>
        <v>0</v>
      </c>
      <c r="AW311" s="78">
        <f>SUM(Mariannhill!AW311)</f>
        <v>0</v>
      </c>
      <c r="AX311" s="78">
        <f>SUM(Mariannhill!AX311)</f>
        <v>0</v>
      </c>
      <c r="AY311" s="78">
        <f>SUM(Mariannhill!AY311)</f>
        <v>0</v>
      </c>
      <c r="AZ311" s="78">
        <f>SUM(Mariannhill!AZ311)</f>
        <v>0</v>
      </c>
      <c r="BA311" s="78">
        <f>SUM(Mariannhill!BA311)</f>
        <v>0</v>
      </c>
      <c r="BB311" s="78">
        <f>SUM(Mariannhill!BB311)</f>
        <v>0</v>
      </c>
      <c r="BC311" s="78">
        <f>SUM(Mariannhill!BC311)</f>
        <v>0</v>
      </c>
      <c r="BD311" s="78">
        <f>SUM(Mariannhill!BD311)</f>
        <v>0</v>
      </c>
      <c r="BE311" s="77">
        <f>SUM(Mariannhill!BE311)</f>
        <v>0</v>
      </c>
      <c r="BF311" s="79">
        <f>SUM(Mariannhill!BF311)</f>
        <v>0</v>
      </c>
      <c r="BG311" s="78">
        <f>SUM(Mariannhill!BG311)</f>
        <v>0</v>
      </c>
      <c r="BH311" s="78">
        <f>SUM(Mariannhill!BH311)</f>
        <v>0</v>
      </c>
      <c r="BI311" s="78">
        <f>SUM(Mariannhill!BI311)</f>
        <v>0</v>
      </c>
      <c r="BJ311" s="78">
        <f>SUM(Mariannhill!BJ311)</f>
        <v>0</v>
      </c>
      <c r="BK311" s="78">
        <f>SUM(Mariannhill!BK311)</f>
        <v>0</v>
      </c>
      <c r="BL311" s="78">
        <f>SUM(Mariannhill!BL311)</f>
        <v>0</v>
      </c>
      <c r="BM311" s="78">
        <f>SUM(Mariannhill!BM311)</f>
        <v>0</v>
      </c>
      <c r="BN311" s="78">
        <f>SUM(Mariannhill!BN311)</f>
        <v>0</v>
      </c>
      <c r="BO311" s="78">
        <f>SUM(Mariannhill!BO311)</f>
        <v>0</v>
      </c>
      <c r="BP311" s="78">
        <f>SUM(Mariannhill!BP311)</f>
        <v>0</v>
      </c>
      <c r="BQ311" s="77">
        <f>SUM(Mariannhill!BQ311)</f>
        <v>0</v>
      </c>
      <c r="BR311" s="79">
        <f>SUM(Mariannhill!BR311)</f>
        <v>0</v>
      </c>
      <c r="BS311" s="78">
        <f>SUM(Mariannhill!BS311)</f>
        <v>0</v>
      </c>
      <c r="BT311" s="78">
        <f>SUM(Mariannhill!BT311)</f>
        <v>0</v>
      </c>
      <c r="BU311" s="78">
        <f>SUM(Mariannhill!BU311)</f>
        <v>0</v>
      </c>
      <c r="BV311" s="78">
        <f>SUM(Mariannhill!BV311)</f>
        <v>0</v>
      </c>
      <c r="BW311" s="78">
        <f>SUM(Mariannhill!BW311)</f>
        <v>0</v>
      </c>
      <c r="BX311" s="78">
        <f>SUM(Mariannhill!BX311)</f>
        <v>0</v>
      </c>
      <c r="BY311" s="78">
        <f>SUM(Mariannhill!BY311)</f>
        <v>0</v>
      </c>
      <c r="BZ311" s="78">
        <f>SUM(Mariannhill!BZ311)</f>
        <v>0</v>
      </c>
      <c r="CA311" s="78">
        <f>SUM(Mariannhill!CA311)</f>
        <v>0</v>
      </c>
      <c r="CB311" s="78">
        <f>SUM(Mariannhill!CB311)</f>
        <v>0</v>
      </c>
      <c r="CC311" s="77">
        <f>SUM(Mariannhill!CC311)</f>
        <v>0</v>
      </c>
      <c r="CD311" s="40"/>
    </row>
    <row r="312" spans="2:82" s="154" customFormat="1" ht="26" x14ac:dyDescent="0.35">
      <c r="B312" s="74" t="s">
        <v>580</v>
      </c>
      <c r="C312" s="130" t="s">
        <v>333</v>
      </c>
      <c r="D312" s="131" t="s">
        <v>248</v>
      </c>
      <c r="E312" s="255">
        <f>SUM(Mariannhill!E312)</f>
        <v>12</v>
      </c>
      <c r="F312" s="214" t="b">
        <f>(Mariannhill!G310)=G312</f>
        <v>1</v>
      </c>
      <c r="G312" s="75">
        <f t="shared" si="105"/>
        <v>0</v>
      </c>
      <c r="H312" s="76">
        <f>SUM(Mariannhill!H312)</f>
        <v>0</v>
      </c>
      <c r="I312" s="77">
        <f>SUM(Mariannhill!I312)</f>
        <v>0</v>
      </c>
      <c r="J312" s="76">
        <f>SUM(Mariannhill!J312)</f>
        <v>0</v>
      </c>
      <c r="K312" s="78">
        <f>SUM(Mariannhill!K312)</f>
        <v>0</v>
      </c>
      <c r="L312" s="78">
        <f>SUM(Mariannhill!L312)</f>
        <v>0</v>
      </c>
      <c r="M312" s="78">
        <f>SUM(Mariannhill!M312)</f>
        <v>0</v>
      </c>
      <c r="N312" s="78">
        <f>SUM(Mariannhill!N312)</f>
        <v>0</v>
      </c>
      <c r="O312" s="78">
        <f>SUM(Mariannhill!O312)</f>
        <v>0</v>
      </c>
      <c r="P312" s="78">
        <f>SUM(Mariannhill!P312)</f>
        <v>0</v>
      </c>
      <c r="Q312" s="78">
        <f>SUM(Mariannhill!Q312)</f>
        <v>0</v>
      </c>
      <c r="R312" s="78">
        <f>SUM(Mariannhill!R312)</f>
        <v>0</v>
      </c>
      <c r="S312" s="78">
        <f>SUM(Mariannhill!S312)</f>
        <v>0</v>
      </c>
      <c r="T312" s="78">
        <f>SUM(Mariannhill!T312)</f>
        <v>0</v>
      </c>
      <c r="U312" s="77">
        <f>SUM(Mariannhill!U312)</f>
        <v>0</v>
      </c>
      <c r="V312" s="76">
        <f>SUM(Mariannhill!V312)</f>
        <v>0</v>
      </c>
      <c r="W312" s="78">
        <f>SUM(Mariannhill!W312)</f>
        <v>0</v>
      </c>
      <c r="X312" s="78">
        <f>SUM(Mariannhill!X312)</f>
        <v>0</v>
      </c>
      <c r="Y312" s="78">
        <f>SUM(Mariannhill!Y312)</f>
        <v>0</v>
      </c>
      <c r="Z312" s="78">
        <f>SUM(Mariannhill!Z312)</f>
        <v>0</v>
      </c>
      <c r="AA312" s="78">
        <f>SUM(Mariannhill!AA312)</f>
        <v>0</v>
      </c>
      <c r="AB312" s="78">
        <f>SUM(Mariannhill!AB312)</f>
        <v>0</v>
      </c>
      <c r="AC312" s="78">
        <f>SUM(Mariannhill!AC312)</f>
        <v>0</v>
      </c>
      <c r="AD312" s="78">
        <f>SUM(Mariannhill!AD312)</f>
        <v>0</v>
      </c>
      <c r="AE312" s="78">
        <f>SUM(Mariannhill!AE312)</f>
        <v>0</v>
      </c>
      <c r="AF312" s="78">
        <f>SUM(Mariannhill!AF312)</f>
        <v>0</v>
      </c>
      <c r="AG312" s="77">
        <f>SUM(Mariannhill!AG312)</f>
        <v>0</v>
      </c>
      <c r="AH312" s="79">
        <f>SUM(Mariannhill!AH312)</f>
        <v>0</v>
      </c>
      <c r="AI312" s="78">
        <f>SUM(Mariannhill!AI312)</f>
        <v>0</v>
      </c>
      <c r="AJ312" s="78">
        <f>SUM(Mariannhill!AJ312)</f>
        <v>0</v>
      </c>
      <c r="AK312" s="78">
        <f>SUM(Mariannhill!AK312)</f>
        <v>0</v>
      </c>
      <c r="AL312" s="78">
        <f>SUM(Mariannhill!AL312)</f>
        <v>0</v>
      </c>
      <c r="AM312" s="78">
        <f>SUM(Mariannhill!AM312)</f>
        <v>0</v>
      </c>
      <c r="AN312" s="78">
        <f>SUM(Mariannhill!AN312)</f>
        <v>0</v>
      </c>
      <c r="AO312" s="78">
        <f>SUM(Mariannhill!AO312)</f>
        <v>0</v>
      </c>
      <c r="AP312" s="78">
        <f>SUM(Mariannhill!AP312)</f>
        <v>0</v>
      </c>
      <c r="AQ312" s="78">
        <f>SUM(Mariannhill!AQ312)</f>
        <v>0</v>
      </c>
      <c r="AR312" s="78">
        <f>SUM(Mariannhill!AR312)</f>
        <v>0</v>
      </c>
      <c r="AS312" s="77">
        <f>SUM(Mariannhill!AS312)</f>
        <v>0</v>
      </c>
      <c r="AT312" s="79">
        <f>SUM(Mariannhill!AT312)</f>
        <v>0</v>
      </c>
      <c r="AU312" s="78">
        <f>SUM(Mariannhill!AU312)</f>
        <v>0</v>
      </c>
      <c r="AV312" s="78">
        <f>SUM(Mariannhill!AV312)</f>
        <v>0</v>
      </c>
      <c r="AW312" s="78">
        <f>SUM(Mariannhill!AW312)</f>
        <v>0</v>
      </c>
      <c r="AX312" s="78">
        <f>SUM(Mariannhill!AX312)</f>
        <v>0</v>
      </c>
      <c r="AY312" s="78">
        <f>SUM(Mariannhill!AY312)</f>
        <v>0</v>
      </c>
      <c r="AZ312" s="78">
        <f>SUM(Mariannhill!AZ312)</f>
        <v>0</v>
      </c>
      <c r="BA312" s="78">
        <f>SUM(Mariannhill!BA312)</f>
        <v>0</v>
      </c>
      <c r="BB312" s="78">
        <f>SUM(Mariannhill!BB312)</f>
        <v>0</v>
      </c>
      <c r="BC312" s="78">
        <f>SUM(Mariannhill!BC312)</f>
        <v>0</v>
      </c>
      <c r="BD312" s="78">
        <f>SUM(Mariannhill!BD312)</f>
        <v>0</v>
      </c>
      <c r="BE312" s="77">
        <f>SUM(Mariannhill!BE312)</f>
        <v>0</v>
      </c>
      <c r="BF312" s="79">
        <f>SUM(Mariannhill!BF312)</f>
        <v>0</v>
      </c>
      <c r="BG312" s="78">
        <f>SUM(Mariannhill!BG312)</f>
        <v>0</v>
      </c>
      <c r="BH312" s="78">
        <f>SUM(Mariannhill!BH312)</f>
        <v>0</v>
      </c>
      <c r="BI312" s="78">
        <f>SUM(Mariannhill!BI312)</f>
        <v>0</v>
      </c>
      <c r="BJ312" s="78">
        <f>SUM(Mariannhill!BJ312)</f>
        <v>0</v>
      </c>
      <c r="BK312" s="78">
        <f>SUM(Mariannhill!BK312)</f>
        <v>0</v>
      </c>
      <c r="BL312" s="78">
        <f>SUM(Mariannhill!BL312)</f>
        <v>0</v>
      </c>
      <c r="BM312" s="78">
        <f>SUM(Mariannhill!BM312)</f>
        <v>0</v>
      </c>
      <c r="BN312" s="78">
        <f>SUM(Mariannhill!BN312)</f>
        <v>0</v>
      </c>
      <c r="BO312" s="78">
        <f>SUM(Mariannhill!BO312)</f>
        <v>0</v>
      </c>
      <c r="BP312" s="78">
        <f>SUM(Mariannhill!BP312)</f>
        <v>0</v>
      </c>
      <c r="BQ312" s="77">
        <f>SUM(Mariannhill!BQ312)</f>
        <v>0</v>
      </c>
      <c r="BR312" s="79">
        <f>SUM(Mariannhill!BR312)</f>
        <v>0</v>
      </c>
      <c r="BS312" s="78">
        <f>SUM(Mariannhill!BS312)</f>
        <v>0</v>
      </c>
      <c r="BT312" s="78">
        <f>SUM(Mariannhill!BT312)</f>
        <v>0</v>
      </c>
      <c r="BU312" s="78">
        <f>SUM(Mariannhill!BU312)</f>
        <v>0</v>
      </c>
      <c r="BV312" s="78">
        <f>SUM(Mariannhill!BV312)</f>
        <v>0</v>
      </c>
      <c r="BW312" s="78">
        <f>SUM(Mariannhill!BW312)</f>
        <v>0</v>
      </c>
      <c r="BX312" s="78">
        <f>SUM(Mariannhill!BX312)</f>
        <v>0</v>
      </c>
      <c r="BY312" s="78">
        <f>SUM(Mariannhill!BY312)</f>
        <v>0</v>
      </c>
      <c r="BZ312" s="78">
        <f>SUM(Mariannhill!BZ312)</f>
        <v>0</v>
      </c>
      <c r="CA312" s="78">
        <f>SUM(Mariannhill!CA312)</f>
        <v>0</v>
      </c>
      <c r="CB312" s="78">
        <f>SUM(Mariannhill!CB312)</f>
        <v>0</v>
      </c>
      <c r="CC312" s="77">
        <f>SUM(Mariannhill!CC312)</f>
        <v>0</v>
      </c>
      <c r="CD312" s="40" t="s">
        <v>50</v>
      </c>
    </row>
    <row r="313" spans="2:82" s="154" customFormat="1" ht="26" x14ac:dyDescent="0.35">
      <c r="B313" s="74" t="s">
        <v>581</v>
      </c>
      <c r="C313" s="130" t="s">
        <v>582</v>
      </c>
      <c r="D313" s="131" t="s">
        <v>248</v>
      </c>
      <c r="E313" s="255">
        <f>SUM(Mariannhill!E313)</f>
        <v>4</v>
      </c>
      <c r="F313" s="214" t="b">
        <f>(Mariannhill!G311)=G313</f>
        <v>1</v>
      </c>
      <c r="G313" s="75">
        <f t="shared" si="105"/>
        <v>0</v>
      </c>
      <c r="H313" s="76">
        <f>SUM(Mariannhill!H313)</f>
        <v>0</v>
      </c>
      <c r="I313" s="77">
        <f>SUM(Mariannhill!I313)</f>
        <v>0</v>
      </c>
      <c r="J313" s="76">
        <f>SUM(Mariannhill!J313)</f>
        <v>0</v>
      </c>
      <c r="K313" s="78">
        <f>SUM(Mariannhill!K313)</f>
        <v>0</v>
      </c>
      <c r="L313" s="78">
        <f>SUM(Mariannhill!L313)</f>
        <v>0</v>
      </c>
      <c r="M313" s="78">
        <f>SUM(Mariannhill!M313)</f>
        <v>0</v>
      </c>
      <c r="N313" s="78">
        <f>SUM(Mariannhill!N313)</f>
        <v>0</v>
      </c>
      <c r="O313" s="78">
        <f>SUM(Mariannhill!O313)</f>
        <v>0</v>
      </c>
      <c r="P313" s="78">
        <f>SUM(Mariannhill!P313)</f>
        <v>0</v>
      </c>
      <c r="Q313" s="78">
        <f>SUM(Mariannhill!Q313)</f>
        <v>0</v>
      </c>
      <c r="R313" s="78">
        <f>SUM(Mariannhill!R313)</f>
        <v>0</v>
      </c>
      <c r="S313" s="78">
        <f>SUM(Mariannhill!S313)</f>
        <v>0</v>
      </c>
      <c r="T313" s="78">
        <f>SUM(Mariannhill!T313)</f>
        <v>0</v>
      </c>
      <c r="U313" s="77">
        <f>SUM(Mariannhill!U313)</f>
        <v>0</v>
      </c>
      <c r="V313" s="76">
        <f>SUM(Mariannhill!V313)</f>
        <v>0</v>
      </c>
      <c r="W313" s="78">
        <f>SUM(Mariannhill!W313)</f>
        <v>0</v>
      </c>
      <c r="X313" s="78">
        <f>SUM(Mariannhill!X313)</f>
        <v>0</v>
      </c>
      <c r="Y313" s="78">
        <f>SUM(Mariannhill!Y313)</f>
        <v>0</v>
      </c>
      <c r="Z313" s="78">
        <f>SUM(Mariannhill!Z313)</f>
        <v>0</v>
      </c>
      <c r="AA313" s="78">
        <f>SUM(Mariannhill!AA313)</f>
        <v>0</v>
      </c>
      <c r="AB313" s="78">
        <f>SUM(Mariannhill!AB313)</f>
        <v>0</v>
      </c>
      <c r="AC313" s="78">
        <f>SUM(Mariannhill!AC313)</f>
        <v>0</v>
      </c>
      <c r="AD313" s="78">
        <f>SUM(Mariannhill!AD313)</f>
        <v>0</v>
      </c>
      <c r="AE313" s="78">
        <f>SUM(Mariannhill!AE313)</f>
        <v>0</v>
      </c>
      <c r="AF313" s="78">
        <f>SUM(Mariannhill!AF313)</f>
        <v>0</v>
      </c>
      <c r="AG313" s="77">
        <f>SUM(Mariannhill!AG313)</f>
        <v>0</v>
      </c>
      <c r="AH313" s="79">
        <f>SUM(Mariannhill!AH313)</f>
        <v>0</v>
      </c>
      <c r="AI313" s="78">
        <f>SUM(Mariannhill!AI313)</f>
        <v>0</v>
      </c>
      <c r="AJ313" s="78">
        <f>SUM(Mariannhill!AJ313)</f>
        <v>0</v>
      </c>
      <c r="AK313" s="78">
        <f>SUM(Mariannhill!AK313)</f>
        <v>0</v>
      </c>
      <c r="AL313" s="78">
        <f>SUM(Mariannhill!AL313)</f>
        <v>0</v>
      </c>
      <c r="AM313" s="78">
        <f>SUM(Mariannhill!AM313)</f>
        <v>0</v>
      </c>
      <c r="AN313" s="78">
        <f>SUM(Mariannhill!AN313)</f>
        <v>0</v>
      </c>
      <c r="AO313" s="78">
        <f>SUM(Mariannhill!AO313)</f>
        <v>0</v>
      </c>
      <c r="AP313" s="78">
        <f>SUM(Mariannhill!AP313)</f>
        <v>0</v>
      </c>
      <c r="AQ313" s="78">
        <f>SUM(Mariannhill!AQ313)</f>
        <v>0</v>
      </c>
      <c r="AR313" s="78">
        <f>SUM(Mariannhill!AR313)</f>
        <v>0</v>
      </c>
      <c r="AS313" s="77">
        <f>SUM(Mariannhill!AS313)</f>
        <v>0</v>
      </c>
      <c r="AT313" s="79">
        <f>SUM(Mariannhill!AT313)</f>
        <v>0</v>
      </c>
      <c r="AU313" s="78">
        <f>SUM(Mariannhill!AU313)</f>
        <v>0</v>
      </c>
      <c r="AV313" s="78">
        <f>SUM(Mariannhill!AV313)</f>
        <v>0</v>
      </c>
      <c r="AW313" s="78">
        <f>SUM(Mariannhill!AW313)</f>
        <v>0</v>
      </c>
      <c r="AX313" s="78">
        <f>SUM(Mariannhill!AX313)</f>
        <v>0</v>
      </c>
      <c r="AY313" s="78">
        <f>SUM(Mariannhill!AY313)</f>
        <v>0</v>
      </c>
      <c r="AZ313" s="78">
        <f>SUM(Mariannhill!AZ313)</f>
        <v>0</v>
      </c>
      <c r="BA313" s="78">
        <f>SUM(Mariannhill!BA313)</f>
        <v>0</v>
      </c>
      <c r="BB313" s="78">
        <f>SUM(Mariannhill!BB313)</f>
        <v>0</v>
      </c>
      <c r="BC313" s="78">
        <f>SUM(Mariannhill!BC313)</f>
        <v>0</v>
      </c>
      <c r="BD313" s="78">
        <f>SUM(Mariannhill!BD313)</f>
        <v>0</v>
      </c>
      <c r="BE313" s="77">
        <f>SUM(Mariannhill!BE313)</f>
        <v>0</v>
      </c>
      <c r="BF313" s="79">
        <f>SUM(Mariannhill!BF313)</f>
        <v>0</v>
      </c>
      <c r="BG313" s="78">
        <f>SUM(Mariannhill!BG313)</f>
        <v>0</v>
      </c>
      <c r="BH313" s="78">
        <f>SUM(Mariannhill!BH313)</f>
        <v>0</v>
      </c>
      <c r="BI313" s="78">
        <f>SUM(Mariannhill!BI313)</f>
        <v>0</v>
      </c>
      <c r="BJ313" s="78">
        <f>SUM(Mariannhill!BJ313)</f>
        <v>0</v>
      </c>
      <c r="BK313" s="78">
        <f>SUM(Mariannhill!BK313)</f>
        <v>0</v>
      </c>
      <c r="BL313" s="78">
        <f>SUM(Mariannhill!BL313)</f>
        <v>0</v>
      </c>
      <c r="BM313" s="78">
        <f>SUM(Mariannhill!BM313)</f>
        <v>0</v>
      </c>
      <c r="BN313" s="78">
        <f>SUM(Mariannhill!BN313)</f>
        <v>0</v>
      </c>
      <c r="BO313" s="78">
        <f>SUM(Mariannhill!BO313)</f>
        <v>0</v>
      </c>
      <c r="BP313" s="78">
        <f>SUM(Mariannhill!BP313)</f>
        <v>0</v>
      </c>
      <c r="BQ313" s="77">
        <f>SUM(Mariannhill!BQ313)</f>
        <v>0</v>
      </c>
      <c r="BR313" s="79">
        <f>SUM(Mariannhill!BR313)</f>
        <v>0</v>
      </c>
      <c r="BS313" s="78">
        <f>SUM(Mariannhill!BS313)</f>
        <v>0</v>
      </c>
      <c r="BT313" s="78">
        <f>SUM(Mariannhill!BT313)</f>
        <v>0</v>
      </c>
      <c r="BU313" s="78">
        <f>SUM(Mariannhill!BU313)</f>
        <v>0</v>
      </c>
      <c r="BV313" s="78">
        <f>SUM(Mariannhill!BV313)</f>
        <v>0</v>
      </c>
      <c r="BW313" s="78">
        <f>SUM(Mariannhill!BW313)</f>
        <v>0</v>
      </c>
      <c r="BX313" s="78">
        <f>SUM(Mariannhill!BX313)</f>
        <v>0</v>
      </c>
      <c r="BY313" s="78">
        <f>SUM(Mariannhill!BY313)</f>
        <v>0</v>
      </c>
      <c r="BZ313" s="78">
        <f>SUM(Mariannhill!BZ313)</f>
        <v>0</v>
      </c>
      <c r="CA313" s="78">
        <f>SUM(Mariannhill!CA313)</f>
        <v>0</v>
      </c>
      <c r="CB313" s="78">
        <f>SUM(Mariannhill!CB313)</f>
        <v>0</v>
      </c>
      <c r="CC313" s="77">
        <f>SUM(Mariannhill!CC313)</f>
        <v>0</v>
      </c>
      <c r="CD313" s="40" t="s">
        <v>50</v>
      </c>
    </row>
    <row r="314" spans="2:82" s="40" customFormat="1" x14ac:dyDescent="0.35">
      <c r="B314" s="102" t="s">
        <v>583</v>
      </c>
      <c r="C314" s="261" t="s">
        <v>584</v>
      </c>
      <c r="D314" s="131"/>
      <c r="E314" s="255">
        <f>SUM(Mariannhill!E314)</f>
        <v>0</v>
      </c>
      <c r="F314" s="214" t="b">
        <f>(Mariannhill!G312)=G314</f>
        <v>1</v>
      </c>
      <c r="G314" s="75">
        <f t="shared" si="105"/>
        <v>0</v>
      </c>
      <c r="H314" s="76">
        <f>SUM(Mariannhill!H314)</f>
        <v>0</v>
      </c>
      <c r="I314" s="77">
        <f>SUM(Mariannhill!I314)</f>
        <v>0</v>
      </c>
      <c r="J314" s="76">
        <f>SUM(Mariannhill!J314)</f>
        <v>0</v>
      </c>
      <c r="K314" s="78">
        <f>SUM(Mariannhill!K314)</f>
        <v>0</v>
      </c>
      <c r="L314" s="78">
        <f>SUM(Mariannhill!L314)</f>
        <v>0</v>
      </c>
      <c r="M314" s="78">
        <f>SUM(Mariannhill!M314)</f>
        <v>0</v>
      </c>
      <c r="N314" s="78">
        <f>SUM(Mariannhill!N314)</f>
        <v>0</v>
      </c>
      <c r="O314" s="78">
        <f>SUM(Mariannhill!O314)</f>
        <v>0</v>
      </c>
      <c r="P314" s="78">
        <f>SUM(Mariannhill!P314)</f>
        <v>0</v>
      </c>
      <c r="Q314" s="78">
        <f>SUM(Mariannhill!Q314)</f>
        <v>0</v>
      </c>
      <c r="R314" s="78">
        <f>SUM(Mariannhill!R314)</f>
        <v>0</v>
      </c>
      <c r="S314" s="78">
        <f>SUM(Mariannhill!S314)</f>
        <v>0</v>
      </c>
      <c r="T314" s="78">
        <f>SUM(Mariannhill!T314)</f>
        <v>0</v>
      </c>
      <c r="U314" s="77">
        <f>SUM(Mariannhill!U314)</f>
        <v>0</v>
      </c>
      <c r="V314" s="76">
        <f>SUM(Mariannhill!V314)</f>
        <v>0</v>
      </c>
      <c r="W314" s="78">
        <f>SUM(Mariannhill!W314)</f>
        <v>0</v>
      </c>
      <c r="X314" s="78">
        <f>SUM(Mariannhill!X314)</f>
        <v>0</v>
      </c>
      <c r="Y314" s="78">
        <f>SUM(Mariannhill!Y314)</f>
        <v>0</v>
      </c>
      <c r="Z314" s="78">
        <f>SUM(Mariannhill!Z314)</f>
        <v>0</v>
      </c>
      <c r="AA314" s="78">
        <f>SUM(Mariannhill!AA314)</f>
        <v>0</v>
      </c>
      <c r="AB314" s="78">
        <f>SUM(Mariannhill!AB314)</f>
        <v>0</v>
      </c>
      <c r="AC314" s="78">
        <f>SUM(Mariannhill!AC314)</f>
        <v>0</v>
      </c>
      <c r="AD314" s="78">
        <f>SUM(Mariannhill!AD314)</f>
        <v>0</v>
      </c>
      <c r="AE314" s="78">
        <f>SUM(Mariannhill!AE314)</f>
        <v>0</v>
      </c>
      <c r="AF314" s="78">
        <f>SUM(Mariannhill!AF314)</f>
        <v>0</v>
      </c>
      <c r="AG314" s="77">
        <f>SUM(Mariannhill!AG314)</f>
        <v>0</v>
      </c>
      <c r="AH314" s="79">
        <f>SUM(Mariannhill!AH314)</f>
        <v>0</v>
      </c>
      <c r="AI314" s="78">
        <f>SUM(Mariannhill!AI314)</f>
        <v>0</v>
      </c>
      <c r="AJ314" s="78">
        <f>SUM(Mariannhill!AJ314)</f>
        <v>0</v>
      </c>
      <c r="AK314" s="78">
        <f>SUM(Mariannhill!AK314)</f>
        <v>0</v>
      </c>
      <c r="AL314" s="78">
        <f>SUM(Mariannhill!AL314)</f>
        <v>0</v>
      </c>
      <c r="AM314" s="78">
        <f>SUM(Mariannhill!AM314)</f>
        <v>0</v>
      </c>
      <c r="AN314" s="78">
        <f>SUM(Mariannhill!AN314)</f>
        <v>0</v>
      </c>
      <c r="AO314" s="78">
        <f>SUM(Mariannhill!AO314)</f>
        <v>0</v>
      </c>
      <c r="AP314" s="78">
        <f>SUM(Mariannhill!AP314)</f>
        <v>0</v>
      </c>
      <c r="AQ314" s="78">
        <f>SUM(Mariannhill!AQ314)</f>
        <v>0</v>
      </c>
      <c r="AR314" s="78">
        <f>SUM(Mariannhill!AR314)</f>
        <v>0</v>
      </c>
      <c r="AS314" s="77">
        <f>SUM(Mariannhill!AS314)</f>
        <v>0</v>
      </c>
      <c r="AT314" s="79">
        <f>SUM(Mariannhill!AT314)</f>
        <v>0</v>
      </c>
      <c r="AU314" s="78">
        <f>SUM(Mariannhill!AU314)</f>
        <v>0</v>
      </c>
      <c r="AV314" s="78">
        <f>SUM(Mariannhill!AV314)</f>
        <v>0</v>
      </c>
      <c r="AW314" s="78">
        <f>SUM(Mariannhill!AW314)</f>
        <v>0</v>
      </c>
      <c r="AX314" s="78">
        <f>SUM(Mariannhill!AX314)</f>
        <v>0</v>
      </c>
      <c r="AY314" s="78">
        <f>SUM(Mariannhill!AY314)</f>
        <v>0</v>
      </c>
      <c r="AZ314" s="78">
        <f>SUM(Mariannhill!AZ314)</f>
        <v>0</v>
      </c>
      <c r="BA314" s="78">
        <f>SUM(Mariannhill!BA314)</f>
        <v>0</v>
      </c>
      <c r="BB314" s="78">
        <f>SUM(Mariannhill!BB314)</f>
        <v>0</v>
      </c>
      <c r="BC314" s="78">
        <f>SUM(Mariannhill!BC314)</f>
        <v>0</v>
      </c>
      <c r="BD314" s="78">
        <f>SUM(Mariannhill!BD314)</f>
        <v>0</v>
      </c>
      <c r="BE314" s="77">
        <f>SUM(Mariannhill!BE314)</f>
        <v>0</v>
      </c>
      <c r="BF314" s="79">
        <f>SUM(Mariannhill!BF314)</f>
        <v>0</v>
      </c>
      <c r="BG314" s="78">
        <f>SUM(Mariannhill!BG314)</f>
        <v>0</v>
      </c>
      <c r="BH314" s="78">
        <f>SUM(Mariannhill!BH314)</f>
        <v>0</v>
      </c>
      <c r="BI314" s="78">
        <f>SUM(Mariannhill!BI314)</f>
        <v>0</v>
      </c>
      <c r="BJ314" s="78">
        <f>SUM(Mariannhill!BJ314)</f>
        <v>0</v>
      </c>
      <c r="BK314" s="78">
        <f>SUM(Mariannhill!BK314)</f>
        <v>0</v>
      </c>
      <c r="BL314" s="78">
        <f>SUM(Mariannhill!BL314)</f>
        <v>0</v>
      </c>
      <c r="BM314" s="78">
        <f>SUM(Mariannhill!BM314)</f>
        <v>0</v>
      </c>
      <c r="BN314" s="78">
        <f>SUM(Mariannhill!BN314)</f>
        <v>0</v>
      </c>
      <c r="BO314" s="78">
        <f>SUM(Mariannhill!BO314)</f>
        <v>0</v>
      </c>
      <c r="BP314" s="78">
        <f>SUM(Mariannhill!BP314)</f>
        <v>0</v>
      </c>
      <c r="BQ314" s="77">
        <f>SUM(Mariannhill!BQ314)</f>
        <v>0</v>
      </c>
      <c r="BR314" s="79">
        <f>SUM(Mariannhill!BR314)</f>
        <v>0</v>
      </c>
      <c r="BS314" s="78">
        <f>SUM(Mariannhill!BS314)</f>
        <v>0</v>
      </c>
      <c r="BT314" s="78">
        <f>SUM(Mariannhill!BT314)</f>
        <v>0</v>
      </c>
      <c r="BU314" s="78">
        <f>SUM(Mariannhill!BU314)</f>
        <v>0</v>
      </c>
      <c r="BV314" s="78">
        <f>SUM(Mariannhill!BV314)</f>
        <v>0</v>
      </c>
      <c r="BW314" s="78">
        <f>SUM(Mariannhill!BW314)</f>
        <v>0</v>
      </c>
      <c r="BX314" s="78">
        <f>SUM(Mariannhill!BX314)</f>
        <v>0</v>
      </c>
      <c r="BY314" s="78">
        <f>SUM(Mariannhill!BY314)</f>
        <v>0</v>
      </c>
      <c r="BZ314" s="78">
        <f>SUM(Mariannhill!BZ314)</f>
        <v>0</v>
      </c>
      <c r="CA314" s="78">
        <f>SUM(Mariannhill!CA314)</f>
        <v>0</v>
      </c>
      <c r="CB314" s="78">
        <f>SUM(Mariannhill!CB314)</f>
        <v>0</v>
      </c>
      <c r="CC314" s="77">
        <f>SUM(Mariannhill!CC314)</f>
        <v>0</v>
      </c>
      <c r="CD314" s="40" t="s">
        <v>50</v>
      </c>
    </row>
    <row r="315" spans="2:82" s="40" customFormat="1" x14ac:dyDescent="0.35">
      <c r="B315" s="74" t="s">
        <v>585</v>
      </c>
      <c r="C315" s="130" t="s">
        <v>586</v>
      </c>
      <c r="D315" s="131" t="s">
        <v>253</v>
      </c>
      <c r="E315" s="255">
        <f>SUM(Mariannhill!E315)</f>
        <v>10</v>
      </c>
      <c r="F315" s="214" t="b">
        <f>(Mariannhill!G313)=G315</f>
        <v>1</v>
      </c>
      <c r="G315" s="75">
        <f t="shared" si="105"/>
        <v>0</v>
      </c>
      <c r="H315" s="76">
        <f>SUM(Mariannhill!H315)</f>
        <v>0</v>
      </c>
      <c r="I315" s="77">
        <f>SUM(Mariannhill!I315)</f>
        <v>0</v>
      </c>
      <c r="J315" s="76">
        <f>SUM(Mariannhill!J315)</f>
        <v>0</v>
      </c>
      <c r="K315" s="78">
        <f>SUM(Mariannhill!K315)</f>
        <v>0</v>
      </c>
      <c r="L315" s="78">
        <f>SUM(Mariannhill!L315)</f>
        <v>0</v>
      </c>
      <c r="M315" s="78">
        <f>SUM(Mariannhill!M315)</f>
        <v>0</v>
      </c>
      <c r="N315" s="78">
        <f>SUM(Mariannhill!N315)</f>
        <v>0</v>
      </c>
      <c r="O315" s="78">
        <f>SUM(Mariannhill!O315)</f>
        <v>0</v>
      </c>
      <c r="P315" s="78">
        <f>SUM(Mariannhill!P315)</f>
        <v>0</v>
      </c>
      <c r="Q315" s="78">
        <f>SUM(Mariannhill!Q315)</f>
        <v>0</v>
      </c>
      <c r="R315" s="78">
        <f>SUM(Mariannhill!R315)</f>
        <v>0</v>
      </c>
      <c r="S315" s="78">
        <f>SUM(Mariannhill!S315)</f>
        <v>0</v>
      </c>
      <c r="T315" s="78">
        <f>SUM(Mariannhill!T315)</f>
        <v>0</v>
      </c>
      <c r="U315" s="77">
        <f>SUM(Mariannhill!U315)</f>
        <v>0</v>
      </c>
      <c r="V315" s="76">
        <f>SUM(Mariannhill!V315)</f>
        <v>0</v>
      </c>
      <c r="W315" s="78">
        <f>SUM(Mariannhill!W315)</f>
        <v>0</v>
      </c>
      <c r="X315" s="78">
        <f>SUM(Mariannhill!X315)</f>
        <v>0</v>
      </c>
      <c r="Y315" s="78">
        <f>SUM(Mariannhill!Y315)</f>
        <v>0</v>
      </c>
      <c r="Z315" s="78">
        <f>SUM(Mariannhill!Z315)</f>
        <v>0</v>
      </c>
      <c r="AA315" s="78">
        <f>SUM(Mariannhill!AA315)</f>
        <v>0</v>
      </c>
      <c r="AB315" s="78">
        <f>SUM(Mariannhill!AB315)</f>
        <v>0</v>
      </c>
      <c r="AC315" s="78">
        <f>SUM(Mariannhill!AC315)</f>
        <v>0</v>
      </c>
      <c r="AD315" s="78">
        <f>SUM(Mariannhill!AD315)</f>
        <v>0</v>
      </c>
      <c r="AE315" s="78">
        <f>SUM(Mariannhill!AE315)</f>
        <v>0</v>
      </c>
      <c r="AF315" s="78">
        <f>SUM(Mariannhill!AF315)</f>
        <v>0</v>
      </c>
      <c r="AG315" s="77">
        <f>SUM(Mariannhill!AG315)</f>
        <v>0</v>
      </c>
      <c r="AH315" s="79">
        <f>SUM(Mariannhill!AH315)</f>
        <v>0</v>
      </c>
      <c r="AI315" s="78">
        <f>SUM(Mariannhill!AI315)</f>
        <v>0</v>
      </c>
      <c r="AJ315" s="78">
        <f>SUM(Mariannhill!AJ315)</f>
        <v>0</v>
      </c>
      <c r="AK315" s="78">
        <f>SUM(Mariannhill!AK315)</f>
        <v>0</v>
      </c>
      <c r="AL315" s="78">
        <f>SUM(Mariannhill!AL315)</f>
        <v>0</v>
      </c>
      <c r="AM315" s="78">
        <f>SUM(Mariannhill!AM315)</f>
        <v>0</v>
      </c>
      <c r="AN315" s="78">
        <f>SUM(Mariannhill!AN315)</f>
        <v>0</v>
      </c>
      <c r="AO315" s="78">
        <f>SUM(Mariannhill!AO315)</f>
        <v>0</v>
      </c>
      <c r="AP315" s="78">
        <f>SUM(Mariannhill!AP315)</f>
        <v>0</v>
      </c>
      <c r="AQ315" s="78">
        <f>SUM(Mariannhill!AQ315)</f>
        <v>0</v>
      </c>
      <c r="AR315" s="78">
        <f>SUM(Mariannhill!AR315)</f>
        <v>0</v>
      </c>
      <c r="AS315" s="77">
        <f>SUM(Mariannhill!AS315)</f>
        <v>0</v>
      </c>
      <c r="AT315" s="79">
        <f>SUM(Mariannhill!AT315)</f>
        <v>0</v>
      </c>
      <c r="AU315" s="78">
        <f>SUM(Mariannhill!AU315)</f>
        <v>0</v>
      </c>
      <c r="AV315" s="78">
        <f>SUM(Mariannhill!AV315)</f>
        <v>0</v>
      </c>
      <c r="AW315" s="78">
        <f>SUM(Mariannhill!AW315)</f>
        <v>0</v>
      </c>
      <c r="AX315" s="78">
        <f>SUM(Mariannhill!AX315)</f>
        <v>0</v>
      </c>
      <c r="AY315" s="78">
        <f>SUM(Mariannhill!AY315)</f>
        <v>0</v>
      </c>
      <c r="AZ315" s="78">
        <f>SUM(Mariannhill!AZ315)</f>
        <v>0</v>
      </c>
      <c r="BA315" s="78">
        <f>SUM(Mariannhill!BA315)</f>
        <v>0</v>
      </c>
      <c r="BB315" s="78">
        <f>SUM(Mariannhill!BB315)</f>
        <v>0</v>
      </c>
      <c r="BC315" s="78">
        <f>SUM(Mariannhill!BC315)</f>
        <v>0</v>
      </c>
      <c r="BD315" s="78">
        <f>SUM(Mariannhill!BD315)</f>
        <v>0</v>
      </c>
      <c r="BE315" s="77">
        <f>SUM(Mariannhill!BE315)</f>
        <v>0</v>
      </c>
      <c r="BF315" s="79">
        <f>SUM(Mariannhill!BF315)</f>
        <v>0</v>
      </c>
      <c r="BG315" s="78">
        <f>SUM(Mariannhill!BG315)</f>
        <v>0</v>
      </c>
      <c r="BH315" s="78">
        <f>SUM(Mariannhill!BH315)</f>
        <v>0</v>
      </c>
      <c r="BI315" s="78">
        <f>SUM(Mariannhill!BI315)</f>
        <v>0</v>
      </c>
      <c r="BJ315" s="78">
        <f>SUM(Mariannhill!BJ315)</f>
        <v>0</v>
      </c>
      <c r="BK315" s="78">
        <f>SUM(Mariannhill!BK315)</f>
        <v>0</v>
      </c>
      <c r="BL315" s="78">
        <f>SUM(Mariannhill!BL315)</f>
        <v>0</v>
      </c>
      <c r="BM315" s="78">
        <f>SUM(Mariannhill!BM315)</f>
        <v>0</v>
      </c>
      <c r="BN315" s="78">
        <f>SUM(Mariannhill!BN315)</f>
        <v>0</v>
      </c>
      <c r="BO315" s="78">
        <f>SUM(Mariannhill!BO315)</f>
        <v>0</v>
      </c>
      <c r="BP315" s="78">
        <f>SUM(Mariannhill!BP315)</f>
        <v>0</v>
      </c>
      <c r="BQ315" s="77">
        <f>SUM(Mariannhill!BQ315)</f>
        <v>0</v>
      </c>
      <c r="BR315" s="79">
        <f>SUM(Mariannhill!BR315)</f>
        <v>0</v>
      </c>
      <c r="BS315" s="78">
        <f>SUM(Mariannhill!BS315)</f>
        <v>0</v>
      </c>
      <c r="BT315" s="78">
        <f>SUM(Mariannhill!BT315)</f>
        <v>0</v>
      </c>
      <c r="BU315" s="78">
        <f>SUM(Mariannhill!BU315)</f>
        <v>0</v>
      </c>
      <c r="BV315" s="78">
        <f>SUM(Mariannhill!BV315)</f>
        <v>0</v>
      </c>
      <c r="BW315" s="78">
        <f>SUM(Mariannhill!BW315)</f>
        <v>0</v>
      </c>
      <c r="BX315" s="78">
        <f>SUM(Mariannhill!BX315)</f>
        <v>0</v>
      </c>
      <c r="BY315" s="78">
        <f>SUM(Mariannhill!BY315)</f>
        <v>0</v>
      </c>
      <c r="BZ315" s="78">
        <f>SUM(Mariannhill!BZ315)</f>
        <v>0</v>
      </c>
      <c r="CA315" s="78">
        <f>SUM(Mariannhill!CA315)</f>
        <v>0</v>
      </c>
      <c r="CB315" s="78">
        <f>SUM(Mariannhill!CB315)</f>
        <v>0</v>
      </c>
      <c r="CC315" s="77">
        <f>SUM(Mariannhill!CC315)</f>
        <v>0</v>
      </c>
      <c r="CD315" s="40" t="s">
        <v>50</v>
      </c>
    </row>
    <row r="316" spans="2:82" s="40" customFormat="1" x14ac:dyDescent="0.35">
      <c r="B316" s="74" t="s">
        <v>587</v>
      </c>
      <c r="C316" s="130" t="s">
        <v>588</v>
      </c>
      <c r="D316" s="131" t="s">
        <v>253</v>
      </c>
      <c r="E316" s="255">
        <f>SUM(Mariannhill!E316)</f>
        <v>10</v>
      </c>
      <c r="F316" s="214" t="b">
        <f>(Mariannhill!G314)=G316</f>
        <v>1</v>
      </c>
      <c r="G316" s="75">
        <f t="shared" si="105"/>
        <v>0</v>
      </c>
      <c r="H316" s="76">
        <f>SUM(Mariannhill!H316)</f>
        <v>0</v>
      </c>
      <c r="I316" s="77">
        <f>SUM(Mariannhill!I316)</f>
        <v>0</v>
      </c>
      <c r="J316" s="76">
        <f>SUM(Mariannhill!J316)</f>
        <v>0</v>
      </c>
      <c r="K316" s="78">
        <f>SUM(Mariannhill!K316)</f>
        <v>0</v>
      </c>
      <c r="L316" s="78">
        <f>SUM(Mariannhill!L316)</f>
        <v>0</v>
      </c>
      <c r="M316" s="78">
        <f>SUM(Mariannhill!M316)</f>
        <v>0</v>
      </c>
      <c r="N316" s="78">
        <f>SUM(Mariannhill!N316)</f>
        <v>0</v>
      </c>
      <c r="O316" s="78">
        <f>SUM(Mariannhill!O316)</f>
        <v>0</v>
      </c>
      <c r="P316" s="78">
        <f>SUM(Mariannhill!P316)</f>
        <v>0</v>
      </c>
      <c r="Q316" s="78">
        <f>SUM(Mariannhill!Q316)</f>
        <v>0</v>
      </c>
      <c r="R316" s="78">
        <f>SUM(Mariannhill!R316)</f>
        <v>0</v>
      </c>
      <c r="S316" s="78">
        <f>SUM(Mariannhill!S316)</f>
        <v>0</v>
      </c>
      <c r="T316" s="78">
        <f>SUM(Mariannhill!T316)</f>
        <v>0</v>
      </c>
      <c r="U316" s="77">
        <f>SUM(Mariannhill!U316)</f>
        <v>0</v>
      </c>
      <c r="V316" s="76">
        <f>SUM(Mariannhill!V316)</f>
        <v>0</v>
      </c>
      <c r="W316" s="78">
        <f>SUM(Mariannhill!W316)</f>
        <v>0</v>
      </c>
      <c r="X316" s="78">
        <f>SUM(Mariannhill!X316)</f>
        <v>0</v>
      </c>
      <c r="Y316" s="78">
        <f>SUM(Mariannhill!Y316)</f>
        <v>0</v>
      </c>
      <c r="Z316" s="78">
        <f>SUM(Mariannhill!Z316)</f>
        <v>0</v>
      </c>
      <c r="AA316" s="78">
        <f>SUM(Mariannhill!AA316)</f>
        <v>0</v>
      </c>
      <c r="AB316" s="78">
        <f>SUM(Mariannhill!AB316)</f>
        <v>0</v>
      </c>
      <c r="AC316" s="78">
        <f>SUM(Mariannhill!AC316)</f>
        <v>0</v>
      </c>
      <c r="AD316" s="78">
        <f>SUM(Mariannhill!AD316)</f>
        <v>0</v>
      </c>
      <c r="AE316" s="78">
        <f>SUM(Mariannhill!AE316)</f>
        <v>0</v>
      </c>
      <c r="AF316" s="78">
        <f>SUM(Mariannhill!AF316)</f>
        <v>0</v>
      </c>
      <c r="AG316" s="77">
        <f>SUM(Mariannhill!AG316)</f>
        <v>0</v>
      </c>
      <c r="AH316" s="79">
        <f>SUM(Mariannhill!AH316)</f>
        <v>0</v>
      </c>
      <c r="AI316" s="78">
        <f>SUM(Mariannhill!AI316)</f>
        <v>0</v>
      </c>
      <c r="AJ316" s="78">
        <f>SUM(Mariannhill!AJ316)</f>
        <v>0</v>
      </c>
      <c r="AK316" s="78">
        <f>SUM(Mariannhill!AK316)</f>
        <v>0</v>
      </c>
      <c r="AL316" s="78">
        <f>SUM(Mariannhill!AL316)</f>
        <v>0</v>
      </c>
      <c r="AM316" s="78">
        <f>SUM(Mariannhill!AM316)</f>
        <v>0</v>
      </c>
      <c r="AN316" s="78">
        <f>SUM(Mariannhill!AN316)</f>
        <v>0</v>
      </c>
      <c r="AO316" s="78">
        <f>SUM(Mariannhill!AO316)</f>
        <v>0</v>
      </c>
      <c r="AP316" s="78">
        <f>SUM(Mariannhill!AP316)</f>
        <v>0</v>
      </c>
      <c r="AQ316" s="78">
        <f>SUM(Mariannhill!AQ316)</f>
        <v>0</v>
      </c>
      <c r="AR316" s="78">
        <f>SUM(Mariannhill!AR316)</f>
        <v>0</v>
      </c>
      <c r="AS316" s="77">
        <f>SUM(Mariannhill!AS316)</f>
        <v>0</v>
      </c>
      <c r="AT316" s="79">
        <f>SUM(Mariannhill!AT316)</f>
        <v>0</v>
      </c>
      <c r="AU316" s="78">
        <f>SUM(Mariannhill!AU316)</f>
        <v>0</v>
      </c>
      <c r="AV316" s="78">
        <f>SUM(Mariannhill!AV316)</f>
        <v>0</v>
      </c>
      <c r="AW316" s="78">
        <f>SUM(Mariannhill!AW316)</f>
        <v>0</v>
      </c>
      <c r="AX316" s="78">
        <f>SUM(Mariannhill!AX316)</f>
        <v>0</v>
      </c>
      <c r="AY316" s="78">
        <f>SUM(Mariannhill!AY316)</f>
        <v>0</v>
      </c>
      <c r="AZ316" s="78">
        <f>SUM(Mariannhill!AZ316)</f>
        <v>0</v>
      </c>
      <c r="BA316" s="78">
        <f>SUM(Mariannhill!BA316)</f>
        <v>0</v>
      </c>
      <c r="BB316" s="78">
        <f>SUM(Mariannhill!BB316)</f>
        <v>0</v>
      </c>
      <c r="BC316" s="78">
        <f>SUM(Mariannhill!BC316)</f>
        <v>0</v>
      </c>
      <c r="BD316" s="78">
        <f>SUM(Mariannhill!BD316)</f>
        <v>0</v>
      </c>
      <c r="BE316" s="77">
        <f>SUM(Mariannhill!BE316)</f>
        <v>0</v>
      </c>
      <c r="BF316" s="79">
        <f>SUM(Mariannhill!BF316)</f>
        <v>0</v>
      </c>
      <c r="BG316" s="78">
        <f>SUM(Mariannhill!BG316)</f>
        <v>0</v>
      </c>
      <c r="BH316" s="78">
        <f>SUM(Mariannhill!BH316)</f>
        <v>0</v>
      </c>
      <c r="BI316" s="78">
        <f>SUM(Mariannhill!BI316)</f>
        <v>0</v>
      </c>
      <c r="BJ316" s="78">
        <f>SUM(Mariannhill!BJ316)</f>
        <v>0</v>
      </c>
      <c r="BK316" s="78">
        <f>SUM(Mariannhill!BK316)</f>
        <v>0</v>
      </c>
      <c r="BL316" s="78">
        <f>SUM(Mariannhill!BL316)</f>
        <v>0</v>
      </c>
      <c r="BM316" s="78">
        <f>SUM(Mariannhill!BM316)</f>
        <v>0</v>
      </c>
      <c r="BN316" s="78">
        <f>SUM(Mariannhill!BN316)</f>
        <v>0</v>
      </c>
      <c r="BO316" s="78">
        <f>SUM(Mariannhill!BO316)</f>
        <v>0</v>
      </c>
      <c r="BP316" s="78">
        <f>SUM(Mariannhill!BP316)</f>
        <v>0</v>
      </c>
      <c r="BQ316" s="77">
        <f>SUM(Mariannhill!BQ316)</f>
        <v>0</v>
      </c>
      <c r="BR316" s="79">
        <f>SUM(Mariannhill!BR316)</f>
        <v>0</v>
      </c>
      <c r="BS316" s="78">
        <f>SUM(Mariannhill!BS316)</f>
        <v>0</v>
      </c>
      <c r="BT316" s="78">
        <f>SUM(Mariannhill!BT316)</f>
        <v>0</v>
      </c>
      <c r="BU316" s="78">
        <f>SUM(Mariannhill!BU316)</f>
        <v>0</v>
      </c>
      <c r="BV316" s="78">
        <f>SUM(Mariannhill!BV316)</f>
        <v>0</v>
      </c>
      <c r="BW316" s="78">
        <f>SUM(Mariannhill!BW316)</f>
        <v>0</v>
      </c>
      <c r="BX316" s="78">
        <f>SUM(Mariannhill!BX316)</f>
        <v>0</v>
      </c>
      <c r="BY316" s="78">
        <f>SUM(Mariannhill!BY316)</f>
        <v>0</v>
      </c>
      <c r="BZ316" s="78">
        <f>SUM(Mariannhill!BZ316)</f>
        <v>0</v>
      </c>
      <c r="CA316" s="78">
        <f>SUM(Mariannhill!CA316)</f>
        <v>0</v>
      </c>
      <c r="CB316" s="78">
        <f>SUM(Mariannhill!CB316)</f>
        <v>0</v>
      </c>
      <c r="CC316" s="77">
        <f>SUM(Mariannhill!CC316)</f>
        <v>0</v>
      </c>
      <c r="CD316" s="40" t="s">
        <v>50</v>
      </c>
    </row>
    <row r="317" spans="2:82" s="40" customFormat="1" ht="26" x14ac:dyDescent="0.35">
      <c r="B317" s="74" t="s">
        <v>589</v>
      </c>
      <c r="C317" s="130" t="s">
        <v>590</v>
      </c>
      <c r="D317" s="131" t="s">
        <v>253</v>
      </c>
      <c r="E317" s="255">
        <f>SUM(Mariannhill!E317)</f>
        <v>10</v>
      </c>
      <c r="F317" s="214" t="b">
        <f>(Mariannhill!G315)=G317</f>
        <v>1</v>
      </c>
      <c r="G317" s="75">
        <f t="shared" si="105"/>
        <v>0</v>
      </c>
      <c r="H317" s="76">
        <f>SUM(Mariannhill!H317)</f>
        <v>0</v>
      </c>
      <c r="I317" s="77">
        <f>SUM(Mariannhill!I317)</f>
        <v>0</v>
      </c>
      <c r="J317" s="76">
        <f>SUM(Mariannhill!J317)</f>
        <v>0</v>
      </c>
      <c r="K317" s="78">
        <f>SUM(Mariannhill!K317)</f>
        <v>0</v>
      </c>
      <c r="L317" s="78">
        <f>SUM(Mariannhill!L317)</f>
        <v>0</v>
      </c>
      <c r="M317" s="78">
        <f>SUM(Mariannhill!M317)</f>
        <v>0</v>
      </c>
      <c r="N317" s="78">
        <f>SUM(Mariannhill!N317)</f>
        <v>0</v>
      </c>
      <c r="O317" s="78">
        <f>SUM(Mariannhill!O317)</f>
        <v>0</v>
      </c>
      <c r="P317" s="78">
        <f>SUM(Mariannhill!P317)</f>
        <v>0</v>
      </c>
      <c r="Q317" s="78">
        <f>SUM(Mariannhill!Q317)</f>
        <v>0</v>
      </c>
      <c r="R317" s="78">
        <f>SUM(Mariannhill!R317)</f>
        <v>0</v>
      </c>
      <c r="S317" s="78">
        <f>SUM(Mariannhill!S317)</f>
        <v>0</v>
      </c>
      <c r="T317" s="78">
        <f>SUM(Mariannhill!T317)</f>
        <v>0</v>
      </c>
      <c r="U317" s="77">
        <f>SUM(Mariannhill!U317)</f>
        <v>0</v>
      </c>
      <c r="V317" s="76">
        <f>SUM(Mariannhill!V317)</f>
        <v>0</v>
      </c>
      <c r="W317" s="78">
        <f>SUM(Mariannhill!W317)</f>
        <v>0</v>
      </c>
      <c r="X317" s="78">
        <f>SUM(Mariannhill!X317)</f>
        <v>0</v>
      </c>
      <c r="Y317" s="78">
        <f>SUM(Mariannhill!Y317)</f>
        <v>0</v>
      </c>
      <c r="Z317" s="78">
        <f>SUM(Mariannhill!Z317)</f>
        <v>0</v>
      </c>
      <c r="AA317" s="78">
        <f>SUM(Mariannhill!AA317)</f>
        <v>0</v>
      </c>
      <c r="AB317" s="78">
        <f>SUM(Mariannhill!AB317)</f>
        <v>0</v>
      </c>
      <c r="AC317" s="78">
        <f>SUM(Mariannhill!AC317)</f>
        <v>0</v>
      </c>
      <c r="AD317" s="78">
        <f>SUM(Mariannhill!AD317)</f>
        <v>0</v>
      </c>
      <c r="AE317" s="78">
        <f>SUM(Mariannhill!AE317)</f>
        <v>0</v>
      </c>
      <c r="AF317" s="78">
        <f>SUM(Mariannhill!AF317)</f>
        <v>0</v>
      </c>
      <c r="AG317" s="77">
        <f>SUM(Mariannhill!AG317)</f>
        <v>0</v>
      </c>
      <c r="AH317" s="79">
        <f>SUM(Mariannhill!AH317)</f>
        <v>0</v>
      </c>
      <c r="AI317" s="78">
        <f>SUM(Mariannhill!AI317)</f>
        <v>0</v>
      </c>
      <c r="AJ317" s="78">
        <f>SUM(Mariannhill!AJ317)</f>
        <v>0</v>
      </c>
      <c r="AK317" s="78">
        <f>SUM(Mariannhill!AK317)</f>
        <v>0</v>
      </c>
      <c r="AL317" s="78">
        <f>SUM(Mariannhill!AL317)</f>
        <v>0</v>
      </c>
      <c r="AM317" s="78">
        <f>SUM(Mariannhill!AM317)</f>
        <v>0</v>
      </c>
      <c r="AN317" s="78">
        <f>SUM(Mariannhill!AN317)</f>
        <v>0</v>
      </c>
      <c r="AO317" s="78">
        <f>SUM(Mariannhill!AO317)</f>
        <v>0</v>
      </c>
      <c r="AP317" s="78">
        <f>SUM(Mariannhill!AP317)</f>
        <v>0</v>
      </c>
      <c r="AQ317" s="78">
        <f>SUM(Mariannhill!AQ317)</f>
        <v>0</v>
      </c>
      <c r="AR317" s="78">
        <f>SUM(Mariannhill!AR317)</f>
        <v>0</v>
      </c>
      <c r="AS317" s="77">
        <f>SUM(Mariannhill!AS317)</f>
        <v>0</v>
      </c>
      <c r="AT317" s="79">
        <f>SUM(Mariannhill!AT317)</f>
        <v>0</v>
      </c>
      <c r="AU317" s="78">
        <f>SUM(Mariannhill!AU317)</f>
        <v>0</v>
      </c>
      <c r="AV317" s="78">
        <f>SUM(Mariannhill!AV317)</f>
        <v>0</v>
      </c>
      <c r="AW317" s="78">
        <f>SUM(Mariannhill!AW317)</f>
        <v>0</v>
      </c>
      <c r="AX317" s="78">
        <f>SUM(Mariannhill!AX317)</f>
        <v>0</v>
      </c>
      <c r="AY317" s="78">
        <f>SUM(Mariannhill!AY317)</f>
        <v>0</v>
      </c>
      <c r="AZ317" s="78">
        <f>SUM(Mariannhill!AZ317)</f>
        <v>0</v>
      </c>
      <c r="BA317" s="78">
        <f>SUM(Mariannhill!BA317)</f>
        <v>0</v>
      </c>
      <c r="BB317" s="78">
        <f>SUM(Mariannhill!BB317)</f>
        <v>0</v>
      </c>
      <c r="BC317" s="78">
        <f>SUM(Mariannhill!BC317)</f>
        <v>0</v>
      </c>
      <c r="BD317" s="78">
        <f>SUM(Mariannhill!BD317)</f>
        <v>0</v>
      </c>
      <c r="BE317" s="77">
        <f>SUM(Mariannhill!BE317)</f>
        <v>0</v>
      </c>
      <c r="BF317" s="79">
        <f>SUM(Mariannhill!BF317)</f>
        <v>0</v>
      </c>
      <c r="BG317" s="78">
        <f>SUM(Mariannhill!BG317)</f>
        <v>0</v>
      </c>
      <c r="BH317" s="78">
        <f>SUM(Mariannhill!BH317)</f>
        <v>0</v>
      </c>
      <c r="BI317" s="78">
        <f>SUM(Mariannhill!BI317)</f>
        <v>0</v>
      </c>
      <c r="BJ317" s="78">
        <f>SUM(Mariannhill!BJ317)</f>
        <v>0</v>
      </c>
      <c r="BK317" s="78">
        <f>SUM(Mariannhill!BK317)</f>
        <v>0</v>
      </c>
      <c r="BL317" s="78">
        <f>SUM(Mariannhill!BL317)</f>
        <v>0</v>
      </c>
      <c r="BM317" s="78">
        <f>SUM(Mariannhill!BM317)</f>
        <v>0</v>
      </c>
      <c r="BN317" s="78">
        <f>SUM(Mariannhill!BN317)</f>
        <v>0</v>
      </c>
      <c r="BO317" s="78">
        <f>SUM(Mariannhill!BO317)</f>
        <v>0</v>
      </c>
      <c r="BP317" s="78">
        <f>SUM(Mariannhill!BP317)</f>
        <v>0</v>
      </c>
      <c r="BQ317" s="77">
        <f>SUM(Mariannhill!BQ317)</f>
        <v>0</v>
      </c>
      <c r="BR317" s="79">
        <f>SUM(Mariannhill!BR317)</f>
        <v>0</v>
      </c>
      <c r="BS317" s="78">
        <f>SUM(Mariannhill!BS317)</f>
        <v>0</v>
      </c>
      <c r="BT317" s="78">
        <f>SUM(Mariannhill!BT317)</f>
        <v>0</v>
      </c>
      <c r="BU317" s="78">
        <f>SUM(Mariannhill!BU317)</f>
        <v>0</v>
      </c>
      <c r="BV317" s="78">
        <f>SUM(Mariannhill!BV317)</f>
        <v>0</v>
      </c>
      <c r="BW317" s="78">
        <f>SUM(Mariannhill!BW317)</f>
        <v>0</v>
      </c>
      <c r="BX317" s="78">
        <f>SUM(Mariannhill!BX317)</f>
        <v>0</v>
      </c>
      <c r="BY317" s="78">
        <f>SUM(Mariannhill!BY317)</f>
        <v>0</v>
      </c>
      <c r="BZ317" s="78">
        <f>SUM(Mariannhill!BZ317)</f>
        <v>0</v>
      </c>
      <c r="CA317" s="78">
        <f>SUM(Mariannhill!CA317)</f>
        <v>0</v>
      </c>
      <c r="CB317" s="78">
        <f>SUM(Mariannhill!CB317)</f>
        <v>0</v>
      </c>
      <c r="CC317" s="77">
        <f>SUM(Mariannhill!CC317)</f>
        <v>0</v>
      </c>
      <c r="CD317" s="40" t="s">
        <v>50</v>
      </c>
    </row>
    <row r="318" spans="2:82" s="40" customFormat="1" ht="26" x14ac:dyDescent="0.35">
      <c r="B318" s="74" t="s">
        <v>591</v>
      </c>
      <c r="C318" s="130" t="s">
        <v>592</v>
      </c>
      <c r="D318" s="131" t="s">
        <v>253</v>
      </c>
      <c r="E318" s="255">
        <f>SUM(Mariannhill!E318)</f>
        <v>10</v>
      </c>
      <c r="F318" s="214" t="b">
        <f>(Mariannhill!G316)=G318</f>
        <v>1</v>
      </c>
      <c r="G318" s="75">
        <f t="shared" si="105"/>
        <v>0</v>
      </c>
      <c r="H318" s="76">
        <f>SUM(Mariannhill!H318)</f>
        <v>0</v>
      </c>
      <c r="I318" s="77">
        <f>SUM(Mariannhill!I318)</f>
        <v>0</v>
      </c>
      <c r="J318" s="76">
        <f>SUM(Mariannhill!J318)</f>
        <v>0</v>
      </c>
      <c r="K318" s="78">
        <f>SUM(Mariannhill!K318)</f>
        <v>0</v>
      </c>
      <c r="L318" s="78">
        <f>SUM(Mariannhill!L318)</f>
        <v>0</v>
      </c>
      <c r="M318" s="78">
        <f>SUM(Mariannhill!M318)</f>
        <v>0</v>
      </c>
      <c r="N318" s="78">
        <f>SUM(Mariannhill!N318)</f>
        <v>0</v>
      </c>
      <c r="O318" s="78">
        <f>SUM(Mariannhill!O318)</f>
        <v>0</v>
      </c>
      <c r="P318" s="78">
        <f>SUM(Mariannhill!P318)</f>
        <v>0</v>
      </c>
      <c r="Q318" s="78">
        <f>SUM(Mariannhill!Q318)</f>
        <v>0</v>
      </c>
      <c r="R318" s="78">
        <f>SUM(Mariannhill!R318)</f>
        <v>0</v>
      </c>
      <c r="S318" s="78">
        <f>SUM(Mariannhill!S318)</f>
        <v>0</v>
      </c>
      <c r="T318" s="78">
        <f>SUM(Mariannhill!T318)</f>
        <v>0</v>
      </c>
      <c r="U318" s="77">
        <f>SUM(Mariannhill!U318)</f>
        <v>0</v>
      </c>
      <c r="V318" s="76">
        <f>SUM(Mariannhill!V318)</f>
        <v>0</v>
      </c>
      <c r="W318" s="78">
        <f>SUM(Mariannhill!W318)</f>
        <v>0</v>
      </c>
      <c r="X318" s="78">
        <f>SUM(Mariannhill!X318)</f>
        <v>0</v>
      </c>
      <c r="Y318" s="78">
        <f>SUM(Mariannhill!Y318)</f>
        <v>0</v>
      </c>
      <c r="Z318" s="78">
        <f>SUM(Mariannhill!Z318)</f>
        <v>0</v>
      </c>
      <c r="AA318" s="78">
        <f>SUM(Mariannhill!AA318)</f>
        <v>0</v>
      </c>
      <c r="AB318" s="78">
        <f>SUM(Mariannhill!AB318)</f>
        <v>0</v>
      </c>
      <c r="AC318" s="78">
        <f>SUM(Mariannhill!AC318)</f>
        <v>0</v>
      </c>
      <c r="AD318" s="78">
        <f>SUM(Mariannhill!AD318)</f>
        <v>0</v>
      </c>
      <c r="AE318" s="78">
        <f>SUM(Mariannhill!AE318)</f>
        <v>0</v>
      </c>
      <c r="AF318" s="78">
        <f>SUM(Mariannhill!AF318)</f>
        <v>0</v>
      </c>
      <c r="AG318" s="77">
        <f>SUM(Mariannhill!AG318)</f>
        <v>0</v>
      </c>
      <c r="AH318" s="79">
        <f>SUM(Mariannhill!AH318)</f>
        <v>0</v>
      </c>
      <c r="AI318" s="78">
        <f>SUM(Mariannhill!AI318)</f>
        <v>0</v>
      </c>
      <c r="AJ318" s="78">
        <f>SUM(Mariannhill!AJ318)</f>
        <v>0</v>
      </c>
      <c r="AK318" s="78">
        <f>SUM(Mariannhill!AK318)</f>
        <v>0</v>
      </c>
      <c r="AL318" s="78">
        <f>SUM(Mariannhill!AL318)</f>
        <v>0</v>
      </c>
      <c r="AM318" s="78">
        <f>SUM(Mariannhill!AM318)</f>
        <v>0</v>
      </c>
      <c r="AN318" s="78">
        <f>SUM(Mariannhill!AN318)</f>
        <v>0</v>
      </c>
      <c r="AO318" s="78">
        <f>SUM(Mariannhill!AO318)</f>
        <v>0</v>
      </c>
      <c r="AP318" s="78">
        <f>SUM(Mariannhill!AP318)</f>
        <v>0</v>
      </c>
      <c r="AQ318" s="78">
        <f>SUM(Mariannhill!AQ318)</f>
        <v>0</v>
      </c>
      <c r="AR318" s="78">
        <f>SUM(Mariannhill!AR318)</f>
        <v>0</v>
      </c>
      <c r="AS318" s="77">
        <f>SUM(Mariannhill!AS318)</f>
        <v>0</v>
      </c>
      <c r="AT318" s="79">
        <f>SUM(Mariannhill!AT318)</f>
        <v>0</v>
      </c>
      <c r="AU318" s="78">
        <f>SUM(Mariannhill!AU318)</f>
        <v>0</v>
      </c>
      <c r="AV318" s="78">
        <f>SUM(Mariannhill!AV318)</f>
        <v>0</v>
      </c>
      <c r="AW318" s="78">
        <f>SUM(Mariannhill!AW318)</f>
        <v>0</v>
      </c>
      <c r="AX318" s="78">
        <f>SUM(Mariannhill!AX318)</f>
        <v>0</v>
      </c>
      <c r="AY318" s="78">
        <f>SUM(Mariannhill!AY318)</f>
        <v>0</v>
      </c>
      <c r="AZ318" s="78">
        <f>SUM(Mariannhill!AZ318)</f>
        <v>0</v>
      </c>
      <c r="BA318" s="78">
        <f>SUM(Mariannhill!BA318)</f>
        <v>0</v>
      </c>
      <c r="BB318" s="78">
        <f>SUM(Mariannhill!BB318)</f>
        <v>0</v>
      </c>
      <c r="BC318" s="78">
        <f>SUM(Mariannhill!BC318)</f>
        <v>0</v>
      </c>
      <c r="BD318" s="78">
        <f>SUM(Mariannhill!BD318)</f>
        <v>0</v>
      </c>
      <c r="BE318" s="77">
        <f>SUM(Mariannhill!BE318)</f>
        <v>0</v>
      </c>
      <c r="BF318" s="79">
        <f>SUM(Mariannhill!BF318)</f>
        <v>0</v>
      </c>
      <c r="BG318" s="78">
        <f>SUM(Mariannhill!BG318)</f>
        <v>0</v>
      </c>
      <c r="BH318" s="78">
        <f>SUM(Mariannhill!BH318)</f>
        <v>0</v>
      </c>
      <c r="BI318" s="78">
        <f>SUM(Mariannhill!BI318)</f>
        <v>0</v>
      </c>
      <c r="BJ318" s="78">
        <f>SUM(Mariannhill!BJ318)</f>
        <v>0</v>
      </c>
      <c r="BK318" s="78">
        <f>SUM(Mariannhill!BK318)</f>
        <v>0</v>
      </c>
      <c r="BL318" s="78">
        <f>SUM(Mariannhill!BL318)</f>
        <v>0</v>
      </c>
      <c r="BM318" s="78">
        <f>SUM(Mariannhill!BM318)</f>
        <v>0</v>
      </c>
      <c r="BN318" s="78">
        <f>SUM(Mariannhill!BN318)</f>
        <v>0</v>
      </c>
      <c r="BO318" s="78">
        <f>SUM(Mariannhill!BO318)</f>
        <v>0</v>
      </c>
      <c r="BP318" s="78">
        <f>SUM(Mariannhill!BP318)</f>
        <v>0</v>
      </c>
      <c r="BQ318" s="77">
        <f>SUM(Mariannhill!BQ318)</f>
        <v>0</v>
      </c>
      <c r="BR318" s="79">
        <f>SUM(Mariannhill!BR318)</f>
        <v>0</v>
      </c>
      <c r="BS318" s="78">
        <f>SUM(Mariannhill!BS318)</f>
        <v>0</v>
      </c>
      <c r="BT318" s="78">
        <f>SUM(Mariannhill!BT318)</f>
        <v>0</v>
      </c>
      <c r="BU318" s="78">
        <f>SUM(Mariannhill!BU318)</f>
        <v>0</v>
      </c>
      <c r="BV318" s="78">
        <f>SUM(Mariannhill!BV318)</f>
        <v>0</v>
      </c>
      <c r="BW318" s="78">
        <f>SUM(Mariannhill!BW318)</f>
        <v>0</v>
      </c>
      <c r="BX318" s="78">
        <f>SUM(Mariannhill!BX318)</f>
        <v>0</v>
      </c>
      <c r="BY318" s="78">
        <f>SUM(Mariannhill!BY318)</f>
        <v>0</v>
      </c>
      <c r="BZ318" s="78">
        <f>SUM(Mariannhill!BZ318)</f>
        <v>0</v>
      </c>
      <c r="CA318" s="78">
        <f>SUM(Mariannhill!CA318)</f>
        <v>0</v>
      </c>
      <c r="CB318" s="78">
        <f>SUM(Mariannhill!CB318)</f>
        <v>0</v>
      </c>
      <c r="CC318" s="77">
        <f>SUM(Mariannhill!CC318)</f>
        <v>0</v>
      </c>
      <c r="CD318" s="40" t="s">
        <v>50</v>
      </c>
    </row>
    <row r="319" spans="2:82" s="40" customFormat="1" x14ac:dyDescent="0.35">
      <c r="B319" s="102" t="s">
        <v>593</v>
      </c>
      <c r="C319" s="261" t="s">
        <v>594</v>
      </c>
      <c r="D319" s="131"/>
      <c r="E319" s="255">
        <f>SUM(Mariannhill!E319)</f>
        <v>0</v>
      </c>
      <c r="F319" s="214" t="b">
        <f>(Mariannhill!G317)=G319</f>
        <v>1</v>
      </c>
      <c r="G319" s="75">
        <f t="shared" si="105"/>
        <v>0</v>
      </c>
      <c r="H319" s="76">
        <f>SUM(Mariannhill!H319)</f>
        <v>0</v>
      </c>
      <c r="I319" s="77">
        <f>SUM(Mariannhill!I319)</f>
        <v>0</v>
      </c>
      <c r="J319" s="76">
        <f>SUM(Mariannhill!J319)</f>
        <v>0</v>
      </c>
      <c r="K319" s="78">
        <f>SUM(Mariannhill!K319)</f>
        <v>0</v>
      </c>
      <c r="L319" s="78">
        <f>SUM(Mariannhill!L319)</f>
        <v>0</v>
      </c>
      <c r="M319" s="78">
        <f>SUM(Mariannhill!M319)</f>
        <v>0</v>
      </c>
      <c r="N319" s="78">
        <f>SUM(Mariannhill!N319)</f>
        <v>0</v>
      </c>
      <c r="O319" s="78">
        <f>SUM(Mariannhill!O319)</f>
        <v>0</v>
      </c>
      <c r="P319" s="78">
        <f>SUM(Mariannhill!P319)</f>
        <v>0</v>
      </c>
      <c r="Q319" s="78">
        <f>SUM(Mariannhill!Q319)</f>
        <v>0</v>
      </c>
      <c r="R319" s="78">
        <f>SUM(Mariannhill!R319)</f>
        <v>0</v>
      </c>
      <c r="S319" s="78">
        <f>SUM(Mariannhill!S319)</f>
        <v>0</v>
      </c>
      <c r="T319" s="78">
        <f>SUM(Mariannhill!T319)</f>
        <v>0</v>
      </c>
      <c r="U319" s="77">
        <f>SUM(Mariannhill!U319)</f>
        <v>0</v>
      </c>
      <c r="V319" s="76">
        <f>SUM(Mariannhill!V319)</f>
        <v>0</v>
      </c>
      <c r="W319" s="78">
        <f>SUM(Mariannhill!W319)</f>
        <v>0</v>
      </c>
      <c r="X319" s="78">
        <f>SUM(Mariannhill!X319)</f>
        <v>0</v>
      </c>
      <c r="Y319" s="78">
        <f>SUM(Mariannhill!Y319)</f>
        <v>0</v>
      </c>
      <c r="Z319" s="78">
        <f>SUM(Mariannhill!Z319)</f>
        <v>0</v>
      </c>
      <c r="AA319" s="78">
        <f>SUM(Mariannhill!AA319)</f>
        <v>0</v>
      </c>
      <c r="AB319" s="78">
        <f>SUM(Mariannhill!AB319)</f>
        <v>0</v>
      </c>
      <c r="AC319" s="78">
        <f>SUM(Mariannhill!AC319)</f>
        <v>0</v>
      </c>
      <c r="AD319" s="78">
        <f>SUM(Mariannhill!AD319)</f>
        <v>0</v>
      </c>
      <c r="AE319" s="78">
        <f>SUM(Mariannhill!AE319)</f>
        <v>0</v>
      </c>
      <c r="AF319" s="78">
        <f>SUM(Mariannhill!AF319)</f>
        <v>0</v>
      </c>
      <c r="AG319" s="77">
        <f>SUM(Mariannhill!AG319)</f>
        <v>0</v>
      </c>
      <c r="AH319" s="79">
        <f>SUM(Mariannhill!AH319)</f>
        <v>0</v>
      </c>
      <c r="AI319" s="78">
        <f>SUM(Mariannhill!AI319)</f>
        <v>0</v>
      </c>
      <c r="AJ319" s="78">
        <f>SUM(Mariannhill!AJ319)</f>
        <v>0</v>
      </c>
      <c r="AK319" s="78">
        <f>SUM(Mariannhill!AK319)</f>
        <v>0</v>
      </c>
      <c r="AL319" s="78">
        <f>SUM(Mariannhill!AL319)</f>
        <v>0</v>
      </c>
      <c r="AM319" s="78">
        <f>SUM(Mariannhill!AM319)</f>
        <v>0</v>
      </c>
      <c r="AN319" s="78">
        <f>SUM(Mariannhill!AN319)</f>
        <v>0</v>
      </c>
      <c r="AO319" s="78">
        <f>SUM(Mariannhill!AO319)</f>
        <v>0</v>
      </c>
      <c r="AP319" s="78">
        <f>SUM(Mariannhill!AP319)</f>
        <v>0</v>
      </c>
      <c r="AQ319" s="78">
        <f>SUM(Mariannhill!AQ319)</f>
        <v>0</v>
      </c>
      <c r="AR319" s="78">
        <f>SUM(Mariannhill!AR319)</f>
        <v>0</v>
      </c>
      <c r="AS319" s="77">
        <f>SUM(Mariannhill!AS319)</f>
        <v>0</v>
      </c>
      <c r="AT319" s="79">
        <f>SUM(Mariannhill!AT319)</f>
        <v>0</v>
      </c>
      <c r="AU319" s="78">
        <f>SUM(Mariannhill!AU319)</f>
        <v>0</v>
      </c>
      <c r="AV319" s="78">
        <f>SUM(Mariannhill!AV319)</f>
        <v>0</v>
      </c>
      <c r="AW319" s="78">
        <f>SUM(Mariannhill!AW319)</f>
        <v>0</v>
      </c>
      <c r="AX319" s="78">
        <f>SUM(Mariannhill!AX319)</f>
        <v>0</v>
      </c>
      <c r="AY319" s="78">
        <f>SUM(Mariannhill!AY319)</f>
        <v>0</v>
      </c>
      <c r="AZ319" s="78">
        <f>SUM(Mariannhill!AZ319)</f>
        <v>0</v>
      </c>
      <c r="BA319" s="78">
        <f>SUM(Mariannhill!BA319)</f>
        <v>0</v>
      </c>
      <c r="BB319" s="78">
        <f>SUM(Mariannhill!BB319)</f>
        <v>0</v>
      </c>
      <c r="BC319" s="78">
        <f>SUM(Mariannhill!BC319)</f>
        <v>0</v>
      </c>
      <c r="BD319" s="78">
        <f>SUM(Mariannhill!BD319)</f>
        <v>0</v>
      </c>
      <c r="BE319" s="77">
        <f>SUM(Mariannhill!BE319)</f>
        <v>0</v>
      </c>
      <c r="BF319" s="79">
        <f>SUM(Mariannhill!BF319)</f>
        <v>0</v>
      </c>
      <c r="BG319" s="78">
        <f>SUM(Mariannhill!BG319)</f>
        <v>0</v>
      </c>
      <c r="BH319" s="78">
        <f>SUM(Mariannhill!BH319)</f>
        <v>0</v>
      </c>
      <c r="BI319" s="78">
        <f>SUM(Mariannhill!BI319)</f>
        <v>0</v>
      </c>
      <c r="BJ319" s="78">
        <f>SUM(Mariannhill!BJ319)</f>
        <v>0</v>
      </c>
      <c r="BK319" s="78">
        <f>SUM(Mariannhill!BK319)</f>
        <v>0</v>
      </c>
      <c r="BL319" s="78">
        <f>SUM(Mariannhill!BL319)</f>
        <v>0</v>
      </c>
      <c r="BM319" s="78">
        <f>SUM(Mariannhill!BM319)</f>
        <v>0</v>
      </c>
      <c r="BN319" s="78">
        <f>SUM(Mariannhill!BN319)</f>
        <v>0</v>
      </c>
      <c r="BO319" s="78">
        <f>SUM(Mariannhill!BO319)</f>
        <v>0</v>
      </c>
      <c r="BP319" s="78">
        <f>SUM(Mariannhill!BP319)</f>
        <v>0</v>
      </c>
      <c r="BQ319" s="77">
        <f>SUM(Mariannhill!BQ319)</f>
        <v>0</v>
      </c>
      <c r="BR319" s="79">
        <f>SUM(Mariannhill!BR319)</f>
        <v>0</v>
      </c>
      <c r="BS319" s="78">
        <f>SUM(Mariannhill!BS319)</f>
        <v>0</v>
      </c>
      <c r="BT319" s="78">
        <f>SUM(Mariannhill!BT319)</f>
        <v>0</v>
      </c>
      <c r="BU319" s="78">
        <f>SUM(Mariannhill!BU319)</f>
        <v>0</v>
      </c>
      <c r="BV319" s="78">
        <f>SUM(Mariannhill!BV319)</f>
        <v>0</v>
      </c>
      <c r="BW319" s="78">
        <f>SUM(Mariannhill!BW319)</f>
        <v>0</v>
      </c>
      <c r="BX319" s="78">
        <f>SUM(Mariannhill!BX319)</f>
        <v>0</v>
      </c>
      <c r="BY319" s="78">
        <f>SUM(Mariannhill!BY319)</f>
        <v>0</v>
      </c>
      <c r="BZ319" s="78">
        <f>SUM(Mariannhill!BZ319)</f>
        <v>0</v>
      </c>
      <c r="CA319" s="78">
        <f>SUM(Mariannhill!CA319)</f>
        <v>0</v>
      </c>
      <c r="CB319" s="78">
        <f>SUM(Mariannhill!CB319)</f>
        <v>0</v>
      </c>
      <c r="CC319" s="77">
        <f>SUM(Mariannhill!CC319)</f>
        <v>0</v>
      </c>
      <c r="CD319" s="40" t="s">
        <v>50</v>
      </c>
    </row>
    <row r="320" spans="2:82" s="40" customFormat="1" ht="26" x14ac:dyDescent="0.35">
      <c r="B320" s="74" t="s">
        <v>595</v>
      </c>
      <c r="C320" s="130" t="s">
        <v>596</v>
      </c>
      <c r="D320" s="131" t="s">
        <v>253</v>
      </c>
      <c r="E320" s="255">
        <f>SUM(Mariannhill!E320)</f>
        <v>25</v>
      </c>
      <c r="F320" s="214" t="b">
        <f>(Mariannhill!G318)=G320</f>
        <v>1</v>
      </c>
      <c r="G320" s="75">
        <f t="shared" si="105"/>
        <v>0</v>
      </c>
      <c r="H320" s="76">
        <f>SUM(Mariannhill!H320)</f>
        <v>0</v>
      </c>
      <c r="I320" s="77">
        <f>SUM(Mariannhill!I320)</f>
        <v>0</v>
      </c>
      <c r="J320" s="76">
        <f>SUM(Mariannhill!J320)</f>
        <v>0</v>
      </c>
      <c r="K320" s="78">
        <f>SUM(Mariannhill!K320)</f>
        <v>0</v>
      </c>
      <c r="L320" s="78">
        <f>SUM(Mariannhill!L320)</f>
        <v>0</v>
      </c>
      <c r="M320" s="78">
        <f>SUM(Mariannhill!M320)</f>
        <v>0</v>
      </c>
      <c r="N320" s="78">
        <f>SUM(Mariannhill!N320)</f>
        <v>0</v>
      </c>
      <c r="O320" s="78">
        <f>SUM(Mariannhill!O320)</f>
        <v>0</v>
      </c>
      <c r="P320" s="78">
        <f>SUM(Mariannhill!P320)</f>
        <v>0</v>
      </c>
      <c r="Q320" s="78">
        <f>SUM(Mariannhill!Q320)</f>
        <v>0</v>
      </c>
      <c r="R320" s="78">
        <f>SUM(Mariannhill!R320)</f>
        <v>0</v>
      </c>
      <c r="S320" s="78">
        <f>SUM(Mariannhill!S320)</f>
        <v>0</v>
      </c>
      <c r="T320" s="78">
        <f>SUM(Mariannhill!T320)</f>
        <v>0</v>
      </c>
      <c r="U320" s="77">
        <f>SUM(Mariannhill!U320)</f>
        <v>0</v>
      </c>
      <c r="V320" s="76">
        <f>SUM(Mariannhill!V320)</f>
        <v>0</v>
      </c>
      <c r="W320" s="78">
        <f>SUM(Mariannhill!W320)</f>
        <v>0</v>
      </c>
      <c r="X320" s="78">
        <f>SUM(Mariannhill!X320)</f>
        <v>0</v>
      </c>
      <c r="Y320" s="78">
        <f>SUM(Mariannhill!Y320)</f>
        <v>0</v>
      </c>
      <c r="Z320" s="78">
        <f>SUM(Mariannhill!Z320)</f>
        <v>0</v>
      </c>
      <c r="AA320" s="78">
        <f>SUM(Mariannhill!AA320)</f>
        <v>0</v>
      </c>
      <c r="AB320" s="78">
        <f>SUM(Mariannhill!AB320)</f>
        <v>0</v>
      </c>
      <c r="AC320" s="78">
        <f>SUM(Mariannhill!AC320)</f>
        <v>0</v>
      </c>
      <c r="AD320" s="78">
        <f>SUM(Mariannhill!AD320)</f>
        <v>0</v>
      </c>
      <c r="AE320" s="78">
        <f>SUM(Mariannhill!AE320)</f>
        <v>0</v>
      </c>
      <c r="AF320" s="78">
        <f>SUM(Mariannhill!AF320)</f>
        <v>0</v>
      </c>
      <c r="AG320" s="77">
        <f>SUM(Mariannhill!AG320)</f>
        <v>0</v>
      </c>
      <c r="AH320" s="79">
        <f>SUM(Mariannhill!AH320)</f>
        <v>0</v>
      </c>
      <c r="AI320" s="78">
        <f>SUM(Mariannhill!AI320)</f>
        <v>0</v>
      </c>
      <c r="AJ320" s="78">
        <f>SUM(Mariannhill!AJ320)</f>
        <v>0</v>
      </c>
      <c r="AK320" s="78">
        <f>SUM(Mariannhill!AK320)</f>
        <v>0</v>
      </c>
      <c r="AL320" s="78">
        <f>SUM(Mariannhill!AL320)</f>
        <v>0</v>
      </c>
      <c r="AM320" s="78">
        <f>SUM(Mariannhill!AM320)</f>
        <v>0</v>
      </c>
      <c r="AN320" s="78">
        <f>SUM(Mariannhill!AN320)</f>
        <v>0</v>
      </c>
      <c r="AO320" s="78">
        <f>SUM(Mariannhill!AO320)</f>
        <v>0</v>
      </c>
      <c r="AP320" s="78">
        <f>SUM(Mariannhill!AP320)</f>
        <v>0</v>
      </c>
      <c r="AQ320" s="78">
        <f>SUM(Mariannhill!AQ320)</f>
        <v>0</v>
      </c>
      <c r="AR320" s="78">
        <f>SUM(Mariannhill!AR320)</f>
        <v>0</v>
      </c>
      <c r="AS320" s="77">
        <f>SUM(Mariannhill!AS320)</f>
        <v>0</v>
      </c>
      <c r="AT320" s="79">
        <f>SUM(Mariannhill!AT320)</f>
        <v>0</v>
      </c>
      <c r="AU320" s="78">
        <f>SUM(Mariannhill!AU320)</f>
        <v>0</v>
      </c>
      <c r="AV320" s="78">
        <f>SUM(Mariannhill!AV320)</f>
        <v>0</v>
      </c>
      <c r="AW320" s="78">
        <f>SUM(Mariannhill!AW320)</f>
        <v>0</v>
      </c>
      <c r="AX320" s="78">
        <f>SUM(Mariannhill!AX320)</f>
        <v>0</v>
      </c>
      <c r="AY320" s="78">
        <f>SUM(Mariannhill!AY320)</f>
        <v>0</v>
      </c>
      <c r="AZ320" s="78">
        <f>SUM(Mariannhill!AZ320)</f>
        <v>0</v>
      </c>
      <c r="BA320" s="78">
        <f>SUM(Mariannhill!BA320)</f>
        <v>0</v>
      </c>
      <c r="BB320" s="78">
        <f>SUM(Mariannhill!BB320)</f>
        <v>0</v>
      </c>
      <c r="BC320" s="78">
        <f>SUM(Mariannhill!BC320)</f>
        <v>0</v>
      </c>
      <c r="BD320" s="78">
        <f>SUM(Mariannhill!BD320)</f>
        <v>0</v>
      </c>
      <c r="BE320" s="77">
        <f>SUM(Mariannhill!BE320)</f>
        <v>0</v>
      </c>
      <c r="BF320" s="79">
        <f>SUM(Mariannhill!BF320)</f>
        <v>0</v>
      </c>
      <c r="BG320" s="78">
        <f>SUM(Mariannhill!BG320)</f>
        <v>0</v>
      </c>
      <c r="BH320" s="78">
        <f>SUM(Mariannhill!BH320)</f>
        <v>0</v>
      </c>
      <c r="BI320" s="78">
        <f>SUM(Mariannhill!BI320)</f>
        <v>0</v>
      </c>
      <c r="BJ320" s="78">
        <f>SUM(Mariannhill!BJ320)</f>
        <v>0</v>
      </c>
      <c r="BK320" s="78">
        <f>SUM(Mariannhill!BK320)</f>
        <v>0</v>
      </c>
      <c r="BL320" s="78">
        <f>SUM(Mariannhill!BL320)</f>
        <v>0</v>
      </c>
      <c r="BM320" s="78">
        <f>SUM(Mariannhill!BM320)</f>
        <v>0</v>
      </c>
      <c r="BN320" s="78">
        <f>SUM(Mariannhill!BN320)</f>
        <v>0</v>
      </c>
      <c r="BO320" s="78">
        <f>SUM(Mariannhill!BO320)</f>
        <v>0</v>
      </c>
      <c r="BP320" s="78">
        <f>SUM(Mariannhill!BP320)</f>
        <v>0</v>
      </c>
      <c r="BQ320" s="77">
        <f>SUM(Mariannhill!BQ320)</f>
        <v>0</v>
      </c>
      <c r="BR320" s="79">
        <f>SUM(Mariannhill!BR320)</f>
        <v>0</v>
      </c>
      <c r="BS320" s="78">
        <f>SUM(Mariannhill!BS320)</f>
        <v>0</v>
      </c>
      <c r="BT320" s="78">
        <f>SUM(Mariannhill!BT320)</f>
        <v>0</v>
      </c>
      <c r="BU320" s="78">
        <f>SUM(Mariannhill!BU320)</f>
        <v>0</v>
      </c>
      <c r="BV320" s="78">
        <f>SUM(Mariannhill!BV320)</f>
        <v>0</v>
      </c>
      <c r="BW320" s="78">
        <f>SUM(Mariannhill!BW320)</f>
        <v>0</v>
      </c>
      <c r="BX320" s="78">
        <f>SUM(Mariannhill!BX320)</f>
        <v>0</v>
      </c>
      <c r="BY320" s="78">
        <f>SUM(Mariannhill!BY320)</f>
        <v>0</v>
      </c>
      <c r="BZ320" s="78">
        <f>SUM(Mariannhill!BZ320)</f>
        <v>0</v>
      </c>
      <c r="CA320" s="78">
        <f>SUM(Mariannhill!CA320)</f>
        <v>0</v>
      </c>
      <c r="CB320" s="78">
        <f>SUM(Mariannhill!CB320)</f>
        <v>0</v>
      </c>
      <c r="CC320" s="77">
        <f>SUM(Mariannhill!CC320)</f>
        <v>0</v>
      </c>
      <c r="CD320" s="40" t="s">
        <v>50</v>
      </c>
    </row>
    <row r="321" spans="1:82" s="40" customFormat="1" ht="26" x14ac:dyDescent="0.35">
      <c r="B321" s="74" t="s">
        <v>597</v>
      </c>
      <c r="C321" s="130" t="s">
        <v>598</v>
      </c>
      <c r="D321" s="131" t="s">
        <v>253</v>
      </c>
      <c r="E321" s="255">
        <f>SUM(Mariannhill!E321)</f>
        <v>25</v>
      </c>
      <c r="F321" s="214" t="b">
        <f>(Mariannhill!G319)=G321</f>
        <v>1</v>
      </c>
      <c r="G321" s="75">
        <f t="shared" si="105"/>
        <v>0</v>
      </c>
      <c r="H321" s="76">
        <f>SUM(Mariannhill!H321)</f>
        <v>0</v>
      </c>
      <c r="I321" s="77">
        <f>SUM(Mariannhill!I321)</f>
        <v>0</v>
      </c>
      <c r="J321" s="76">
        <f>SUM(Mariannhill!J321)</f>
        <v>0</v>
      </c>
      <c r="K321" s="78">
        <f>SUM(Mariannhill!K321)</f>
        <v>0</v>
      </c>
      <c r="L321" s="78">
        <f>SUM(Mariannhill!L321)</f>
        <v>0</v>
      </c>
      <c r="M321" s="78">
        <f>SUM(Mariannhill!M321)</f>
        <v>0</v>
      </c>
      <c r="N321" s="78">
        <f>SUM(Mariannhill!N321)</f>
        <v>0</v>
      </c>
      <c r="O321" s="78">
        <f>SUM(Mariannhill!O321)</f>
        <v>0</v>
      </c>
      <c r="P321" s="78">
        <f>SUM(Mariannhill!P321)</f>
        <v>0</v>
      </c>
      <c r="Q321" s="78">
        <f>SUM(Mariannhill!Q321)</f>
        <v>0</v>
      </c>
      <c r="R321" s="78">
        <f>SUM(Mariannhill!R321)</f>
        <v>0</v>
      </c>
      <c r="S321" s="78">
        <f>SUM(Mariannhill!S321)</f>
        <v>0</v>
      </c>
      <c r="T321" s="78">
        <f>SUM(Mariannhill!T321)</f>
        <v>0</v>
      </c>
      <c r="U321" s="77">
        <f>SUM(Mariannhill!U321)</f>
        <v>0</v>
      </c>
      <c r="V321" s="76">
        <f>SUM(Mariannhill!V321)</f>
        <v>0</v>
      </c>
      <c r="W321" s="78">
        <f>SUM(Mariannhill!W321)</f>
        <v>0</v>
      </c>
      <c r="X321" s="78">
        <f>SUM(Mariannhill!X321)</f>
        <v>0</v>
      </c>
      <c r="Y321" s="78">
        <f>SUM(Mariannhill!Y321)</f>
        <v>0</v>
      </c>
      <c r="Z321" s="78">
        <f>SUM(Mariannhill!Z321)</f>
        <v>0</v>
      </c>
      <c r="AA321" s="78">
        <f>SUM(Mariannhill!AA321)</f>
        <v>0</v>
      </c>
      <c r="AB321" s="78">
        <f>SUM(Mariannhill!AB321)</f>
        <v>0</v>
      </c>
      <c r="AC321" s="78">
        <f>SUM(Mariannhill!AC321)</f>
        <v>0</v>
      </c>
      <c r="AD321" s="78">
        <f>SUM(Mariannhill!AD321)</f>
        <v>0</v>
      </c>
      <c r="AE321" s="78">
        <f>SUM(Mariannhill!AE321)</f>
        <v>0</v>
      </c>
      <c r="AF321" s="78">
        <f>SUM(Mariannhill!AF321)</f>
        <v>0</v>
      </c>
      <c r="AG321" s="77">
        <f>SUM(Mariannhill!AG321)</f>
        <v>0</v>
      </c>
      <c r="AH321" s="79">
        <f>SUM(Mariannhill!AH321)</f>
        <v>0</v>
      </c>
      <c r="AI321" s="78">
        <f>SUM(Mariannhill!AI321)</f>
        <v>0</v>
      </c>
      <c r="AJ321" s="78">
        <f>SUM(Mariannhill!AJ321)</f>
        <v>0</v>
      </c>
      <c r="AK321" s="78">
        <f>SUM(Mariannhill!AK321)</f>
        <v>0</v>
      </c>
      <c r="AL321" s="78">
        <f>SUM(Mariannhill!AL321)</f>
        <v>0</v>
      </c>
      <c r="AM321" s="78">
        <f>SUM(Mariannhill!AM321)</f>
        <v>0</v>
      </c>
      <c r="AN321" s="78">
        <f>SUM(Mariannhill!AN321)</f>
        <v>0</v>
      </c>
      <c r="AO321" s="78">
        <f>SUM(Mariannhill!AO321)</f>
        <v>0</v>
      </c>
      <c r="AP321" s="78">
        <f>SUM(Mariannhill!AP321)</f>
        <v>0</v>
      </c>
      <c r="AQ321" s="78">
        <f>SUM(Mariannhill!AQ321)</f>
        <v>0</v>
      </c>
      <c r="AR321" s="78">
        <f>SUM(Mariannhill!AR321)</f>
        <v>0</v>
      </c>
      <c r="AS321" s="77">
        <f>SUM(Mariannhill!AS321)</f>
        <v>0</v>
      </c>
      <c r="AT321" s="79">
        <f>SUM(Mariannhill!AT321)</f>
        <v>0</v>
      </c>
      <c r="AU321" s="78">
        <f>SUM(Mariannhill!AU321)</f>
        <v>0</v>
      </c>
      <c r="AV321" s="78">
        <f>SUM(Mariannhill!AV321)</f>
        <v>0</v>
      </c>
      <c r="AW321" s="78">
        <f>SUM(Mariannhill!AW321)</f>
        <v>0</v>
      </c>
      <c r="AX321" s="78">
        <f>SUM(Mariannhill!AX321)</f>
        <v>0</v>
      </c>
      <c r="AY321" s="78">
        <f>SUM(Mariannhill!AY321)</f>
        <v>0</v>
      </c>
      <c r="AZ321" s="78">
        <f>SUM(Mariannhill!AZ321)</f>
        <v>0</v>
      </c>
      <c r="BA321" s="78">
        <f>SUM(Mariannhill!BA321)</f>
        <v>0</v>
      </c>
      <c r="BB321" s="78">
        <f>SUM(Mariannhill!BB321)</f>
        <v>0</v>
      </c>
      <c r="BC321" s="78">
        <f>SUM(Mariannhill!BC321)</f>
        <v>0</v>
      </c>
      <c r="BD321" s="78">
        <f>SUM(Mariannhill!BD321)</f>
        <v>0</v>
      </c>
      <c r="BE321" s="77">
        <f>SUM(Mariannhill!BE321)</f>
        <v>0</v>
      </c>
      <c r="BF321" s="79">
        <f>SUM(Mariannhill!BF321)</f>
        <v>0</v>
      </c>
      <c r="BG321" s="78">
        <f>SUM(Mariannhill!BG321)</f>
        <v>0</v>
      </c>
      <c r="BH321" s="78">
        <f>SUM(Mariannhill!BH321)</f>
        <v>0</v>
      </c>
      <c r="BI321" s="78">
        <f>SUM(Mariannhill!BI321)</f>
        <v>0</v>
      </c>
      <c r="BJ321" s="78">
        <f>SUM(Mariannhill!BJ321)</f>
        <v>0</v>
      </c>
      <c r="BK321" s="78">
        <f>SUM(Mariannhill!BK321)</f>
        <v>0</v>
      </c>
      <c r="BL321" s="78">
        <f>SUM(Mariannhill!BL321)</f>
        <v>0</v>
      </c>
      <c r="BM321" s="78">
        <f>SUM(Mariannhill!BM321)</f>
        <v>0</v>
      </c>
      <c r="BN321" s="78">
        <f>SUM(Mariannhill!BN321)</f>
        <v>0</v>
      </c>
      <c r="BO321" s="78">
        <f>SUM(Mariannhill!BO321)</f>
        <v>0</v>
      </c>
      <c r="BP321" s="78">
        <f>SUM(Mariannhill!BP321)</f>
        <v>0</v>
      </c>
      <c r="BQ321" s="77">
        <f>SUM(Mariannhill!BQ321)</f>
        <v>0</v>
      </c>
      <c r="BR321" s="79">
        <f>SUM(Mariannhill!BR321)</f>
        <v>0</v>
      </c>
      <c r="BS321" s="78">
        <f>SUM(Mariannhill!BS321)</f>
        <v>0</v>
      </c>
      <c r="BT321" s="78">
        <f>SUM(Mariannhill!BT321)</f>
        <v>0</v>
      </c>
      <c r="BU321" s="78">
        <f>SUM(Mariannhill!BU321)</f>
        <v>0</v>
      </c>
      <c r="BV321" s="78">
        <f>SUM(Mariannhill!BV321)</f>
        <v>0</v>
      </c>
      <c r="BW321" s="78">
        <f>SUM(Mariannhill!BW321)</f>
        <v>0</v>
      </c>
      <c r="BX321" s="78">
        <f>SUM(Mariannhill!BX321)</f>
        <v>0</v>
      </c>
      <c r="BY321" s="78">
        <f>SUM(Mariannhill!BY321)</f>
        <v>0</v>
      </c>
      <c r="BZ321" s="78">
        <f>SUM(Mariannhill!BZ321)</f>
        <v>0</v>
      </c>
      <c r="CA321" s="78">
        <f>SUM(Mariannhill!CA321)</f>
        <v>0</v>
      </c>
      <c r="CB321" s="78">
        <f>SUM(Mariannhill!CB321)</f>
        <v>0</v>
      </c>
      <c r="CC321" s="77">
        <f>SUM(Mariannhill!CC321)</f>
        <v>0</v>
      </c>
      <c r="CD321" s="40" t="s">
        <v>50</v>
      </c>
    </row>
    <row r="322" spans="1:82" s="40" customFormat="1" ht="26" x14ac:dyDescent="0.35">
      <c r="B322" s="74" t="s">
        <v>599</v>
      </c>
      <c r="C322" s="130" t="s">
        <v>600</v>
      </c>
      <c r="D322" s="131" t="s">
        <v>253</v>
      </c>
      <c r="E322" s="255">
        <f>SUM(Mariannhill!E322)</f>
        <v>25</v>
      </c>
      <c r="F322" s="214" t="b">
        <f>(Mariannhill!G320)=G322</f>
        <v>1</v>
      </c>
      <c r="G322" s="75">
        <f t="shared" si="105"/>
        <v>0</v>
      </c>
      <c r="H322" s="76">
        <f>SUM(Mariannhill!H322)</f>
        <v>0</v>
      </c>
      <c r="I322" s="77">
        <f>SUM(Mariannhill!I322)</f>
        <v>0</v>
      </c>
      <c r="J322" s="76">
        <f>SUM(Mariannhill!J322)</f>
        <v>0</v>
      </c>
      <c r="K322" s="78">
        <f>SUM(Mariannhill!K322)</f>
        <v>0</v>
      </c>
      <c r="L322" s="78">
        <f>SUM(Mariannhill!L322)</f>
        <v>0</v>
      </c>
      <c r="M322" s="78">
        <f>SUM(Mariannhill!M322)</f>
        <v>0</v>
      </c>
      <c r="N322" s="78">
        <f>SUM(Mariannhill!N322)</f>
        <v>0</v>
      </c>
      <c r="O322" s="78">
        <f>SUM(Mariannhill!O322)</f>
        <v>0</v>
      </c>
      <c r="P322" s="78">
        <f>SUM(Mariannhill!P322)</f>
        <v>0</v>
      </c>
      <c r="Q322" s="78">
        <f>SUM(Mariannhill!Q322)</f>
        <v>0</v>
      </c>
      <c r="R322" s="78">
        <f>SUM(Mariannhill!R322)</f>
        <v>0</v>
      </c>
      <c r="S322" s="78">
        <f>SUM(Mariannhill!S322)</f>
        <v>0</v>
      </c>
      <c r="T322" s="78">
        <f>SUM(Mariannhill!T322)</f>
        <v>0</v>
      </c>
      <c r="U322" s="77">
        <f>SUM(Mariannhill!U322)</f>
        <v>0</v>
      </c>
      <c r="V322" s="76">
        <f>SUM(Mariannhill!V322)</f>
        <v>0</v>
      </c>
      <c r="W322" s="78">
        <f>SUM(Mariannhill!W322)</f>
        <v>0</v>
      </c>
      <c r="X322" s="78">
        <f>SUM(Mariannhill!X322)</f>
        <v>0</v>
      </c>
      <c r="Y322" s="78">
        <f>SUM(Mariannhill!Y322)</f>
        <v>0</v>
      </c>
      <c r="Z322" s="78">
        <f>SUM(Mariannhill!Z322)</f>
        <v>0</v>
      </c>
      <c r="AA322" s="78">
        <f>SUM(Mariannhill!AA322)</f>
        <v>0</v>
      </c>
      <c r="AB322" s="78">
        <f>SUM(Mariannhill!AB322)</f>
        <v>0</v>
      </c>
      <c r="AC322" s="78">
        <f>SUM(Mariannhill!AC322)</f>
        <v>0</v>
      </c>
      <c r="AD322" s="78">
        <f>SUM(Mariannhill!AD322)</f>
        <v>0</v>
      </c>
      <c r="AE322" s="78">
        <f>SUM(Mariannhill!AE322)</f>
        <v>0</v>
      </c>
      <c r="AF322" s="78">
        <f>SUM(Mariannhill!AF322)</f>
        <v>0</v>
      </c>
      <c r="AG322" s="77">
        <f>SUM(Mariannhill!AG322)</f>
        <v>0</v>
      </c>
      <c r="AH322" s="79">
        <f>SUM(Mariannhill!AH322)</f>
        <v>0</v>
      </c>
      <c r="AI322" s="78">
        <f>SUM(Mariannhill!AI322)</f>
        <v>0</v>
      </c>
      <c r="AJ322" s="78">
        <f>SUM(Mariannhill!AJ322)</f>
        <v>0</v>
      </c>
      <c r="AK322" s="78">
        <f>SUM(Mariannhill!AK322)</f>
        <v>0</v>
      </c>
      <c r="AL322" s="78">
        <f>SUM(Mariannhill!AL322)</f>
        <v>0</v>
      </c>
      <c r="AM322" s="78">
        <f>SUM(Mariannhill!AM322)</f>
        <v>0</v>
      </c>
      <c r="AN322" s="78">
        <f>SUM(Mariannhill!AN322)</f>
        <v>0</v>
      </c>
      <c r="AO322" s="78">
        <f>SUM(Mariannhill!AO322)</f>
        <v>0</v>
      </c>
      <c r="AP322" s="78">
        <f>SUM(Mariannhill!AP322)</f>
        <v>0</v>
      </c>
      <c r="AQ322" s="78">
        <f>SUM(Mariannhill!AQ322)</f>
        <v>0</v>
      </c>
      <c r="AR322" s="78">
        <f>SUM(Mariannhill!AR322)</f>
        <v>0</v>
      </c>
      <c r="AS322" s="77">
        <f>SUM(Mariannhill!AS322)</f>
        <v>0</v>
      </c>
      <c r="AT322" s="79">
        <f>SUM(Mariannhill!AT322)</f>
        <v>0</v>
      </c>
      <c r="AU322" s="78">
        <f>SUM(Mariannhill!AU322)</f>
        <v>0</v>
      </c>
      <c r="AV322" s="78">
        <f>SUM(Mariannhill!AV322)</f>
        <v>0</v>
      </c>
      <c r="AW322" s="78">
        <f>SUM(Mariannhill!AW322)</f>
        <v>0</v>
      </c>
      <c r="AX322" s="78">
        <f>SUM(Mariannhill!AX322)</f>
        <v>0</v>
      </c>
      <c r="AY322" s="78">
        <f>SUM(Mariannhill!AY322)</f>
        <v>0</v>
      </c>
      <c r="AZ322" s="78">
        <f>SUM(Mariannhill!AZ322)</f>
        <v>0</v>
      </c>
      <c r="BA322" s="78">
        <f>SUM(Mariannhill!BA322)</f>
        <v>0</v>
      </c>
      <c r="BB322" s="78">
        <f>SUM(Mariannhill!BB322)</f>
        <v>0</v>
      </c>
      <c r="BC322" s="78">
        <f>SUM(Mariannhill!BC322)</f>
        <v>0</v>
      </c>
      <c r="BD322" s="78">
        <f>SUM(Mariannhill!BD322)</f>
        <v>0</v>
      </c>
      <c r="BE322" s="77">
        <f>SUM(Mariannhill!BE322)</f>
        <v>0</v>
      </c>
      <c r="BF322" s="79">
        <f>SUM(Mariannhill!BF322)</f>
        <v>0</v>
      </c>
      <c r="BG322" s="78">
        <f>SUM(Mariannhill!BG322)</f>
        <v>0</v>
      </c>
      <c r="BH322" s="78">
        <f>SUM(Mariannhill!BH322)</f>
        <v>0</v>
      </c>
      <c r="BI322" s="78">
        <f>SUM(Mariannhill!BI322)</f>
        <v>0</v>
      </c>
      <c r="BJ322" s="78">
        <f>SUM(Mariannhill!BJ322)</f>
        <v>0</v>
      </c>
      <c r="BK322" s="78">
        <f>SUM(Mariannhill!BK322)</f>
        <v>0</v>
      </c>
      <c r="BL322" s="78">
        <f>SUM(Mariannhill!BL322)</f>
        <v>0</v>
      </c>
      <c r="BM322" s="78">
        <f>SUM(Mariannhill!BM322)</f>
        <v>0</v>
      </c>
      <c r="BN322" s="78">
        <f>SUM(Mariannhill!BN322)</f>
        <v>0</v>
      </c>
      <c r="BO322" s="78">
        <f>SUM(Mariannhill!BO322)</f>
        <v>0</v>
      </c>
      <c r="BP322" s="78">
        <f>SUM(Mariannhill!BP322)</f>
        <v>0</v>
      </c>
      <c r="BQ322" s="77">
        <f>SUM(Mariannhill!BQ322)</f>
        <v>0</v>
      </c>
      <c r="BR322" s="79">
        <f>SUM(Mariannhill!BR322)</f>
        <v>0</v>
      </c>
      <c r="BS322" s="78">
        <f>SUM(Mariannhill!BS322)</f>
        <v>0</v>
      </c>
      <c r="BT322" s="78">
        <f>SUM(Mariannhill!BT322)</f>
        <v>0</v>
      </c>
      <c r="BU322" s="78">
        <f>SUM(Mariannhill!BU322)</f>
        <v>0</v>
      </c>
      <c r="BV322" s="78">
        <f>SUM(Mariannhill!BV322)</f>
        <v>0</v>
      </c>
      <c r="BW322" s="78">
        <f>SUM(Mariannhill!BW322)</f>
        <v>0</v>
      </c>
      <c r="BX322" s="78">
        <f>SUM(Mariannhill!BX322)</f>
        <v>0</v>
      </c>
      <c r="BY322" s="78">
        <f>SUM(Mariannhill!BY322)</f>
        <v>0</v>
      </c>
      <c r="BZ322" s="78">
        <f>SUM(Mariannhill!BZ322)</f>
        <v>0</v>
      </c>
      <c r="CA322" s="78">
        <f>SUM(Mariannhill!CA322)</f>
        <v>0</v>
      </c>
      <c r="CB322" s="78">
        <f>SUM(Mariannhill!CB322)</f>
        <v>0</v>
      </c>
      <c r="CC322" s="77">
        <f>SUM(Mariannhill!CC322)</f>
        <v>0</v>
      </c>
      <c r="CD322" s="40" t="s">
        <v>50</v>
      </c>
    </row>
    <row r="323" spans="1:82" s="40" customFormat="1" ht="26" x14ac:dyDescent="0.35">
      <c r="B323" s="74" t="s">
        <v>601</v>
      </c>
      <c r="C323" s="130" t="s">
        <v>602</v>
      </c>
      <c r="D323" s="131" t="s">
        <v>253</v>
      </c>
      <c r="E323" s="255">
        <f>SUM(Mariannhill!E323)</f>
        <v>25</v>
      </c>
      <c r="F323" s="214" t="b">
        <f>(Mariannhill!G321)=G323</f>
        <v>1</v>
      </c>
      <c r="G323" s="75">
        <f t="shared" si="105"/>
        <v>0</v>
      </c>
      <c r="H323" s="76">
        <f>SUM(Mariannhill!H323)</f>
        <v>0</v>
      </c>
      <c r="I323" s="77">
        <f>SUM(Mariannhill!I323)</f>
        <v>0</v>
      </c>
      <c r="J323" s="76">
        <f>SUM(Mariannhill!J323)</f>
        <v>0</v>
      </c>
      <c r="K323" s="78">
        <f>SUM(Mariannhill!K323)</f>
        <v>0</v>
      </c>
      <c r="L323" s="78">
        <f>SUM(Mariannhill!L323)</f>
        <v>0</v>
      </c>
      <c r="M323" s="78">
        <f>SUM(Mariannhill!M323)</f>
        <v>0</v>
      </c>
      <c r="N323" s="78">
        <f>SUM(Mariannhill!N323)</f>
        <v>0</v>
      </c>
      <c r="O323" s="78">
        <f>SUM(Mariannhill!O323)</f>
        <v>0</v>
      </c>
      <c r="P323" s="78">
        <f>SUM(Mariannhill!P323)</f>
        <v>0</v>
      </c>
      <c r="Q323" s="78">
        <f>SUM(Mariannhill!Q323)</f>
        <v>0</v>
      </c>
      <c r="R323" s="78">
        <f>SUM(Mariannhill!R323)</f>
        <v>0</v>
      </c>
      <c r="S323" s="78">
        <f>SUM(Mariannhill!S323)</f>
        <v>0</v>
      </c>
      <c r="T323" s="78">
        <f>SUM(Mariannhill!T323)</f>
        <v>0</v>
      </c>
      <c r="U323" s="77">
        <f>SUM(Mariannhill!U323)</f>
        <v>0</v>
      </c>
      <c r="V323" s="76">
        <f>SUM(Mariannhill!V323)</f>
        <v>0</v>
      </c>
      <c r="W323" s="78">
        <f>SUM(Mariannhill!W323)</f>
        <v>0</v>
      </c>
      <c r="X323" s="78">
        <f>SUM(Mariannhill!X323)</f>
        <v>0</v>
      </c>
      <c r="Y323" s="78">
        <f>SUM(Mariannhill!Y323)</f>
        <v>0</v>
      </c>
      <c r="Z323" s="78">
        <f>SUM(Mariannhill!Z323)</f>
        <v>0</v>
      </c>
      <c r="AA323" s="78">
        <f>SUM(Mariannhill!AA323)</f>
        <v>0</v>
      </c>
      <c r="AB323" s="78">
        <f>SUM(Mariannhill!AB323)</f>
        <v>0</v>
      </c>
      <c r="AC323" s="78">
        <f>SUM(Mariannhill!AC323)</f>
        <v>0</v>
      </c>
      <c r="AD323" s="78">
        <f>SUM(Mariannhill!AD323)</f>
        <v>0</v>
      </c>
      <c r="AE323" s="78">
        <f>SUM(Mariannhill!AE323)</f>
        <v>0</v>
      </c>
      <c r="AF323" s="78">
        <f>SUM(Mariannhill!AF323)</f>
        <v>0</v>
      </c>
      <c r="AG323" s="77">
        <f>SUM(Mariannhill!AG323)</f>
        <v>0</v>
      </c>
      <c r="AH323" s="79">
        <f>SUM(Mariannhill!AH323)</f>
        <v>0</v>
      </c>
      <c r="AI323" s="78">
        <f>SUM(Mariannhill!AI323)</f>
        <v>0</v>
      </c>
      <c r="AJ323" s="78">
        <f>SUM(Mariannhill!AJ323)</f>
        <v>0</v>
      </c>
      <c r="AK323" s="78">
        <f>SUM(Mariannhill!AK323)</f>
        <v>0</v>
      </c>
      <c r="AL323" s="78">
        <f>SUM(Mariannhill!AL323)</f>
        <v>0</v>
      </c>
      <c r="AM323" s="78">
        <f>SUM(Mariannhill!AM323)</f>
        <v>0</v>
      </c>
      <c r="AN323" s="78">
        <f>SUM(Mariannhill!AN323)</f>
        <v>0</v>
      </c>
      <c r="AO323" s="78">
        <f>SUM(Mariannhill!AO323)</f>
        <v>0</v>
      </c>
      <c r="AP323" s="78">
        <f>SUM(Mariannhill!AP323)</f>
        <v>0</v>
      </c>
      <c r="AQ323" s="78">
        <f>SUM(Mariannhill!AQ323)</f>
        <v>0</v>
      </c>
      <c r="AR323" s="78">
        <f>SUM(Mariannhill!AR323)</f>
        <v>0</v>
      </c>
      <c r="AS323" s="77">
        <f>SUM(Mariannhill!AS323)</f>
        <v>0</v>
      </c>
      <c r="AT323" s="79">
        <f>SUM(Mariannhill!AT323)</f>
        <v>0</v>
      </c>
      <c r="AU323" s="78">
        <f>SUM(Mariannhill!AU323)</f>
        <v>0</v>
      </c>
      <c r="AV323" s="78">
        <f>SUM(Mariannhill!AV323)</f>
        <v>0</v>
      </c>
      <c r="AW323" s="78">
        <f>SUM(Mariannhill!AW323)</f>
        <v>0</v>
      </c>
      <c r="AX323" s="78">
        <f>SUM(Mariannhill!AX323)</f>
        <v>0</v>
      </c>
      <c r="AY323" s="78">
        <f>SUM(Mariannhill!AY323)</f>
        <v>0</v>
      </c>
      <c r="AZ323" s="78">
        <f>SUM(Mariannhill!AZ323)</f>
        <v>0</v>
      </c>
      <c r="BA323" s="78">
        <f>SUM(Mariannhill!BA323)</f>
        <v>0</v>
      </c>
      <c r="BB323" s="78">
        <f>SUM(Mariannhill!BB323)</f>
        <v>0</v>
      </c>
      <c r="BC323" s="78">
        <f>SUM(Mariannhill!BC323)</f>
        <v>0</v>
      </c>
      <c r="BD323" s="78">
        <f>SUM(Mariannhill!BD323)</f>
        <v>0</v>
      </c>
      <c r="BE323" s="77">
        <f>SUM(Mariannhill!BE323)</f>
        <v>0</v>
      </c>
      <c r="BF323" s="79">
        <f>SUM(Mariannhill!BF323)</f>
        <v>0</v>
      </c>
      <c r="BG323" s="78">
        <f>SUM(Mariannhill!BG323)</f>
        <v>0</v>
      </c>
      <c r="BH323" s="78">
        <f>SUM(Mariannhill!BH323)</f>
        <v>0</v>
      </c>
      <c r="BI323" s="78">
        <f>SUM(Mariannhill!BI323)</f>
        <v>0</v>
      </c>
      <c r="BJ323" s="78">
        <f>SUM(Mariannhill!BJ323)</f>
        <v>0</v>
      </c>
      <c r="BK323" s="78">
        <f>SUM(Mariannhill!BK323)</f>
        <v>0</v>
      </c>
      <c r="BL323" s="78">
        <f>SUM(Mariannhill!BL323)</f>
        <v>0</v>
      </c>
      <c r="BM323" s="78">
        <f>SUM(Mariannhill!BM323)</f>
        <v>0</v>
      </c>
      <c r="BN323" s="78">
        <f>SUM(Mariannhill!BN323)</f>
        <v>0</v>
      </c>
      <c r="BO323" s="78">
        <f>SUM(Mariannhill!BO323)</f>
        <v>0</v>
      </c>
      <c r="BP323" s="78">
        <f>SUM(Mariannhill!BP323)</f>
        <v>0</v>
      </c>
      <c r="BQ323" s="77">
        <f>SUM(Mariannhill!BQ323)</f>
        <v>0</v>
      </c>
      <c r="BR323" s="79">
        <f>SUM(Mariannhill!BR323)</f>
        <v>0</v>
      </c>
      <c r="BS323" s="78">
        <f>SUM(Mariannhill!BS323)</f>
        <v>0</v>
      </c>
      <c r="BT323" s="78">
        <f>SUM(Mariannhill!BT323)</f>
        <v>0</v>
      </c>
      <c r="BU323" s="78">
        <f>SUM(Mariannhill!BU323)</f>
        <v>0</v>
      </c>
      <c r="BV323" s="78">
        <f>SUM(Mariannhill!BV323)</f>
        <v>0</v>
      </c>
      <c r="BW323" s="78">
        <f>SUM(Mariannhill!BW323)</f>
        <v>0</v>
      </c>
      <c r="BX323" s="78">
        <f>SUM(Mariannhill!BX323)</f>
        <v>0</v>
      </c>
      <c r="BY323" s="78">
        <f>SUM(Mariannhill!BY323)</f>
        <v>0</v>
      </c>
      <c r="BZ323" s="78">
        <f>SUM(Mariannhill!BZ323)</f>
        <v>0</v>
      </c>
      <c r="CA323" s="78">
        <f>SUM(Mariannhill!CA323)</f>
        <v>0</v>
      </c>
      <c r="CB323" s="78">
        <f>SUM(Mariannhill!CB323)</f>
        <v>0</v>
      </c>
      <c r="CC323" s="77">
        <f>SUM(Mariannhill!CC323)</f>
        <v>0</v>
      </c>
      <c r="CD323" s="40" t="s">
        <v>50</v>
      </c>
    </row>
    <row r="324" spans="1:82" s="40" customFormat="1" ht="26" x14ac:dyDescent="0.35">
      <c r="B324" s="74" t="s">
        <v>603</v>
      </c>
      <c r="C324" s="130" t="s">
        <v>604</v>
      </c>
      <c r="D324" s="131" t="s">
        <v>253</v>
      </c>
      <c r="E324" s="255">
        <f>SUM(Mariannhill!E324)</f>
        <v>25</v>
      </c>
      <c r="F324" s="214" t="b">
        <f>(Mariannhill!G322)=G324</f>
        <v>1</v>
      </c>
      <c r="G324" s="75">
        <f t="shared" si="105"/>
        <v>0</v>
      </c>
      <c r="H324" s="76">
        <f>SUM(Mariannhill!H324)</f>
        <v>0</v>
      </c>
      <c r="I324" s="77">
        <f>SUM(Mariannhill!I324)</f>
        <v>0</v>
      </c>
      <c r="J324" s="76">
        <f>SUM(Mariannhill!J324)</f>
        <v>0</v>
      </c>
      <c r="K324" s="78">
        <f>SUM(Mariannhill!K324)</f>
        <v>0</v>
      </c>
      <c r="L324" s="78">
        <f>SUM(Mariannhill!L324)</f>
        <v>0</v>
      </c>
      <c r="M324" s="78">
        <f>SUM(Mariannhill!M324)</f>
        <v>0</v>
      </c>
      <c r="N324" s="78">
        <f>SUM(Mariannhill!N324)</f>
        <v>0</v>
      </c>
      <c r="O324" s="78">
        <f>SUM(Mariannhill!O324)</f>
        <v>0</v>
      </c>
      <c r="P324" s="78">
        <f>SUM(Mariannhill!P324)</f>
        <v>0</v>
      </c>
      <c r="Q324" s="78">
        <f>SUM(Mariannhill!Q324)</f>
        <v>0</v>
      </c>
      <c r="R324" s="78">
        <f>SUM(Mariannhill!R324)</f>
        <v>0</v>
      </c>
      <c r="S324" s="78">
        <f>SUM(Mariannhill!S324)</f>
        <v>0</v>
      </c>
      <c r="T324" s="78">
        <f>SUM(Mariannhill!T324)</f>
        <v>0</v>
      </c>
      <c r="U324" s="77">
        <f>SUM(Mariannhill!U324)</f>
        <v>0</v>
      </c>
      <c r="V324" s="76">
        <f>SUM(Mariannhill!V324)</f>
        <v>0</v>
      </c>
      <c r="W324" s="78">
        <f>SUM(Mariannhill!W324)</f>
        <v>0</v>
      </c>
      <c r="X324" s="78">
        <f>SUM(Mariannhill!X324)</f>
        <v>0</v>
      </c>
      <c r="Y324" s="78">
        <f>SUM(Mariannhill!Y324)</f>
        <v>0</v>
      </c>
      <c r="Z324" s="78">
        <f>SUM(Mariannhill!Z324)</f>
        <v>0</v>
      </c>
      <c r="AA324" s="78">
        <f>SUM(Mariannhill!AA324)</f>
        <v>0</v>
      </c>
      <c r="AB324" s="78">
        <f>SUM(Mariannhill!AB324)</f>
        <v>0</v>
      </c>
      <c r="AC324" s="78">
        <f>SUM(Mariannhill!AC324)</f>
        <v>0</v>
      </c>
      <c r="AD324" s="78">
        <f>SUM(Mariannhill!AD324)</f>
        <v>0</v>
      </c>
      <c r="AE324" s="78">
        <f>SUM(Mariannhill!AE324)</f>
        <v>0</v>
      </c>
      <c r="AF324" s="78">
        <f>SUM(Mariannhill!AF324)</f>
        <v>0</v>
      </c>
      <c r="AG324" s="77">
        <f>SUM(Mariannhill!AG324)</f>
        <v>0</v>
      </c>
      <c r="AH324" s="79">
        <f>SUM(Mariannhill!AH324)</f>
        <v>0</v>
      </c>
      <c r="AI324" s="78">
        <f>SUM(Mariannhill!AI324)</f>
        <v>0</v>
      </c>
      <c r="AJ324" s="78">
        <f>SUM(Mariannhill!AJ324)</f>
        <v>0</v>
      </c>
      <c r="AK324" s="78">
        <f>SUM(Mariannhill!AK324)</f>
        <v>0</v>
      </c>
      <c r="AL324" s="78">
        <f>SUM(Mariannhill!AL324)</f>
        <v>0</v>
      </c>
      <c r="AM324" s="78">
        <f>SUM(Mariannhill!AM324)</f>
        <v>0</v>
      </c>
      <c r="AN324" s="78">
        <f>SUM(Mariannhill!AN324)</f>
        <v>0</v>
      </c>
      <c r="AO324" s="78">
        <f>SUM(Mariannhill!AO324)</f>
        <v>0</v>
      </c>
      <c r="AP324" s="78">
        <f>SUM(Mariannhill!AP324)</f>
        <v>0</v>
      </c>
      <c r="AQ324" s="78">
        <f>SUM(Mariannhill!AQ324)</f>
        <v>0</v>
      </c>
      <c r="AR324" s="78">
        <f>SUM(Mariannhill!AR324)</f>
        <v>0</v>
      </c>
      <c r="AS324" s="77">
        <f>SUM(Mariannhill!AS324)</f>
        <v>0</v>
      </c>
      <c r="AT324" s="79">
        <f>SUM(Mariannhill!AT324)</f>
        <v>0</v>
      </c>
      <c r="AU324" s="78">
        <f>SUM(Mariannhill!AU324)</f>
        <v>0</v>
      </c>
      <c r="AV324" s="78">
        <f>SUM(Mariannhill!AV324)</f>
        <v>0</v>
      </c>
      <c r="AW324" s="78">
        <f>SUM(Mariannhill!AW324)</f>
        <v>0</v>
      </c>
      <c r="AX324" s="78">
        <f>SUM(Mariannhill!AX324)</f>
        <v>0</v>
      </c>
      <c r="AY324" s="78">
        <f>SUM(Mariannhill!AY324)</f>
        <v>0</v>
      </c>
      <c r="AZ324" s="78">
        <f>SUM(Mariannhill!AZ324)</f>
        <v>0</v>
      </c>
      <c r="BA324" s="78">
        <f>SUM(Mariannhill!BA324)</f>
        <v>0</v>
      </c>
      <c r="BB324" s="78">
        <f>SUM(Mariannhill!BB324)</f>
        <v>0</v>
      </c>
      <c r="BC324" s="78">
        <f>SUM(Mariannhill!BC324)</f>
        <v>0</v>
      </c>
      <c r="BD324" s="78">
        <f>SUM(Mariannhill!BD324)</f>
        <v>0</v>
      </c>
      <c r="BE324" s="77">
        <f>SUM(Mariannhill!BE324)</f>
        <v>0</v>
      </c>
      <c r="BF324" s="79">
        <f>SUM(Mariannhill!BF324)</f>
        <v>0</v>
      </c>
      <c r="BG324" s="78">
        <f>SUM(Mariannhill!BG324)</f>
        <v>0</v>
      </c>
      <c r="BH324" s="78">
        <f>SUM(Mariannhill!BH324)</f>
        <v>0</v>
      </c>
      <c r="BI324" s="78">
        <f>SUM(Mariannhill!BI324)</f>
        <v>0</v>
      </c>
      <c r="BJ324" s="78">
        <f>SUM(Mariannhill!BJ324)</f>
        <v>0</v>
      </c>
      <c r="BK324" s="78">
        <f>SUM(Mariannhill!BK324)</f>
        <v>0</v>
      </c>
      <c r="BL324" s="78">
        <f>SUM(Mariannhill!BL324)</f>
        <v>0</v>
      </c>
      <c r="BM324" s="78">
        <f>SUM(Mariannhill!BM324)</f>
        <v>0</v>
      </c>
      <c r="BN324" s="78">
        <f>SUM(Mariannhill!BN324)</f>
        <v>0</v>
      </c>
      <c r="BO324" s="78">
        <f>SUM(Mariannhill!BO324)</f>
        <v>0</v>
      </c>
      <c r="BP324" s="78">
        <f>SUM(Mariannhill!BP324)</f>
        <v>0</v>
      </c>
      <c r="BQ324" s="77">
        <f>SUM(Mariannhill!BQ324)</f>
        <v>0</v>
      </c>
      <c r="BR324" s="79">
        <f>SUM(Mariannhill!BR324)</f>
        <v>0</v>
      </c>
      <c r="BS324" s="78">
        <f>SUM(Mariannhill!BS324)</f>
        <v>0</v>
      </c>
      <c r="BT324" s="78">
        <f>SUM(Mariannhill!BT324)</f>
        <v>0</v>
      </c>
      <c r="BU324" s="78">
        <f>SUM(Mariannhill!BU324)</f>
        <v>0</v>
      </c>
      <c r="BV324" s="78">
        <f>SUM(Mariannhill!BV324)</f>
        <v>0</v>
      </c>
      <c r="BW324" s="78">
        <f>SUM(Mariannhill!BW324)</f>
        <v>0</v>
      </c>
      <c r="BX324" s="78">
        <f>SUM(Mariannhill!BX324)</f>
        <v>0</v>
      </c>
      <c r="BY324" s="78">
        <f>SUM(Mariannhill!BY324)</f>
        <v>0</v>
      </c>
      <c r="BZ324" s="78">
        <f>SUM(Mariannhill!BZ324)</f>
        <v>0</v>
      </c>
      <c r="CA324" s="78">
        <f>SUM(Mariannhill!CA324)</f>
        <v>0</v>
      </c>
      <c r="CB324" s="78">
        <f>SUM(Mariannhill!CB324)</f>
        <v>0</v>
      </c>
      <c r="CC324" s="77">
        <f>SUM(Mariannhill!CC324)</f>
        <v>0</v>
      </c>
      <c r="CD324" s="40" t="s">
        <v>50</v>
      </c>
    </row>
    <row r="325" spans="1:82" s="40" customFormat="1" x14ac:dyDescent="0.35">
      <c r="B325" s="74" t="s">
        <v>605</v>
      </c>
      <c r="C325" s="130" t="s">
        <v>606</v>
      </c>
      <c r="D325" s="131" t="s">
        <v>253</v>
      </c>
      <c r="E325" s="255">
        <f>SUM(Mariannhill!E325)</f>
        <v>25</v>
      </c>
      <c r="F325" s="214" t="b">
        <f>(Mariannhill!G323)=G325</f>
        <v>1</v>
      </c>
      <c r="G325" s="75">
        <f t="shared" si="105"/>
        <v>0</v>
      </c>
      <c r="H325" s="76">
        <f>SUM(Mariannhill!H325)</f>
        <v>0</v>
      </c>
      <c r="I325" s="77">
        <f>SUM(Mariannhill!I325)</f>
        <v>0</v>
      </c>
      <c r="J325" s="76">
        <f>SUM(Mariannhill!J325)</f>
        <v>0</v>
      </c>
      <c r="K325" s="78">
        <f>SUM(Mariannhill!K325)</f>
        <v>0</v>
      </c>
      <c r="L325" s="78">
        <f>SUM(Mariannhill!L325)</f>
        <v>0</v>
      </c>
      <c r="M325" s="78">
        <f>SUM(Mariannhill!M325)</f>
        <v>0</v>
      </c>
      <c r="N325" s="78">
        <f>SUM(Mariannhill!N325)</f>
        <v>0</v>
      </c>
      <c r="O325" s="78">
        <f>SUM(Mariannhill!O325)</f>
        <v>0</v>
      </c>
      <c r="P325" s="78">
        <f>SUM(Mariannhill!P325)</f>
        <v>0</v>
      </c>
      <c r="Q325" s="78">
        <f>SUM(Mariannhill!Q325)</f>
        <v>0</v>
      </c>
      <c r="R325" s="78">
        <f>SUM(Mariannhill!R325)</f>
        <v>0</v>
      </c>
      <c r="S325" s="78">
        <f>SUM(Mariannhill!S325)</f>
        <v>0</v>
      </c>
      <c r="T325" s="78">
        <f>SUM(Mariannhill!T325)</f>
        <v>0</v>
      </c>
      <c r="U325" s="77">
        <f>SUM(Mariannhill!U325)</f>
        <v>0</v>
      </c>
      <c r="V325" s="76">
        <f>SUM(Mariannhill!V325)</f>
        <v>0</v>
      </c>
      <c r="W325" s="78">
        <f>SUM(Mariannhill!W325)</f>
        <v>0</v>
      </c>
      <c r="X325" s="78">
        <f>SUM(Mariannhill!X325)</f>
        <v>0</v>
      </c>
      <c r="Y325" s="78">
        <f>SUM(Mariannhill!Y325)</f>
        <v>0</v>
      </c>
      <c r="Z325" s="78">
        <f>SUM(Mariannhill!Z325)</f>
        <v>0</v>
      </c>
      <c r="AA325" s="78">
        <f>SUM(Mariannhill!AA325)</f>
        <v>0</v>
      </c>
      <c r="AB325" s="78">
        <f>SUM(Mariannhill!AB325)</f>
        <v>0</v>
      </c>
      <c r="AC325" s="78">
        <f>SUM(Mariannhill!AC325)</f>
        <v>0</v>
      </c>
      <c r="AD325" s="78">
        <f>SUM(Mariannhill!AD325)</f>
        <v>0</v>
      </c>
      <c r="AE325" s="78">
        <f>SUM(Mariannhill!AE325)</f>
        <v>0</v>
      </c>
      <c r="AF325" s="78">
        <f>SUM(Mariannhill!AF325)</f>
        <v>0</v>
      </c>
      <c r="AG325" s="77">
        <f>SUM(Mariannhill!AG325)</f>
        <v>0</v>
      </c>
      <c r="AH325" s="79">
        <f>SUM(Mariannhill!AH325)</f>
        <v>0</v>
      </c>
      <c r="AI325" s="78">
        <f>SUM(Mariannhill!AI325)</f>
        <v>0</v>
      </c>
      <c r="AJ325" s="78">
        <f>SUM(Mariannhill!AJ325)</f>
        <v>0</v>
      </c>
      <c r="AK325" s="78">
        <f>SUM(Mariannhill!AK325)</f>
        <v>0</v>
      </c>
      <c r="AL325" s="78">
        <f>SUM(Mariannhill!AL325)</f>
        <v>0</v>
      </c>
      <c r="AM325" s="78">
        <f>SUM(Mariannhill!AM325)</f>
        <v>0</v>
      </c>
      <c r="AN325" s="78">
        <f>SUM(Mariannhill!AN325)</f>
        <v>0</v>
      </c>
      <c r="AO325" s="78">
        <f>SUM(Mariannhill!AO325)</f>
        <v>0</v>
      </c>
      <c r="AP325" s="78">
        <f>SUM(Mariannhill!AP325)</f>
        <v>0</v>
      </c>
      <c r="AQ325" s="78">
        <f>SUM(Mariannhill!AQ325)</f>
        <v>0</v>
      </c>
      <c r="AR325" s="78">
        <f>SUM(Mariannhill!AR325)</f>
        <v>0</v>
      </c>
      <c r="AS325" s="77">
        <f>SUM(Mariannhill!AS325)</f>
        <v>0</v>
      </c>
      <c r="AT325" s="79">
        <f>SUM(Mariannhill!AT325)</f>
        <v>0</v>
      </c>
      <c r="AU325" s="78">
        <f>SUM(Mariannhill!AU325)</f>
        <v>0</v>
      </c>
      <c r="AV325" s="78">
        <f>SUM(Mariannhill!AV325)</f>
        <v>0</v>
      </c>
      <c r="AW325" s="78">
        <f>SUM(Mariannhill!AW325)</f>
        <v>0</v>
      </c>
      <c r="AX325" s="78">
        <f>SUM(Mariannhill!AX325)</f>
        <v>0</v>
      </c>
      <c r="AY325" s="78">
        <f>SUM(Mariannhill!AY325)</f>
        <v>0</v>
      </c>
      <c r="AZ325" s="78">
        <f>SUM(Mariannhill!AZ325)</f>
        <v>0</v>
      </c>
      <c r="BA325" s="78">
        <f>SUM(Mariannhill!BA325)</f>
        <v>0</v>
      </c>
      <c r="BB325" s="78">
        <f>SUM(Mariannhill!BB325)</f>
        <v>0</v>
      </c>
      <c r="BC325" s="78">
        <f>SUM(Mariannhill!BC325)</f>
        <v>0</v>
      </c>
      <c r="BD325" s="78">
        <f>SUM(Mariannhill!BD325)</f>
        <v>0</v>
      </c>
      <c r="BE325" s="77">
        <f>SUM(Mariannhill!BE325)</f>
        <v>0</v>
      </c>
      <c r="BF325" s="79">
        <f>SUM(Mariannhill!BF325)</f>
        <v>0</v>
      </c>
      <c r="BG325" s="78">
        <f>SUM(Mariannhill!BG325)</f>
        <v>0</v>
      </c>
      <c r="BH325" s="78">
        <f>SUM(Mariannhill!BH325)</f>
        <v>0</v>
      </c>
      <c r="BI325" s="78">
        <f>SUM(Mariannhill!BI325)</f>
        <v>0</v>
      </c>
      <c r="BJ325" s="78">
        <f>SUM(Mariannhill!BJ325)</f>
        <v>0</v>
      </c>
      <c r="BK325" s="78">
        <f>SUM(Mariannhill!BK325)</f>
        <v>0</v>
      </c>
      <c r="BL325" s="78">
        <f>SUM(Mariannhill!BL325)</f>
        <v>0</v>
      </c>
      <c r="BM325" s="78">
        <f>SUM(Mariannhill!BM325)</f>
        <v>0</v>
      </c>
      <c r="BN325" s="78">
        <f>SUM(Mariannhill!BN325)</f>
        <v>0</v>
      </c>
      <c r="BO325" s="78">
        <f>SUM(Mariannhill!BO325)</f>
        <v>0</v>
      </c>
      <c r="BP325" s="78">
        <f>SUM(Mariannhill!BP325)</f>
        <v>0</v>
      </c>
      <c r="BQ325" s="77">
        <f>SUM(Mariannhill!BQ325)</f>
        <v>0</v>
      </c>
      <c r="BR325" s="79">
        <f>SUM(Mariannhill!BR325)</f>
        <v>0</v>
      </c>
      <c r="BS325" s="78">
        <f>SUM(Mariannhill!BS325)</f>
        <v>0</v>
      </c>
      <c r="BT325" s="78">
        <f>SUM(Mariannhill!BT325)</f>
        <v>0</v>
      </c>
      <c r="BU325" s="78">
        <f>SUM(Mariannhill!BU325)</f>
        <v>0</v>
      </c>
      <c r="BV325" s="78">
        <f>SUM(Mariannhill!BV325)</f>
        <v>0</v>
      </c>
      <c r="BW325" s="78">
        <f>SUM(Mariannhill!BW325)</f>
        <v>0</v>
      </c>
      <c r="BX325" s="78">
        <f>SUM(Mariannhill!BX325)</f>
        <v>0</v>
      </c>
      <c r="BY325" s="78">
        <f>SUM(Mariannhill!BY325)</f>
        <v>0</v>
      </c>
      <c r="BZ325" s="78">
        <f>SUM(Mariannhill!BZ325)</f>
        <v>0</v>
      </c>
      <c r="CA325" s="78">
        <f>SUM(Mariannhill!CA325)</f>
        <v>0</v>
      </c>
      <c r="CB325" s="78">
        <f>SUM(Mariannhill!CB325)</f>
        <v>0</v>
      </c>
      <c r="CC325" s="77">
        <f>SUM(Mariannhill!CC325)</f>
        <v>0</v>
      </c>
      <c r="CD325" s="40" t="s">
        <v>50</v>
      </c>
    </row>
    <row r="326" spans="1:82" s="40" customFormat="1" x14ac:dyDescent="0.35">
      <c r="B326" s="74" t="s">
        <v>607</v>
      </c>
      <c r="C326" s="130" t="s">
        <v>608</v>
      </c>
      <c r="D326" s="131" t="s">
        <v>253</v>
      </c>
      <c r="E326" s="255">
        <f>SUM(Mariannhill!E326)</f>
        <v>25</v>
      </c>
      <c r="F326" s="214" t="b">
        <f>(Mariannhill!G324)=G326</f>
        <v>1</v>
      </c>
      <c r="G326" s="75">
        <f t="shared" si="105"/>
        <v>0</v>
      </c>
      <c r="H326" s="76">
        <f>SUM(Mariannhill!H326)</f>
        <v>0</v>
      </c>
      <c r="I326" s="77">
        <f>SUM(Mariannhill!I326)</f>
        <v>0</v>
      </c>
      <c r="J326" s="76">
        <f>SUM(Mariannhill!J326)</f>
        <v>0</v>
      </c>
      <c r="K326" s="78">
        <f>SUM(Mariannhill!K326)</f>
        <v>0</v>
      </c>
      <c r="L326" s="78">
        <f>SUM(Mariannhill!L326)</f>
        <v>0</v>
      </c>
      <c r="M326" s="78">
        <f>SUM(Mariannhill!M326)</f>
        <v>0</v>
      </c>
      <c r="N326" s="78">
        <f>SUM(Mariannhill!N326)</f>
        <v>0</v>
      </c>
      <c r="O326" s="78">
        <f>SUM(Mariannhill!O326)</f>
        <v>0</v>
      </c>
      <c r="P326" s="78">
        <f>SUM(Mariannhill!P326)</f>
        <v>0</v>
      </c>
      <c r="Q326" s="78">
        <f>SUM(Mariannhill!Q326)</f>
        <v>0</v>
      </c>
      <c r="R326" s="78">
        <f>SUM(Mariannhill!R326)</f>
        <v>0</v>
      </c>
      <c r="S326" s="78">
        <f>SUM(Mariannhill!S326)</f>
        <v>0</v>
      </c>
      <c r="T326" s="78">
        <f>SUM(Mariannhill!T326)</f>
        <v>0</v>
      </c>
      <c r="U326" s="77">
        <f>SUM(Mariannhill!U326)</f>
        <v>0</v>
      </c>
      <c r="V326" s="76">
        <f>SUM(Mariannhill!V326)</f>
        <v>0</v>
      </c>
      <c r="W326" s="78">
        <f>SUM(Mariannhill!W326)</f>
        <v>0</v>
      </c>
      <c r="X326" s="78">
        <f>SUM(Mariannhill!X326)</f>
        <v>0</v>
      </c>
      <c r="Y326" s="78">
        <f>SUM(Mariannhill!Y326)</f>
        <v>0</v>
      </c>
      <c r="Z326" s="78">
        <f>SUM(Mariannhill!Z326)</f>
        <v>0</v>
      </c>
      <c r="AA326" s="78">
        <f>SUM(Mariannhill!AA326)</f>
        <v>0</v>
      </c>
      <c r="AB326" s="78">
        <f>SUM(Mariannhill!AB326)</f>
        <v>0</v>
      </c>
      <c r="AC326" s="78">
        <f>SUM(Mariannhill!AC326)</f>
        <v>0</v>
      </c>
      <c r="AD326" s="78">
        <f>SUM(Mariannhill!AD326)</f>
        <v>0</v>
      </c>
      <c r="AE326" s="78">
        <f>SUM(Mariannhill!AE326)</f>
        <v>0</v>
      </c>
      <c r="AF326" s="78">
        <f>SUM(Mariannhill!AF326)</f>
        <v>0</v>
      </c>
      <c r="AG326" s="77">
        <f>SUM(Mariannhill!AG326)</f>
        <v>0</v>
      </c>
      <c r="AH326" s="79">
        <f>SUM(Mariannhill!AH326)</f>
        <v>0</v>
      </c>
      <c r="AI326" s="78">
        <f>SUM(Mariannhill!AI326)</f>
        <v>0</v>
      </c>
      <c r="AJ326" s="78">
        <f>SUM(Mariannhill!AJ326)</f>
        <v>0</v>
      </c>
      <c r="AK326" s="78">
        <f>SUM(Mariannhill!AK326)</f>
        <v>0</v>
      </c>
      <c r="AL326" s="78">
        <f>SUM(Mariannhill!AL326)</f>
        <v>0</v>
      </c>
      <c r="AM326" s="78">
        <f>SUM(Mariannhill!AM326)</f>
        <v>0</v>
      </c>
      <c r="AN326" s="78">
        <f>SUM(Mariannhill!AN326)</f>
        <v>0</v>
      </c>
      <c r="AO326" s="78">
        <f>SUM(Mariannhill!AO326)</f>
        <v>0</v>
      </c>
      <c r="AP326" s="78">
        <f>SUM(Mariannhill!AP326)</f>
        <v>0</v>
      </c>
      <c r="AQ326" s="78">
        <f>SUM(Mariannhill!AQ326)</f>
        <v>0</v>
      </c>
      <c r="AR326" s="78">
        <f>SUM(Mariannhill!AR326)</f>
        <v>0</v>
      </c>
      <c r="AS326" s="77">
        <f>SUM(Mariannhill!AS326)</f>
        <v>0</v>
      </c>
      <c r="AT326" s="79">
        <f>SUM(Mariannhill!AT326)</f>
        <v>0</v>
      </c>
      <c r="AU326" s="78">
        <f>SUM(Mariannhill!AU326)</f>
        <v>0</v>
      </c>
      <c r="AV326" s="78">
        <f>SUM(Mariannhill!AV326)</f>
        <v>0</v>
      </c>
      <c r="AW326" s="78">
        <f>SUM(Mariannhill!AW326)</f>
        <v>0</v>
      </c>
      <c r="AX326" s="78">
        <f>SUM(Mariannhill!AX326)</f>
        <v>0</v>
      </c>
      <c r="AY326" s="78">
        <f>SUM(Mariannhill!AY326)</f>
        <v>0</v>
      </c>
      <c r="AZ326" s="78">
        <f>SUM(Mariannhill!AZ326)</f>
        <v>0</v>
      </c>
      <c r="BA326" s="78">
        <f>SUM(Mariannhill!BA326)</f>
        <v>0</v>
      </c>
      <c r="BB326" s="78">
        <f>SUM(Mariannhill!BB326)</f>
        <v>0</v>
      </c>
      <c r="BC326" s="78">
        <f>SUM(Mariannhill!BC326)</f>
        <v>0</v>
      </c>
      <c r="BD326" s="78">
        <f>SUM(Mariannhill!BD326)</f>
        <v>0</v>
      </c>
      <c r="BE326" s="77">
        <f>SUM(Mariannhill!BE326)</f>
        <v>0</v>
      </c>
      <c r="BF326" s="79">
        <f>SUM(Mariannhill!BF326)</f>
        <v>0</v>
      </c>
      <c r="BG326" s="78">
        <f>SUM(Mariannhill!BG326)</f>
        <v>0</v>
      </c>
      <c r="BH326" s="78">
        <f>SUM(Mariannhill!BH326)</f>
        <v>0</v>
      </c>
      <c r="BI326" s="78">
        <f>SUM(Mariannhill!BI326)</f>
        <v>0</v>
      </c>
      <c r="BJ326" s="78">
        <f>SUM(Mariannhill!BJ326)</f>
        <v>0</v>
      </c>
      <c r="BK326" s="78">
        <f>SUM(Mariannhill!BK326)</f>
        <v>0</v>
      </c>
      <c r="BL326" s="78">
        <f>SUM(Mariannhill!BL326)</f>
        <v>0</v>
      </c>
      <c r="BM326" s="78">
        <f>SUM(Mariannhill!BM326)</f>
        <v>0</v>
      </c>
      <c r="BN326" s="78">
        <f>SUM(Mariannhill!BN326)</f>
        <v>0</v>
      </c>
      <c r="BO326" s="78">
        <f>SUM(Mariannhill!BO326)</f>
        <v>0</v>
      </c>
      <c r="BP326" s="78">
        <f>SUM(Mariannhill!BP326)</f>
        <v>0</v>
      </c>
      <c r="BQ326" s="77">
        <f>SUM(Mariannhill!BQ326)</f>
        <v>0</v>
      </c>
      <c r="BR326" s="79">
        <f>SUM(Mariannhill!BR326)</f>
        <v>0</v>
      </c>
      <c r="BS326" s="78">
        <f>SUM(Mariannhill!BS326)</f>
        <v>0</v>
      </c>
      <c r="BT326" s="78">
        <f>SUM(Mariannhill!BT326)</f>
        <v>0</v>
      </c>
      <c r="BU326" s="78">
        <f>SUM(Mariannhill!BU326)</f>
        <v>0</v>
      </c>
      <c r="BV326" s="78">
        <f>SUM(Mariannhill!BV326)</f>
        <v>0</v>
      </c>
      <c r="BW326" s="78">
        <f>SUM(Mariannhill!BW326)</f>
        <v>0</v>
      </c>
      <c r="BX326" s="78">
        <f>SUM(Mariannhill!BX326)</f>
        <v>0</v>
      </c>
      <c r="BY326" s="78">
        <f>SUM(Mariannhill!BY326)</f>
        <v>0</v>
      </c>
      <c r="BZ326" s="78">
        <f>SUM(Mariannhill!BZ326)</f>
        <v>0</v>
      </c>
      <c r="CA326" s="78">
        <f>SUM(Mariannhill!CA326)</f>
        <v>0</v>
      </c>
      <c r="CB326" s="78">
        <f>SUM(Mariannhill!CB326)</f>
        <v>0</v>
      </c>
      <c r="CC326" s="77">
        <f>SUM(Mariannhill!CC326)</f>
        <v>0</v>
      </c>
      <c r="CD326" s="40" t="s">
        <v>50</v>
      </c>
    </row>
    <row r="327" spans="1:82" s="40" customFormat="1" x14ac:dyDescent="0.35">
      <c r="A327" s="44"/>
      <c r="B327" s="74" t="s">
        <v>609</v>
      </c>
      <c r="C327" s="130" t="s">
        <v>610</v>
      </c>
      <c r="D327" s="131" t="s">
        <v>253</v>
      </c>
      <c r="E327" s="255">
        <f>SUM(Mariannhill!E327)</f>
        <v>25</v>
      </c>
      <c r="F327" s="214" t="b">
        <f>(Mariannhill!G325)=G327</f>
        <v>1</v>
      </c>
      <c r="G327" s="75">
        <f t="shared" si="105"/>
        <v>0</v>
      </c>
      <c r="H327" s="76">
        <f>SUM(Mariannhill!H327)</f>
        <v>0</v>
      </c>
      <c r="I327" s="77">
        <f>SUM(Mariannhill!I327)</f>
        <v>0</v>
      </c>
      <c r="J327" s="76">
        <f>SUM(Mariannhill!J327)</f>
        <v>0</v>
      </c>
      <c r="K327" s="78">
        <f>SUM(Mariannhill!K327)</f>
        <v>0</v>
      </c>
      <c r="L327" s="78">
        <f>SUM(Mariannhill!L327)</f>
        <v>0</v>
      </c>
      <c r="M327" s="78">
        <f>SUM(Mariannhill!M327)</f>
        <v>0</v>
      </c>
      <c r="N327" s="78">
        <f>SUM(Mariannhill!N327)</f>
        <v>0</v>
      </c>
      <c r="O327" s="78">
        <f>SUM(Mariannhill!O327)</f>
        <v>0</v>
      </c>
      <c r="P327" s="78">
        <f>SUM(Mariannhill!P327)</f>
        <v>0</v>
      </c>
      <c r="Q327" s="78">
        <f>SUM(Mariannhill!Q327)</f>
        <v>0</v>
      </c>
      <c r="R327" s="78">
        <f>SUM(Mariannhill!R327)</f>
        <v>0</v>
      </c>
      <c r="S327" s="78">
        <f>SUM(Mariannhill!S327)</f>
        <v>0</v>
      </c>
      <c r="T327" s="78">
        <f>SUM(Mariannhill!T327)</f>
        <v>0</v>
      </c>
      <c r="U327" s="77">
        <f>SUM(Mariannhill!U327)</f>
        <v>0</v>
      </c>
      <c r="V327" s="76">
        <f>SUM(Mariannhill!V327)</f>
        <v>0</v>
      </c>
      <c r="W327" s="78">
        <f>SUM(Mariannhill!W327)</f>
        <v>0</v>
      </c>
      <c r="X327" s="78">
        <f>SUM(Mariannhill!X327)</f>
        <v>0</v>
      </c>
      <c r="Y327" s="78">
        <f>SUM(Mariannhill!Y327)</f>
        <v>0</v>
      </c>
      <c r="Z327" s="78">
        <f>SUM(Mariannhill!Z327)</f>
        <v>0</v>
      </c>
      <c r="AA327" s="78">
        <f>SUM(Mariannhill!AA327)</f>
        <v>0</v>
      </c>
      <c r="AB327" s="78">
        <f>SUM(Mariannhill!AB327)</f>
        <v>0</v>
      </c>
      <c r="AC327" s="78">
        <f>SUM(Mariannhill!AC327)</f>
        <v>0</v>
      </c>
      <c r="AD327" s="78">
        <f>SUM(Mariannhill!AD327)</f>
        <v>0</v>
      </c>
      <c r="AE327" s="78">
        <f>SUM(Mariannhill!AE327)</f>
        <v>0</v>
      </c>
      <c r="AF327" s="78">
        <f>SUM(Mariannhill!AF327)</f>
        <v>0</v>
      </c>
      <c r="AG327" s="77">
        <f>SUM(Mariannhill!AG327)</f>
        <v>0</v>
      </c>
      <c r="AH327" s="79">
        <f>SUM(Mariannhill!AH327)</f>
        <v>0</v>
      </c>
      <c r="AI327" s="78">
        <f>SUM(Mariannhill!AI327)</f>
        <v>0</v>
      </c>
      <c r="AJ327" s="78">
        <f>SUM(Mariannhill!AJ327)</f>
        <v>0</v>
      </c>
      <c r="AK327" s="78">
        <f>SUM(Mariannhill!AK327)</f>
        <v>0</v>
      </c>
      <c r="AL327" s="78">
        <f>SUM(Mariannhill!AL327)</f>
        <v>0</v>
      </c>
      <c r="AM327" s="78">
        <f>SUM(Mariannhill!AM327)</f>
        <v>0</v>
      </c>
      <c r="AN327" s="78">
        <f>SUM(Mariannhill!AN327)</f>
        <v>0</v>
      </c>
      <c r="AO327" s="78">
        <f>SUM(Mariannhill!AO327)</f>
        <v>0</v>
      </c>
      <c r="AP327" s="78">
        <f>SUM(Mariannhill!AP327)</f>
        <v>0</v>
      </c>
      <c r="AQ327" s="78">
        <f>SUM(Mariannhill!AQ327)</f>
        <v>0</v>
      </c>
      <c r="AR327" s="78">
        <f>SUM(Mariannhill!AR327)</f>
        <v>0</v>
      </c>
      <c r="AS327" s="77">
        <f>SUM(Mariannhill!AS327)</f>
        <v>0</v>
      </c>
      <c r="AT327" s="79">
        <f>SUM(Mariannhill!AT327)</f>
        <v>0</v>
      </c>
      <c r="AU327" s="78">
        <f>SUM(Mariannhill!AU327)</f>
        <v>0</v>
      </c>
      <c r="AV327" s="78">
        <f>SUM(Mariannhill!AV327)</f>
        <v>0</v>
      </c>
      <c r="AW327" s="78">
        <f>SUM(Mariannhill!AW327)</f>
        <v>0</v>
      </c>
      <c r="AX327" s="78">
        <f>SUM(Mariannhill!AX327)</f>
        <v>0</v>
      </c>
      <c r="AY327" s="78">
        <f>SUM(Mariannhill!AY327)</f>
        <v>0</v>
      </c>
      <c r="AZ327" s="78">
        <f>SUM(Mariannhill!AZ327)</f>
        <v>0</v>
      </c>
      <c r="BA327" s="78">
        <f>SUM(Mariannhill!BA327)</f>
        <v>0</v>
      </c>
      <c r="BB327" s="78">
        <f>SUM(Mariannhill!BB327)</f>
        <v>0</v>
      </c>
      <c r="BC327" s="78">
        <f>SUM(Mariannhill!BC327)</f>
        <v>0</v>
      </c>
      <c r="BD327" s="78">
        <f>SUM(Mariannhill!BD327)</f>
        <v>0</v>
      </c>
      <c r="BE327" s="77">
        <f>SUM(Mariannhill!BE327)</f>
        <v>0</v>
      </c>
      <c r="BF327" s="79">
        <f>SUM(Mariannhill!BF327)</f>
        <v>0</v>
      </c>
      <c r="BG327" s="78">
        <f>SUM(Mariannhill!BG327)</f>
        <v>0</v>
      </c>
      <c r="BH327" s="78">
        <f>SUM(Mariannhill!BH327)</f>
        <v>0</v>
      </c>
      <c r="BI327" s="78">
        <f>SUM(Mariannhill!BI327)</f>
        <v>0</v>
      </c>
      <c r="BJ327" s="78">
        <f>SUM(Mariannhill!BJ327)</f>
        <v>0</v>
      </c>
      <c r="BK327" s="78">
        <f>SUM(Mariannhill!BK327)</f>
        <v>0</v>
      </c>
      <c r="BL327" s="78">
        <f>SUM(Mariannhill!BL327)</f>
        <v>0</v>
      </c>
      <c r="BM327" s="78">
        <f>SUM(Mariannhill!BM327)</f>
        <v>0</v>
      </c>
      <c r="BN327" s="78">
        <f>SUM(Mariannhill!BN327)</f>
        <v>0</v>
      </c>
      <c r="BO327" s="78">
        <f>SUM(Mariannhill!BO327)</f>
        <v>0</v>
      </c>
      <c r="BP327" s="78">
        <f>SUM(Mariannhill!BP327)</f>
        <v>0</v>
      </c>
      <c r="BQ327" s="77">
        <f>SUM(Mariannhill!BQ327)</f>
        <v>0</v>
      </c>
      <c r="BR327" s="79">
        <f>SUM(Mariannhill!BR327)</f>
        <v>0</v>
      </c>
      <c r="BS327" s="78">
        <f>SUM(Mariannhill!BS327)</f>
        <v>0</v>
      </c>
      <c r="BT327" s="78">
        <f>SUM(Mariannhill!BT327)</f>
        <v>0</v>
      </c>
      <c r="BU327" s="78">
        <f>SUM(Mariannhill!BU327)</f>
        <v>0</v>
      </c>
      <c r="BV327" s="78">
        <f>SUM(Mariannhill!BV327)</f>
        <v>0</v>
      </c>
      <c r="BW327" s="78">
        <f>SUM(Mariannhill!BW327)</f>
        <v>0</v>
      </c>
      <c r="BX327" s="78">
        <f>SUM(Mariannhill!BX327)</f>
        <v>0</v>
      </c>
      <c r="BY327" s="78">
        <f>SUM(Mariannhill!BY327)</f>
        <v>0</v>
      </c>
      <c r="BZ327" s="78">
        <f>SUM(Mariannhill!BZ327)</f>
        <v>0</v>
      </c>
      <c r="CA327" s="78">
        <f>SUM(Mariannhill!CA327)</f>
        <v>0</v>
      </c>
      <c r="CB327" s="78">
        <f>SUM(Mariannhill!CB327)</f>
        <v>0</v>
      </c>
      <c r="CC327" s="77">
        <f>SUM(Mariannhill!CC327)</f>
        <v>0</v>
      </c>
      <c r="CD327" s="40" t="s">
        <v>50</v>
      </c>
    </row>
    <row r="328" spans="1:82" s="148" customFormat="1" x14ac:dyDescent="0.35">
      <c r="A328" s="155"/>
      <c r="B328" s="102" t="s">
        <v>611</v>
      </c>
      <c r="C328" s="261" t="s">
        <v>612</v>
      </c>
      <c r="D328" s="131"/>
      <c r="E328" s="255">
        <f>SUM(Mariannhill!E328)</f>
        <v>0</v>
      </c>
      <c r="F328" s="214" t="b">
        <f>(Mariannhill!G326)=G328</f>
        <v>1</v>
      </c>
      <c r="G328" s="75">
        <f t="shared" si="105"/>
        <v>0</v>
      </c>
      <c r="H328" s="76">
        <f>SUM(Mariannhill!H328)</f>
        <v>0</v>
      </c>
      <c r="I328" s="77">
        <f>SUM(Mariannhill!I328)</f>
        <v>0</v>
      </c>
      <c r="J328" s="76">
        <f>SUM(Mariannhill!J328)</f>
        <v>0</v>
      </c>
      <c r="K328" s="78">
        <f>SUM(Mariannhill!K328)</f>
        <v>0</v>
      </c>
      <c r="L328" s="78">
        <f>SUM(Mariannhill!L328)</f>
        <v>0</v>
      </c>
      <c r="M328" s="78">
        <f>SUM(Mariannhill!M328)</f>
        <v>0</v>
      </c>
      <c r="N328" s="78">
        <f>SUM(Mariannhill!N328)</f>
        <v>0</v>
      </c>
      <c r="O328" s="78">
        <f>SUM(Mariannhill!O328)</f>
        <v>0</v>
      </c>
      <c r="P328" s="78">
        <f>SUM(Mariannhill!P328)</f>
        <v>0</v>
      </c>
      <c r="Q328" s="78">
        <f>SUM(Mariannhill!Q328)</f>
        <v>0</v>
      </c>
      <c r="R328" s="78">
        <f>SUM(Mariannhill!R328)</f>
        <v>0</v>
      </c>
      <c r="S328" s="78">
        <f>SUM(Mariannhill!S328)</f>
        <v>0</v>
      </c>
      <c r="T328" s="78">
        <f>SUM(Mariannhill!T328)</f>
        <v>0</v>
      </c>
      <c r="U328" s="77">
        <f>SUM(Mariannhill!U328)</f>
        <v>0</v>
      </c>
      <c r="V328" s="76">
        <f>SUM(Mariannhill!V328)</f>
        <v>0</v>
      </c>
      <c r="W328" s="78">
        <f>SUM(Mariannhill!W328)</f>
        <v>0</v>
      </c>
      <c r="X328" s="78">
        <f>SUM(Mariannhill!X328)</f>
        <v>0</v>
      </c>
      <c r="Y328" s="78">
        <f>SUM(Mariannhill!Y328)</f>
        <v>0</v>
      </c>
      <c r="Z328" s="78">
        <f>SUM(Mariannhill!Z328)</f>
        <v>0</v>
      </c>
      <c r="AA328" s="78">
        <f>SUM(Mariannhill!AA328)</f>
        <v>0</v>
      </c>
      <c r="AB328" s="78">
        <f>SUM(Mariannhill!AB328)</f>
        <v>0</v>
      </c>
      <c r="AC328" s="78">
        <f>SUM(Mariannhill!AC328)</f>
        <v>0</v>
      </c>
      <c r="AD328" s="78">
        <f>SUM(Mariannhill!AD328)</f>
        <v>0</v>
      </c>
      <c r="AE328" s="78">
        <f>SUM(Mariannhill!AE328)</f>
        <v>0</v>
      </c>
      <c r="AF328" s="78">
        <f>SUM(Mariannhill!AF328)</f>
        <v>0</v>
      </c>
      <c r="AG328" s="77">
        <f>SUM(Mariannhill!AG328)</f>
        <v>0</v>
      </c>
      <c r="AH328" s="79">
        <f>SUM(Mariannhill!AH328)</f>
        <v>0</v>
      </c>
      <c r="AI328" s="78">
        <f>SUM(Mariannhill!AI328)</f>
        <v>0</v>
      </c>
      <c r="AJ328" s="78">
        <f>SUM(Mariannhill!AJ328)</f>
        <v>0</v>
      </c>
      <c r="AK328" s="78">
        <f>SUM(Mariannhill!AK328)</f>
        <v>0</v>
      </c>
      <c r="AL328" s="78">
        <f>SUM(Mariannhill!AL328)</f>
        <v>0</v>
      </c>
      <c r="AM328" s="78">
        <f>SUM(Mariannhill!AM328)</f>
        <v>0</v>
      </c>
      <c r="AN328" s="78">
        <f>SUM(Mariannhill!AN328)</f>
        <v>0</v>
      </c>
      <c r="AO328" s="78">
        <f>SUM(Mariannhill!AO328)</f>
        <v>0</v>
      </c>
      <c r="AP328" s="78">
        <f>SUM(Mariannhill!AP328)</f>
        <v>0</v>
      </c>
      <c r="AQ328" s="78">
        <f>SUM(Mariannhill!AQ328)</f>
        <v>0</v>
      </c>
      <c r="AR328" s="78">
        <f>SUM(Mariannhill!AR328)</f>
        <v>0</v>
      </c>
      <c r="AS328" s="77">
        <f>SUM(Mariannhill!AS328)</f>
        <v>0</v>
      </c>
      <c r="AT328" s="79">
        <f>SUM(Mariannhill!AT328)</f>
        <v>0</v>
      </c>
      <c r="AU328" s="78">
        <f>SUM(Mariannhill!AU328)</f>
        <v>0</v>
      </c>
      <c r="AV328" s="78">
        <f>SUM(Mariannhill!AV328)</f>
        <v>0</v>
      </c>
      <c r="AW328" s="78">
        <f>SUM(Mariannhill!AW328)</f>
        <v>0</v>
      </c>
      <c r="AX328" s="78">
        <f>SUM(Mariannhill!AX328)</f>
        <v>0</v>
      </c>
      <c r="AY328" s="78">
        <f>SUM(Mariannhill!AY328)</f>
        <v>0</v>
      </c>
      <c r="AZ328" s="78">
        <f>SUM(Mariannhill!AZ328)</f>
        <v>0</v>
      </c>
      <c r="BA328" s="78">
        <f>SUM(Mariannhill!BA328)</f>
        <v>0</v>
      </c>
      <c r="BB328" s="78">
        <f>SUM(Mariannhill!BB328)</f>
        <v>0</v>
      </c>
      <c r="BC328" s="78">
        <f>SUM(Mariannhill!BC328)</f>
        <v>0</v>
      </c>
      <c r="BD328" s="78">
        <f>SUM(Mariannhill!BD328)</f>
        <v>0</v>
      </c>
      <c r="BE328" s="77">
        <f>SUM(Mariannhill!BE328)</f>
        <v>0</v>
      </c>
      <c r="BF328" s="79">
        <f>SUM(Mariannhill!BF328)</f>
        <v>0</v>
      </c>
      <c r="BG328" s="78">
        <f>SUM(Mariannhill!BG328)</f>
        <v>0</v>
      </c>
      <c r="BH328" s="78">
        <f>SUM(Mariannhill!BH328)</f>
        <v>0</v>
      </c>
      <c r="BI328" s="78">
        <f>SUM(Mariannhill!BI328)</f>
        <v>0</v>
      </c>
      <c r="BJ328" s="78">
        <f>SUM(Mariannhill!BJ328)</f>
        <v>0</v>
      </c>
      <c r="BK328" s="78">
        <f>SUM(Mariannhill!BK328)</f>
        <v>0</v>
      </c>
      <c r="BL328" s="78">
        <f>SUM(Mariannhill!BL328)</f>
        <v>0</v>
      </c>
      <c r="BM328" s="78">
        <f>SUM(Mariannhill!BM328)</f>
        <v>0</v>
      </c>
      <c r="BN328" s="78">
        <f>SUM(Mariannhill!BN328)</f>
        <v>0</v>
      </c>
      <c r="BO328" s="78">
        <f>SUM(Mariannhill!BO328)</f>
        <v>0</v>
      </c>
      <c r="BP328" s="78">
        <f>SUM(Mariannhill!BP328)</f>
        <v>0</v>
      </c>
      <c r="BQ328" s="77">
        <f>SUM(Mariannhill!BQ328)</f>
        <v>0</v>
      </c>
      <c r="BR328" s="79">
        <f>SUM(Mariannhill!BR328)</f>
        <v>0</v>
      </c>
      <c r="BS328" s="78">
        <f>SUM(Mariannhill!BS328)</f>
        <v>0</v>
      </c>
      <c r="BT328" s="78">
        <f>SUM(Mariannhill!BT328)</f>
        <v>0</v>
      </c>
      <c r="BU328" s="78">
        <f>SUM(Mariannhill!BU328)</f>
        <v>0</v>
      </c>
      <c r="BV328" s="78">
        <f>SUM(Mariannhill!BV328)</f>
        <v>0</v>
      </c>
      <c r="BW328" s="78">
        <f>SUM(Mariannhill!BW328)</f>
        <v>0</v>
      </c>
      <c r="BX328" s="78">
        <f>SUM(Mariannhill!BX328)</f>
        <v>0</v>
      </c>
      <c r="BY328" s="78">
        <f>SUM(Mariannhill!BY328)</f>
        <v>0</v>
      </c>
      <c r="BZ328" s="78">
        <f>SUM(Mariannhill!BZ328)</f>
        <v>0</v>
      </c>
      <c r="CA328" s="78">
        <f>SUM(Mariannhill!CA328)</f>
        <v>0</v>
      </c>
      <c r="CB328" s="78">
        <f>SUM(Mariannhill!CB328)</f>
        <v>0</v>
      </c>
      <c r="CC328" s="77">
        <f>SUM(Mariannhill!CC328)</f>
        <v>0</v>
      </c>
      <c r="CD328" s="40" t="s">
        <v>50</v>
      </c>
    </row>
    <row r="329" spans="1:82" s="40" customFormat="1" ht="26" x14ac:dyDescent="0.35">
      <c r="A329" s="44"/>
      <c r="B329" s="74" t="s">
        <v>613</v>
      </c>
      <c r="C329" s="130" t="s">
        <v>614</v>
      </c>
      <c r="D329" s="131" t="s">
        <v>248</v>
      </c>
      <c r="E329" s="255">
        <f>SUM(Mariannhill!E329)</f>
        <v>2</v>
      </c>
      <c r="F329" s="214" t="b">
        <f>(Mariannhill!G327)=G329</f>
        <v>1</v>
      </c>
      <c r="G329" s="75">
        <f t="shared" si="105"/>
        <v>0</v>
      </c>
      <c r="H329" s="76">
        <f>SUM(Mariannhill!H329)</f>
        <v>0</v>
      </c>
      <c r="I329" s="77">
        <f>SUM(Mariannhill!I329)</f>
        <v>0</v>
      </c>
      <c r="J329" s="76">
        <f>SUM(Mariannhill!J329)</f>
        <v>0</v>
      </c>
      <c r="K329" s="78">
        <f>SUM(Mariannhill!K329)</f>
        <v>0</v>
      </c>
      <c r="L329" s="78">
        <f>SUM(Mariannhill!L329)</f>
        <v>0</v>
      </c>
      <c r="M329" s="78">
        <f>SUM(Mariannhill!M329)</f>
        <v>0</v>
      </c>
      <c r="N329" s="78">
        <f>SUM(Mariannhill!N329)</f>
        <v>0</v>
      </c>
      <c r="O329" s="78">
        <f>SUM(Mariannhill!O329)</f>
        <v>0</v>
      </c>
      <c r="P329" s="78">
        <f>SUM(Mariannhill!P329)</f>
        <v>0</v>
      </c>
      <c r="Q329" s="78">
        <f>SUM(Mariannhill!Q329)</f>
        <v>0</v>
      </c>
      <c r="R329" s="78">
        <f>SUM(Mariannhill!R329)</f>
        <v>0</v>
      </c>
      <c r="S329" s="78">
        <f>SUM(Mariannhill!S329)</f>
        <v>0</v>
      </c>
      <c r="T329" s="78">
        <f>SUM(Mariannhill!T329)</f>
        <v>0</v>
      </c>
      <c r="U329" s="77">
        <f>SUM(Mariannhill!U329)</f>
        <v>0</v>
      </c>
      <c r="V329" s="76">
        <f>SUM(Mariannhill!V329)</f>
        <v>0</v>
      </c>
      <c r="W329" s="78">
        <f>SUM(Mariannhill!W329)</f>
        <v>0</v>
      </c>
      <c r="X329" s="78">
        <f>SUM(Mariannhill!X329)</f>
        <v>0</v>
      </c>
      <c r="Y329" s="78">
        <f>SUM(Mariannhill!Y329)</f>
        <v>0</v>
      </c>
      <c r="Z329" s="78">
        <f>SUM(Mariannhill!Z329)</f>
        <v>0</v>
      </c>
      <c r="AA329" s="78">
        <f>SUM(Mariannhill!AA329)</f>
        <v>0</v>
      </c>
      <c r="AB329" s="78">
        <f>SUM(Mariannhill!AB329)</f>
        <v>0</v>
      </c>
      <c r="AC329" s="78">
        <f>SUM(Mariannhill!AC329)</f>
        <v>0</v>
      </c>
      <c r="AD329" s="78">
        <f>SUM(Mariannhill!AD329)</f>
        <v>0</v>
      </c>
      <c r="AE329" s="78">
        <f>SUM(Mariannhill!AE329)</f>
        <v>0</v>
      </c>
      <c r="AF329" s="78">
        <f>SUM(Mariannhill!AF329)</f>
        <v>0</v>
      </c>
      <c r="AG329" s="77">
        <f>SUM(Mariannhill!AG329)</f>
        <v>0</v>
      </c>
      <c r="AH329" s="79">
        <f>SUM(Mariannhill!AH329)</f>
        <v>0</v>
      </c>
      <c r="AI329" s="78">
        <f>SUM(Mariannhill!AI329)</f>
        <v>0</v>
      </c>
      <c r="AJ329" s="78">
        <f>SUM(Mariannhill!AJ329)</f>
        <v>0</v>
      </c>
      <c r="AK329" s="78">
        <f>SUM(Mariannhill!AK329)</f>
        <v>0</v>
      </c>
      <c r="AL329" s="78">
        <f>SUM(Mariannhill!AL329)</f>
        <v>0</v>
      </c>
      <c r="AM329" s="78">
        <f>SUM(Mariannhill!AM329)</f>
        <v>0</v>
      </c>
      <c r="AN329" s="78">
        <f>SUM(Mariannhill!AN329)</f>
        <v>0</v>
      </c>
      <c r="AO329" s="78">
        <f>SUM(Mariannhill!AO329)</f>
        <v>0</v>
      </c>
      <c r="AP329" s="78">
        <f>SUM(Mariannhill!AP329)</f>
        <v>0</v>
      </c>
      <c r="AQ329" s="78">
        <f>SUM(Mariannhill!AQ329)</f>
        <v>0</v>
      </c>
      <c r="AR329" s="78">
        <f>SUM(Mariannhill!AR329)</f>
        <v>0</v>
      </c>
      <c r="AS329" s="77">
        <f>SUM(Mariannhill!AS329)</f>
        <v>0</v>
      </c>
      <c r="AT329" s="79">
        <f>SUM(Mariannhill!AT329)</f>
        <v>0</v>
      </c>
      <c r="AU329" s="78">
        <f>SUM(Mariannhill!AU329)</f>
        <v>0</v>
      </c>
      <c r="AV329" s="78">
        <f>SUM(Mariannhill!AV329)</f>
        <v>0</v>
      </c>
      <c r="AW329" s="78">
        <f>SUM(Mariannhill!AW329)</f>
        <v>0</v>
      </c>
      <c r="AX329" s="78">
        <f>SUM(Mariannhill!AX329)</f>
        <v>0</v>
      </c>
      <c r="AY329" s="78">
        <f>SUM(Mariannhill!AY329)</f>
        <v>0</v>
      </c>
      <c r="AZ329" s="78">
        <f>SUM(Mariannhill!AZ329)</f>
        <v>0</v>
      </c>
      <c r="BA329" s="78">
        <f>SUM(Mariannhill!BA329)</f>
        <v>0</v>
      </c>
      <c r="BB329" s="78">
        <f>SUM(Mariannhill!BB329)</f>
        <v>0</v>
      </c>
      <c r="BC329" s="78">
        <f>SUM(Mariannhill!BC329)</f>
        <v>0</v>
      </c>
      <c r="BD329" s="78">
        <f>SUM(Mariannhill!BD329)</f>
        <v>0</v>
      </c>
      <c r="BE329" s="77">
        <f>SUM(Mariannhill!BE329)</f>
        <v>0</v>
      </c>
      <c r="BF329" s="79">
        <f>SUM(Mariannhill!BF329)</f>
        <v>0</v>
      </c>
      <c r="BG329" s="78">
        <f>SUM(Mariannhill!BG329)</f>
        <v>0</v>
      </c>
      <c r="BH329" s="78">
        <f>SUM(Mariannhill!BH329)</f>
        <v>0</v>
      </c>
      <c r="BI329" s="78">
        <f>SUM(Mariannhill!BI329)</f>
        <v>0</v>
      </c>
      <c r="BJ329" s="78">
        <f>SUM(Mariannhill!BJ329)</f>
        <v>0</v>
      </c>
      <c r="BK329" s="78">
        <f>SUM(Mariannhill!BK329)</f>
        <v>0</v>
      </c>
      <c r="BL329" s="78">
        <f>SUM(Mariannhill!BL329)</f>
        <v>0</v>
      </c>
      <c r="BM329" s="78">
        <f>SUM(Mariannhill!BM329)</f>
        <v>0</v>
      </c>
      <c r="BN329" s="78">
        <f>SUM(Mariannhill!BN329)</f>
        <v>0</v>
      </c>
      <c r="BO329" s="78">
        <f>SUM(Mariannhill!BO329)</f>
        <v>0</v>
      </c>
      <c r="BP329" s="78">
        <f>SUM(Mariannhill!BP329)</f>
        <v>0</v>
      </c>
      <c r="BQ329" s="77">
        <f>SUM(Mariannhill!BQ329)</f>
        <v>0</v>
      </c>
      <c r="BR329" s="79">
        <f>SUM(Mariannhill!BR329)</f>
        <v>0</v>
      </c>
      <c r="BS329" s="78">
        <f>SUM(Mariannhill!BS329)</f>
        <v>0</v>
      </c>
      <c r="BT329" s="78">
        <f>SUM(Mariannhill!BT329)</f>
        <v>0</v>
      </c>
      <c r="BU329" s="78">
        <f>SUM(Mariannhill!BU329)</f>
        <v>0</v>
      </c>
      <c r="BV329" s="78">
        <f>SUM(Mariannhill!BV329)</f>
        <v>0</v>
      </c>
      <c r="BW329" s="78">
        <f>SUM(Mariannhill!BW329)</f>
        <v>0</v>
      </c>
      <c r="BX329" s="78">
        <f>SUM(Mariannhill!BX329)</f>
        <v>0</v>
      </c>
      <c r="BY329" s="78">
        <f>SUM(Mariannhill!BY329)</f>
        <v>0</v>
      </c>
      <c r="BZ329" s="78">
        <f>SUM(Mariannhill!BZ329)</f>
        <v>0</v>
      </c>
      <c r="CA329" s="78">
        <f>SUM(Mariannhill!CA329)</f>
        <v>0</v>
      </c>
      <c r="CB329" s="78">
        <f>SUM(Mariannhill!CB329)</f>
        <v>0</v>
      </c>
      <c r="CC329" s="77">
        <f>SUM(Mariannhill!CC329)</f>
        <v>0</v>
      </c>
      <c r="CD329" s="40" t="s">
        <v>50</v>
      </c>
    </row>
    <row r="330" spans="1:82" s="148" customFormat="1" ht="26" x14ac:dyDescent="0.35">
      <c r="A330" s="155"/>
      <c r="B330" s="74" t="s">
        <v>615</v>
      </c>
      <c r="C330" s="130" t="s">
        <v>598</v>
      </c>
      <c r="D330" s="131" t="s">
        <v>248</v>
      </c>
      <c r="E330" s="255">
        <f>SUM(Mariannhill!E330)</f>
        <v>2</v>
      </c>
      <c r="F330" s="214" t="b">
        <f>(Mariannhill!G328)=G330</f>
        <v>1</v>
      </c>
      <c r="G330" s="75">
        <f t="shared" si="105"/>
        <v>0</v>
      </c>
      <c r="H330" s="76">
        <f>SUM(Mariannhill!H330)</f>
        <v>0</v>
      </c>
      <c r="I330" s="77">
        <f>SUM(Mariannhill!I330)</f>
        <v>0</v>
      </c>
      <c r="J330" s="76">
        <f>SUM(Mariannhill!J330)</f>
        <v>0</v>
      </c>
      <c r="K330" s="78">
        <f>SUM(Mariannhill!K330)</f>
        <v>0</v>
      </c>
      <c r="L330" s="78">
        <f>SUM(Mariannhill!L330)</f>
        <v>0</v>
      </c>
      <c r="M330" s="78">
        <f>SUM(Mariannhill!M330)</f>
        <v>0</v>
      </c>
      <c r="N330" s="78">
        <f>SUM(Mariannhill!N330)</f>
        <v>0</v>
      </c>
      <c r="O330" s="78">
        <f>SUM(Mariannhill!O330)</f>
        <v>0</v>
      </c>
      <c r="P330" s="78">
        <f>SUM(Mariannhill!P330)</f>
        <v>0</v>
      </c>
      <c r="Q330" s="78">
        <f>SUM(Mariannhill!Q330)</f>
        <v>0</v>
      </c>
      <c r="R330" s="78">
        <f>SUM(Mariannhill!R330)</f>
        <v>0</v>
      </c>
      <c r="S330" s="78">
        <f>SUM(Mariannhill!S330)</f>
        <v>0</v>
      </c>
      <c r="T330" s="78">
        <f>SUM(Mariannhill!T330)</f>
        <v>0</v>
      </c>
      <c r="U330" s="77">
        <f>SUM(Mariannhill!U330)</f>
        <v>0</v>
      </c>
      <c r="V330" s="76">
        <f>SUM(Mariannhill!V330)</f>
        <v>0</v>
      </c>
      <c r="W330" s="78">
        <f>SUM(Mariannhill!W330)</f>
        <v>0</v>
      </c>
      <c r="X330" s="78">
        <f>SUM(Mariannhill!X330)</f>
        <v>0</v>
      </c>
      <c r="Y330" s="78">
        <f>SUM(Mariannhill!Y330)</f>
        <v>0</v>
      </c>
      <c r="Z330" s="78">
        <f>SUM(Mariannhill!Z330)</f>
        <v>0</v>
      </c>
      <c r="AA330" s="78">
        <f>SUM(Mariannhill!AA330)</f>
        <v>0</v>
      </c>
      <c r="AB330" s="78">
        <f>SUM(Mariannhill!AB330)</f>
        <v>0</v>
      </c>
      <c r="AC330" s="78">
        <f>SUM(Mariannhill!AC330)</f>
        <v>0</v>
      </c>
      <c r="AD330" s="78">
        <f>SUM(Mariannhill!AD330)</f>
        <v>0</v>
      </c>
      <c r="AE330" s="78">
        <f>SUM(Mariannhill!AE330)</f>
        <v>0</v>
      </c>
      <c r="AF330" s="78">
        <f>SUM(Mariannhill!AF330)</f>
        <v>0</v>
      </c>
      <c r="AG330" s="77">
        <f>SUM(Mariannhill!AG330)</f>
        <v>0</v>
      </c>
      <c r="AH330" s="79">
        <f>SUM(Mariannhill!AH330)</f>
        <v>0</v>
      </c>
      <c r="AI330" s="78">
        <f>SUM(Mariannhill!AI330)</f>
        <v>0</v>
      </c>
      <c r="AJ330" s="78">
        <f>SUM(Mariannhill!AJ330)</f>
        <v>0</v>
      </c>
      <c r="AK330" s="78">
        <f>SUM(Mariannhill!AK330)</f>
        <v>0</v>
      </c>
      <c r="AL330" s="78">
        <f>SUM(Mariannhill!AL330)</f>
        <v>0</v>
      </c>
      <c r="AM330" s="78">
        <f>SUM(Mariannhill!AM330)</f>
        <v>0</v>
      </c>
      <c r="AN330" s="78">
        <f>SUM(Mariannhill!AN330)</f>
        <v>0</v>
      </c>
      <c r="AO330" s="78">
        <f>SUM(Mariannhill!AO330)</f>
        <v>0</v>
      </c>
      <c r="AP330" s="78">
        <f>SUM(Mariannhill!AP330)</f>
        <v>0</v>
      </c>
      <c r="AQ330" s="78">
        <f>SUM(Mariannhill!AQ330)</f>
        <v>0</v>
      </c>
      <c r="AR330" s="78">
        <f>SUM(Mariannhill!AR330)</f>
        <v>0</v>
      </c>
      <c r="AS330" s="77">
        <f>SUM(Mariannhill!AS330)</f>
        <v>0</v>
      </c>
      <c r="AT330" s="79">
        <f>SUM(Mariannhill!AT330)</f>
        <v>0</v>
      </c>
      <c r="AU330" s="78">
        <f>SUM(Mariannhill!AU330)</f>
        <v>0</v>
      </c>
      <c r="AV330" s="78">
        <f>SUM(Mariannhill!AV330)</f>
        <v>0</v>
      </c>
      <c r="AW330" s="78">
        <f>SUM(Mariannhill!AW330)</f>
        <v>0</v>
      </c>
      <c r="AX330" s="78">
        <f>SUM(Mariannhill!AX330)</f>
        <v>0</v>
      </c>
      <c r="AY330" s="78">
        <f>SUM(Mariannhill!AY330)</f>
        <v>0</v>
      </c>
      <c r="AZ330" s="78">
        <f>SUM(Mariannhill!AZ330)</f>
        <v>0</v>
      </c>
      <c r="BA330" s="78">
        <f>SUM(Mariannhill!BA330)</f>
        <v>0</v>
      </c>
      <c r="BB330" s="78">
        <f>SUM(Mariannhill!BB330)</f>
        <v>0</v>
      </c>
      <c r="BC330" s="78">
        <f>SUM(Mariannhill!BC330)</f>
        <v>0</v>
      </c>
      <c r="BD330" s="78">
        <f>SUM(Mariannhill!BD330)</f>
        <v>0</v>
      </c>
      <c r="BE330" s="77">
        <f>SUM(Mariannhill!BE330)</f>
        <v>0</v>
      </c>
      <c r="BF330" s="79">
        <f>SUM(Mariannhill!BF330)</f>
        <v>0</v>
      </c>
      <c r="BG330" s="78">
        <f>SUM(Mariannhill!BG330)</f>
        <v>0</v>
      </c>
      <c r="BH330" s="78">
        <f>SUM(Mariannhill!BH330)</f>
        <v>0</v>
      </c>
      <c r="BI330" s="78">
        <f>SUM(Mariannhill!BI330)</f>
        <v>0</v>
      </c>
      <c r="BJ330" s="78">
        <f>SUM(Mariannhill!BJ330)</f>
        <v>0</v>
      </c>
      <c r="BK330" s="78">
        <f>SUM(Mariannhill!BK330)</f>
        <v>0</v>
      </c>
      <c r="BL330" s="78">
        <f>SUM(Mariannhill!BL330)</f>
        <v>0</v>
      </c>
      <c r="BM330" s="78">
        <f>SUM(Mariannhill!BM330)</f>
        <v>0</v>
      </c>
      <c r="BN330" s="78">
        <f>SUM(Mariannhill!BN330)</f>
        <v>0</v>
      </c>
      <c r="BO330" s="78">
        <f>SUM(Mariannhill!BO330)</f>
        <v>0</v>
      </c>
      <c r="BP330" s="78">
        <f>SUM(Mariannhill!BP330)</f>
        <v>0</v>
      </c>
      <c r="BQ330" s="77">
        <f>SUM(Mariannhill!BQ330)</f>
        <v>0</v>
      </c>
      <c r="BR330" s="79">
        <f>SUM(Mariannhill!BR330)</f>
        <v>0</v>
      </c>
      <c r="BS330" s="78">
        <f>SUM(Mariannhill!BS330)</f>
        <v>0</v>
      </c>
      <c r="BT330" s="78">
        <f>SUM(Mariannhill!BT330)</f>
        <v>0</v>
      </c>
      <c r="BU330" s="78">
        <f>SUM(Mariannhill!BU330)</f>
        <v>0</v>
      </c>
      <c r="BV330" s="78">
        <f>SUM(Mariannhill!BV330)</f>
        <v>0</v>
      </c>
      <c r="BW330" s="78">
        <f>SUM(Mariannhill!BW330)</f>
        <v>0</v>
      </c>
      <c r="BX330" s="78">
        <f>SUM(Mariannhill!BX330)</f>
        <v>0</v>
      </c>
      <c r="BY330" s="78">
        <f>SUM(Mariannhill!BY330)</f>
        <v>0</v>
      </c>
      <c r="BZ330" s="78">
        <f>SUM(Mariannhill!BZ330)</f>
        <v>0</v>
      </c>
      <c r="CA330" s="78">
        <f>SUM(Mariannhill!CA330)</f>
        <v>0</v>
      </c>
      <c r="CB330" s="78">
        <f>SUM(Mariannhill!CB330)</f>
        <v>0</v>
      </c>
      <c r="CC330" s="77">
        <f>SUM(Mariannhill!CC330)</f>
        <v>0</v>
      </c>
      <c r="CD330" s="40" t="s">
        <v>50</v>
      </c>
    </row>
    <row r="331" spans="1:82" s="40" customFormat="1" ht="26" x14ac:dyDescent="0.35">
      <c r="A331" s="44"/>
      <c r="B331" s="74" t="s">
        <v>616</v>
      </c>
      <c r="C331" s="130" t="s">
        <v>600</v>
      </c>
      <c r="D331" s="131" t="s">
        <v>248</v>
      </c>
      <c r="E331" s="255">
        <f>SUM(Mariannhill!E331)</f>
        <v>2</v>
      </c>
      <c r="F331" s="214" t="b">
        <f>(Mariannhill!G329)=G331</f>
        <v>1</v>
      </c>
      <c r="G331" s="75">
        <f t="shared" si="105"/>
        <v>0</v>
      </c>
      <c r="H331" s="76">
        <f>SUM(Mariannhill!H331)</f>
        <v>0</v>
      </c>
      <c r="I331" s="77">
        <f>SUM(Mariannhill!I331)</f>
        <v>0</v>
      </c>
      <c r="J331" s="76">
        <f>SUM(Mariannhill!J331)</f>
        <v>0</v>
      </c>
      <c r="K331" s="78">
        <f>SUM(Mariannhill!K331)</f>
        <v>0</v>
      </c>
      <c r="L331" s="78">
        <f>SUM(Mariannhill!L331)</f>
        <v>0</v>
      </c>
      <c r="M331" s="78">
        <f>SUM(Mariannhill!M331)</f>
        <v>0</v>
      </c>
      <c r="N331" s="78">
        <f>SUM(Mariannhill!N331)</f>
        <v>0</v>
      </c>
      <c r="O331" s="78">
        <f>SUM(Mariannhill!O331)</f>
        <v>0</v>
      </c>
      <c r="P331" s="78">
        <f>SUM(Mariannhill!P331)</f>
        <v>0</v>
      </c>
      <c r="Q331" s="78">
        <f>SUM(Mariannhill!Q331)</f>
        <v>0</v>
      </c>
      <c r="R331" s="78">
        <f>SUM(Mariannhill!R331)</f>
        <v>0</v>
      </c>
      <c r="S331" s="78">
        <f>SUM(Mariannhill!S331)</f>
        <v>0</v>
      </c>
      <c r="T331" s="78">
        <f>SUM(Mariannhill!T331)</f>
        <v>0</v>
      </c>
      <c r="U331" s="77">
        <f>SUM(Mariannhill!U331)</f>
        <v>0</v>
      </c>
      <c r="V331" s="76">
        <f>SUM(Mariannhill!V331)</f>
        <v>0</v>
      </c>
      <c r="W331" s="78">
        <f>SUM(Mariannhill!W331)</f>
        <v>0</v>
      </c>
      <c r="X331" s="78">
        <f>SUM(Mariannhill!X331)</f>
        <v>0</v>
      </c>
      <c r="Y331" s="78">
        <f>SUM(Mariannhill!Y331)</f>
        <v>0</v>
      </c>
      <c r="Z331" s="78">
        <f>SUM(Mariannhill!Z331)</f>
        <v>0</v>
      </c>
      <c r="AA331" s="78">
        <f>SUM(Mariannhill!AA331)</f>
        <v>0</v>
      </c>
      <c r="AB331" s="78">
        <f>SUM(Mariannhill!AB331)</f>
        <v>0</v>
      </c>
      <c r="AC331" s="78">
        <f>SUM(Mariannhill!AC331)</f>
        <v>0</v>
      </c>
      <c r="AD331" s="78">
        <f>SUM(Mariannhill!AD331)</f>
        <v>0</v>
      </c>
      <c r="AE331" s="78">
        <f>SUM(Mariannhill!AE331)</f>
        <v>0</v>
      </c>
      <c r="AF331" s="78">
        <f>SUM(Mariannhill!AF331)</f>
        <v>0</v>
      </c>
      <c r="AG331" s="77">
        <f>SUM(Mariannhill!AG331)</f>
        <v>0</v>
      </c>
      <c r="AH331" s="79">
        <f>SUM(Mariannhill!AH331)</f>
        <v>0</v>
      </c>
      <c r="AI331" s="78">
        <f>SUM(Mariannhill!AI331)</f>
        <v>0</v>
      </c>
      <c r="AJ331" s="78">
        <f>SUM(Mariannhill!AJ331)</f>
        <v>0</v>
      </c>
      <c r="AK331" s="78">
        <f>SUM(Mariannhill!AK331)</f>
        <v>0</v>
      </c>
      <c r="AL331" s="78">
        <f>SUM(Mariannhill!AL331)</f>
        <v>0</v>
      </c>
      <c r="AM331" s="78">
        <f>SUM(Mariannhill!AM331)</f>
        <v>0</v>
      </c>
      <c r="AN331" s="78">
        <f>SUM(Mariannhill!AN331)</f>
        <v>0</v>
      </c>
      <c r="AO331" s="78">
        <f>SUM(Mariannhill!AO331)</f>
        <v>0</v>
      </c>
      <c r="AP331" s="78">
        <f>SUM(Mariannhill!AP331)</f>
        <v>0</v>
      </c>
      <c r="AQ331" s="78">
        <f>SUM(Mariannhill!AQ331)</f>
        <v>0</v>
      </c>
      <c r="AR331" s="78">
        <f>SUM(Mariannhill!AR331)</f>
        <v>0</v>
      </c>
      <c r="AS331" s="77">
        <f>SUM(Mariannhill!AS331)</f>
        <v>0</v>
      </c>
      <c r="AT331" s="79">
        <f>SUM(Mariannhill!AT331)</f>
        <v>0</v>
      </c>
      <c r="AU331" s="78">
        <f>SUM(Mariannhill!AU331)</f>
        <v>0</v>
      </c>
      <c r="AV331" s="78">
        <f>SUM(Mariannhill!AV331)</f>
        <v>0</v>
      </c>
      <c r="AW331" s="78">
        <f>SUM(Mariannhill!AW331)</f>
        <v>0</v>
      </c>
      <c r="AX331" s="78">
        <f>SUM(Mariannhill!AX331)</f>
        <v>0</v>
      </c>
      <c r="AY331" s="78">
        <f>SUM(Mariannhill!AY331)</f>
        <v>0</v>
      </c>
      <c r="AZ331" s="78">
        <f>SUM(Mariannhill!AZ331)</f>
        <v>0</v>
      </c>
      <c r="BA331" s="78">
        <f>SUM(Mariannhill!BA331)</f>
        <v>0</v>
      </c>
      <c r="BB331" s="78">
        <f>SUM(Mariannhill!BB331)</f>
        <v>0</v>
      </c>
      <c r="BC331" s="78">
        <f>SUM(Mariannhill!BC331)</f>
        <v>0</v>
      </c>
      <c r="BD331" s="78">
        <f>SUM(Mariannhill!BD331)</f>
        <v>0</v>
      </c>
      <c r="BE331" s="77">
        <f>SUM(Mariannhill!BE331)</f>
        <v>0</v>
      </c>
      <c r="BF331" s="79">
        <f>SUM(Mariannhill!BF331)</f>
        <v>0</v>
      </c>
      <c r="BG331" s="78">
        <f>SUM(Mariannhill!BG331)</f>
        <v>0</v>
      </c>
      <c r="BH331" s="78">
        <f>SUM(Mariannhill!BH331)</f>
        <v>0</v>
      </c>
      <c r="BI331" s="78">
        <f>SUM(Mariannhill!BI331)</f>
        <v>0</v>
      </c>
      <c r="BJ331" s="78">
        <f>SUM(Mariannhill!BJ331)</f>
        <v>0</v>
      </c>
      <c r="BK331" s="78">
        <f>SUM(Mariannhill!BK331)</f>
        <v>0</v>
      </c>
      <c r="BL331" s="78">
        <f>SUM(Mariannhill!BL331)</f>
        <v>0</v>
      </c>
      <c r="BM331" s="78">
        <f>SUM(Mariannhill!BM331)</f>
        <v>0</v>
      </c>
      <c r="BN331" s="78">
        <f>SUM(Mariannhill!BN331)</f>
        <v>0</v>
      </c>
      <c r="BO331" s="78">
        <f>SUM(Mariannhill!BO331)</f>
        <v>0</v>
      </c>
      <c r="BP331" s="78">
        <f>SUM(Mariannhill!BP331)</f>
        <v>0</v>
      </c>
      <c r="BQ331" s="77">
        <f>SUM(Mariannhill!BQ331)</f>
        <v>0</v>
      </c>
      <c r="BR331" s="79">
        <f>SUM(Mariannhill!BR331)</f>
        <v>0</v>
      </c>
      <c r="BS331" s="78">
        <f>SUM(Mariannhill!BS331)</f>
        <v>0</v>
      </c>
      <c r="BT331" s="78">
        <f>SUM(Mariannhill!BT331)</f>
        <v>0</v>
      </c>
      <c r="BU331" s="78">
        <f>SUM(Mariannhill!BU331)</f>
        <v>0</v>
      </c>
      <c r="BV331" s="78">
        <f>SUM(Mariannhill!BV331)</f>
        <v>0</v>
      </c>
      <c r="BW331" s="78">
        <f>SUM(Mariannhill!BW331)</f>
        <v>0</v>
      </c>
      <c r="BX331" s="78">
        <f>SUM(Mariannhill!BX331)</f>
        <v>0</v>
      </c>
      <c r="BY331" s="78">
        <f>SUM(Mariannhill!BY331)</f>
        <v>0</v>
      </c>
      <c r="BZ331" s="78">
        <f>SUM(Mariannhill!BZ331)</f>
        <v>0</v>
      </c>
      <c r="CA331" s="78">
        <f>SUM(Mariannhill!CA331)</f>
        <v>0</v>
      </c>
      <c r="CB331" s="78">
        <f>SUM(Mariannhill!CB331)</f>
        <v>0</v>
      </c>
      <c r="CC331" s="77">
        <f>SUM(Mariannhill!CC331)</f>
        <v>0</v>
      </c>
      <c r="CD331" s="40" t="s">
        <v>50</v>
      </c>
    </row>
    <row r="332" spans="1:82" s="148" customFormat="1" ht="26" x14ac:dyDescent="0.35">
      <c r="A332" s="155"/>
      <c r="B332" s="74" t="s">
        <v>617</v>
      </c>
      <c r="C332" s="130" t="s">
        <v>602</v>
      </c>
      <c r="D332" s="131" t="s">
        <v>248</v>
      </c>
      <c r="E332" s="255">
        <f>SUM(Mariannhill!E332)</f>
        <v>2</v>
      </c>
      <c r="F332" s="214" t="b">
        <f>(Mariannhill!G330)=G332</f>
        <v>1</v>
      </c>
      <c r="G332" s="75">
        <f t="shared" si="105"/>
        <v>0</v>
      </c>
      <c r="H332" s="76">
        <f>SUM(Mariannhill!H332)</f>
        <v>0</v>
      </c>
      <c r="I332" s="77">
        <f>SUM(Mariannhill!I332)</f>
        <v>0</v>
      </c>
      <c r="J332" s="76">
        <f>SUM(Mariannhill!J332)</f>
        <v>0</v>
      </c>
      <c r="K332" s="78">
        <f>SUM(Mariannhill!K332)</f>
        <v>0</v>
      </c>
      <c r="L332" s="78">
        <f>SUM(Mariannhill!L332)</f>
        <v>0</v>
      </c>
      <c r="M332" s="78">
        <f>SUM(Mariannhill!M332)</f>
        <v>0</v>
      </c>
      <c r="N332" s="78">
        <f>SUM(Mariannhill!N332)</f>
        <v>0</v>
      </c>
      <c r="O332" s="78">
        <f>SUM(Mariannhill!O332)</f>
        <v>0</v>
      </c>
      <c r="P332" s="78">
        <f>SUM(Mariannhill!P332)</f>
        <v>0</v>
      </c>
      <c r="Q332" s="78">
        <f>SUM(Mariannhill!Q332)</f>
        <v>0</v>
      </c>
      <c r="R332" s="78">
        <f>SUM(Mariannhill!R332)</f>
        <v>0</v>
      </c>
      <c r="S332" s="78">
        <f>SUM(Mariannhill!S332)</f>
        <v>0</v>
      </c>
      <c r="T332" s="78">
        <f>SUM(Mariannhill!T332)</f>
        <v>0</v>
      </c>
      <c r="U332" s="77">
        <f>SUM(Mariannhill!U332)</f>
        <v>0</v>
      </c>
      <c r="V332" s="76">
        <f>SUM(Mariannhill!V332)</f>
        <v>0</v>
      </c>
      <c r="W332" s="78">
        <f>SUM(Mariannhill!W332)</f>
        <v>0</v>
      </c>
      <c r="X332" s="78">
        <f>SUM(Mariannhill!X332)</f>
        <v>0</v>
      </c>
      <c r="Y332" s="78">
        <f>SUM(Mariannhill!Y332)</f>
        <v>0</v>
      </c>
      <c r="Z332" s="78">
        <f>SUM(Mariannhill!Z332)</f>
        <v>0</v>
      </c>
      <c r="AA332" s="78">
        <f>SUM(Mariannhill!AA332)</f>
        <v>0</v>
      </c>
      <c r="AB332" s="78">
        <f>SUM(Mariannhill!AB332)</f>
        <v>0</v>
      </c>
      <c r="AC332" s="78">
        <f>SUM(Mariannhill!AC332)</f>
        <v>0</v>
      </c>
      <c r="AD332" s="78">
        <f>SUM(Mariannhill!AD332)</f>
        <v>0</v>
      </c>
      <c r="AE332" s="78">
        <f>SUM(Mariannhill!AE332)</f>
        <v>0</v>
      </c>
      <c r="AF332" s="78">
        <f>SUM(Mariannhill!AF332)</f>
        <v>0</v>
      </c>
      <c r="AG332" s="77">
        <f>SUM(Mariannhill!AG332)</f>
        <v>0</v>
      </c>
      <c r="AH332" s="79">
        <f>SUM(Mariannhill!AH332)</f>
        <v>0</v>
      </c>
      <c r="AI332" s="78">
        <f>SUM(Mariannhill!AI332)</f>
        <v>0</v>
      </c>
      <c r="AJ332" s="78">
        <f>SUM(Mariannhill!AJ332)</f>
        <v>0</v>
      </c>
      <c r="AK332" s="78">
        <f>SUM(Mariannhill!AK332)</f>
        <v>0</v>
      </c>
      <c r="AL332" s="78">
        <f>SUM(Mariannhill!AL332)</f>
        <v>0</v>
      </c>
      <c r="AM332" s="78">
        <f>SUM(Mariannhill!AM332)</f>
        <v>0</v>
      </c>
      <c r="AN332" s="78">
        <f>SUM(Mariannhill!AN332)</f>
        <v>0</v>
      </c>
      <c r="AO332" s="78">
        <f>SUM(Mariannhill!AO332)</f>
        <v>0</v>
      </c>
      <c r="AP332" s="78">
        <f>SUM(Mariannhill!AP332)</f>
        <v>0</v>
      </c>
      <c r="AQ332" s="78">
        <f>SUM(Mariannhill!AQ332)</f>
        <v>0</v>
      </c>
      <c r="AR332" s="78">
        <f>SUM(Mariannhill!AR332)</f>
        <v>0</v>
      </c>
      <c r="AS332" s="77">
        <f>SUM(Mariannhill!AS332)</f>
        <v>0</v>
      </c>
      <c r="AT332" s="79">
        <f>SUM(Mariannhill!AT332)</f>
        <v>0</v>
      </c>
      <c r="AU332" s="78">
        <f>SUM(Mariannhill!AU332)</f>
        <v>0</v>
      </c>
      <c r="AV332" s="78">
        <f>SUM(Mariannhill!AV332)</f>
        <v>0</v>
      </c>
      <c r="AW332" s="78">
        <f>SUM(Mariannhill!AW332)</f>
        <v>0</v>
      </c>
      <c r="AX332" s="78">
        <f>SUM(Mariannhill!AX332)</f>
        <v>0</v>
      </c>
      <c r="AY332" s="78">
        <f>SUM(Mariannhill!AY332)</f>
        <v>0</v>
      </c>
      <c r="AZ332" s="78">
        <f>SUM(Mariannhill!AZ332)</f>
        <v>0</v>
      </c>
      <c r="BA332" s="78">
        <f>SUM(Mariannhill!BA332)</f>
        <v>0</v>
      </c>
      <c r="BB332" s="78">
        <f>SUM(Mariannhill!BB332)</f>
        <v>0</v>
      </c>
      <c r="BC332" s="78">
        <f>SUM(Mariannhill!BC332)</f>
        <v>0</v>
      </c>
      <c r="BD332" s="78">
        <f>SUM(Mariannhill!BD332)</f>
        <v>0</v>
      </c>
      <c r="BE332" s="77">
        <f>SUM(Mariannhill!BE332)</f>
        <v>0</v>
      </c>
      <c r="BF332" s="79">
        <f>SUM(Mariannhill!BF332)</f>
        <v>0</v>
      </c>
      <c r="BG332" s="78">
        <f>SUM(Mariannhill!BG332)</f>
        <v>0</v>
      </c>
      <c r="BH332" s="78">
        <f>SUM(Mariannhill!BH332)</f>
        <v>0</v>
      </c>
      <c r="BI332" s="78">
        <f>SUM(Mariannhill!BI332)</f>
        <v>0</v>
      </c>
      <c r="BJ332" s="78">
        <f>SUM(Mariannhill!BJ332)</f>
        <v>0</v>
      </c>
      <c r="BK332" s="78">
        <f>SUM(Mariannhill!BK332)</f>
        <v>0</v>
      </c>
      <c r="BL332" s="78">
        <f>SUM(Mariannhill!BL332)</f>
        <v>0</v>
      </c>
      <c r="BM332" s="78">
        <f>SUM(Mariannhill!BM332)</f>
        <v>0</v>
      </c>
      <c r="BN332" s="78">
        <f>SUM(Mariannhill!BN332)</f>
        <v>0</v>
      </c>
      <c r="BO332" s="78">
        <f>SUM(Mariannhill!BO332)</f>
        <v>0</v>
      </c>
      <c r="BP332" s="78">
        <f>SUM(Mariannhill!BP332)</f>
        <v>0</v>
      </c>
      <c r="BQ332" s="77">
        <f>SUM(Mariannhill!BQ332)</f>
        <v>0</v>
      </c>
      <c r="BR332" s="79">
        <f>SUM(Mariannhill!BR332)</f>
        <v>0</v>
      </c>
      <c r="BS332" s="78">
        <f>SUM(Mariannhill!BS332)</f>
        <v>0</v>
      </c>
      <c r="BT332" s="78">
        <f>SUM(Mariannhill!BT332)</f>
        <v>0</v>
      </c>
      <c r="BU332" s="78">
        <f>SUM(Mariannhill!BU332)</f>
        <v>0</v>
      </c>
      <c r="BV332" s="78">
        <f>SUM(Mariannhill!BV332)</f>
        <v>0</v>
      </c>
      <c r="BW332" s="78">
        <f>SUM(Mariannhill!BW332)</f>
        <v>0</v>
      </c>
      <c r="BX332" s="78">
        <f>SUM(Mariannhill!BX332)</f>
        <v>0</v>
      </c>
      <c r="BY332" s="78">
        <f>SUM(Mariannhill!BY332)</f>
        <v>0</v>
      </c>
      <c r="BZ332" s="78">
        <f>SUM(Mariannhill!BZ332)</f>
        <v>0</v>
      </c>
      <c r="CA332" s="78">
        <f>SUM(Mariannhill!CA332)</f>
        <v>0</v>
      </c>
      <c r="CB332" s="78">
        <f>SUM(Mariannhill!CB332)</f>
        <v>0</v>
      </c>
      <c r="CC332" s="77">
        <f>SUM(Mariannhill!CC332)</f>
        <v>0</v>
      </c>
      <c r="CD332" s="40" t="s">
        <v>50</v>
      </c>
    </row>
    <row r="333" spans="1:82" s="40" customFormat="1" ht="26" x14ac:dyDescent="0.35">
      <c r="A333" s="44"/>
      <c r="B333" s="74" t="s">
        <v>618</v>
      </c>
      <c r="C333" s="130" t="s">
        <v>604</v>
      </c>
      <c r="D333" s="131" t="s">
        <v>248</v>
      </c>
      <c r="E333" s="255">
        <f>SUM(Mariannhill!E333)</f>
        <v>2</v>
      </c>
      <c r="F333" s="214" t="b">
        <f>(Mariannhill!G331)=G333</f>
        <v>1</v>
      </c>
      <c r="G333" s="75">
        <f t="shared" si="105"/>
        <v>0</v>
      </c>
      <c r="H333" s="76">
        <f>SUM(Mariannhill!H333)</f>
        <v>0</v>
      </c>
      <c r="I333" s="77">
        <f>SUM(Mariannhill!I333)</f>
        <v>0</v>
      </c>
      <c r="J333" s="76">
        <f>SUM(Mariannhill!J333)</f>
        <v>0</v>
      </c>
      <c r="K333" s="78">
        <f>SUM(Mariannhill!K333)</f>
        <v>0</v>
      </c>
      <c r="L333" s="78">
        <f>SUM(Mariannhill!L333)</f>
        <v>0</v>
      </c>
      <c r="M333" s="78">
        <f>SUM(Mariannhill!M333)</f>
        <v>0</v>
      </c>
      <c r="N333" s="78">
        <f>SUM(Mariannhill!N333)</f>
        <v>0</v>
      </c>
      <c r="O333" s="78">
        <f>SUM(Mariannhill!O333)</f>
        <v>0</v>
      </c>
      <c r="P333" s="78">
        <f>SUM(Mariannhill!P333)</f>
        <v>0</v>
      </c>
      <c r="Q333" s="78">
        <f>SUM(Mariannhill!Q333)</f>
        <v>0</v>
      </c>
      <c r="R333" s="78">
        <f>SUM(Mariannhill!R333)</f>
        <v>0</v>
      </c>
      <c r="S333" s="78">
        <f>SUM(Mariannhill!S333)</f>
        <v>0</v>
      </c>
      <c r="T333" s="78">
        <f>SUM(Mariannhill!T333)</f>
        <v>0</v>
      </c>
      <c r="U333" s="77">
        <f>SUM(Mariannhill!U333)</f>
        <v>0</v>
      </c>
      <c r="V333" s="76">
        <f>SUM(Mariannhill!V333)</f>
        <v>0</v>
      </c>
      <c r="W333" s="78">
        <f>SUM(Mariannhill!W333)</f>
        <v>0</v>
      </c>
      <c r="X333" s="78">
        <f>SUM(Mariannhill!X333)</f>
        <v>0</v>
      </c>
      <c r="Y333" s="78">
        <f>SUM(Mariannhill!Y333)</f>
        <v>0</v>
      </c>
      <c r="Z333" s="78">
        <f>SUM(Mariannhill!Z333)</f>
        <v>0</v>
      </c>
      <c r="AA333" s="78">
        <f>SUM(Mariannhill!AA333)</f>
        <v>0</v>
      </c>
      <c r="AB333" s="78">
        <f>SUM(Mariannhill!AB333)</f>
        <v>0</v>
      </c>
      <c r="AC333" s="78">
        <f>SUM(Mariannhill!AC333)</f>
        <v>0</v>
      </c>
      <c r="AD333" s="78">
        <f>SUM(Mariannhill!AD333)</f>
        <v>0</v>
      </c>
      <c r="AE333" s="78">
        <f>SUM(Mariannhill!AE333)</f>
        <v>0</v>
      </c>
      <c r="AF333" s="78">
        <f>SUM(Mariannhill!AF333)</f>
        <v>0</v>
      </c>
      <c r="AG333" s="77">
        <f>SUM(Mariannhill!AG333)</f>
        <v>0</v>
      </c>
      <c r="AH333" s="79">
        <f>SUM(Mariannhill!AH333)</f>
        <v>0</v>
      </c>
      <c r="AI333" s="78">
        <f>SUM(Mariannhill!AI333)</f>
        <v>0</v>
      </c>
      <c r="AJ333" s="78">
        <f>SUM(Mariannhill!AJ333)</f>
        <v>0</v>
      </c>
      <c r="AK333" s="78">
        <f>SUM(Mariannhill!AK333)</f>
        <v>0</v>
      </c>
      <c r="AL333" s="78">
        <f>SUM(Mariannhill!AL333)</f>
        <v>0</v>
      </c>
      <c r="AM333" s="78">
        <f>SUM(Mariannhill!AM333)</f>
        <v>0</v>
      </c>
      <c r="AN333" s="78">
        <f>SUM(Mariannhill!AN333)</f>
        <v>0</v>
      </c>
      <c r="AO333" s="78">
        <f>SUM(Mariannhill!AO333)</f>
        <v>0</v>
      </c>
      <c r="AP333" s="78">
        <f>SUM(Mariannhill!AP333)</f>
        <v>0</v>
      </c>
      <c r="AQ333" s="78">
        <f>SUM(Mariannhill!AQ333)</f>
        <v>0</v>
      </c>
      <c r="AR333" s="78">
        <f>SUM(Mariannhill!AR333)</f>
        <v>0</v>
      </c>
      <c r="AS333" s="77">
        <f>SUM(Mariannhill!AS333)</f>
        <v>0</v>
      </c>
      <c r="AT333" s="79">
        <f>SUM(Mariannhill!AT333)</f>
        <v>0</v>
      </c>
      <c r="AU333" s="78">
        <f>SUM(Mariannhill!AU333)</f>
        <v>0</v>
      </c>
      <c r="AV333" s="78">
        <f>SUM(Mariannhill!AV333)</f>
        <v>0</v>
      </c>
      <c r="AW333" s="78">
        <f>SUM(Mariannhill!AW333)</f>
        <v>0</v>
      </c>
      <c r="AX333" s="78">
        <f>SUM(Mariannhill!AX333)</f>
        <v>0</v>
      </c>
      <c r="AY333" s="78">
        <f>SUM(Mariannhill!AY333)</f>
        <v>0</v>
      </c>
      <c r="AZ333" s="78">
        <f>SUM(Mariannhill!AZ333)</f>
        <v>0</v>
      </c>
      <c r="BA333" s="78">
        <f>SUM(Mariannhill!BA333)</f>
        <v>0</v>
      </c>
      <c r="BB333" s="78">
        <f>SUM(Mariannhill!BB333)</f>
        <v>0</v>
      </c>
      <c r="BC333" s="78">
        <f>SUM(Mariannhill!BC333)</f>
        <v>0</v>
      </c>
      <c r="BD333" s="78">
        <f>SUM(Mariannhill!BD333)</f>
        <v>0</v>
      </c>
      <c r="BE333" s="77">
        <f>SUM(Mariannhill!BE333)</f>
        <v>0</v>
      </c>
      <c r="BF333" s="79">
        <f>SUM(Mariannhill!BF333)</f>
        <v>0</v>
      </c>
      <c r="BG333" s="78">
        <f>SUM(Mariannhill!BG333)</f>
        <v>0</v>
      </c>
      <c r="BH333" s="78">
        <f>SUM(Mariannhill!BH333)</f>
        <v>0</v>
      </c>
      <c r="BI333" s="78">
        <f>SUM(Mariannhill!BI333)</f>
        <v>0</v>
      </c>
      <c r="BJ333" s="78">
        <f>SUM(Mariannhill!BJ333)</f>
        <v>0</v>
      </c>
      <c r="BK333" s="78">
        <f>SUM(Mariannhill!BK333)</f>
        <v>0</v>
      </c>
      <c r="BL333" s="78">
        <f>SUM(Mariannhill!BL333)</f>
        <v>0</v>
      </c>
      <c r="BM333" s="78">
        <f>SUM(Mariannhill!BM333)</f>
        <v>0</v>
      </c>
      <c r="BN333" s="78">
        <f>SUM(Mariannhill!BN333)</f>
        <v>0</v>
      </c>
      <c r="BO333" s="78">
        <f>SUM(Mariannhill!BO333)</f>
        <v>0</v>
      </c>
      <c r="BP333" s="78">
        <f>SUM(Mariannhill!BP333)</f>
        <v>0</v>
      </c>
      <c r="BQ333" s="77">
        <f>SUM(Mariannhill!BQ333)</f>
        <v>0</v>
      </c>
      <c r="BR333" s="79">
        <f>SUM(Mariannhill!BR333)</f>
        <v>0</v>
      </c>
      <c r="BS333" s="78">
        <f>SUM(Mariannhill!BS333)</f>
        <v>0</v>
      </c>
      <c r="BT333" s="78">
        <f>SUM(Mariannhill!BT333)</f>
        <v>0</v>
      </c>
      <c r="BU333" s="78">
        <f>SUM(Mariannhill!BU333)</f>
        <v>0</v>
      </c>
      <c r="BV333" s="78">
        <f>SUM(Mariannhill!BV333)</f>
        <v>0</v>
      </c>
      <c r="BW333" s="78">
        <f>SUM(Mariannhill!BW333)</f>
        <v>0</v>
      </c>
      <c r="BX333" s="78">
        <f>SUM(Mariannhill!BX333)</f>
        <v>0</v>
      </c>
      <c r="BY333" s="78">
        <f>SUM(Mariannhill!BY333)</f>
        <v>0</v>
      </c>
      <c r="BZ333" s="78">
        <f>SUM(Mariannhill!BZ333)</f>
        <v>0</v>
      </c>
      <c r="CA333" s="78">
        <f>SUM(Mariannhill!CA333)</f>
        <v>0</v>
      </c>
      <c r="CB333" s="78">
        <f>SUM(Mariannhill!CB333)</f>
        <v>0</v>
      </c>
      <c r="CC333" s="77">
        <f>SUM(Mariannhill!CC333)</f>
        <v>0</v>
      </c>
      <c r="CD333" s="40" t="s">
        <v>50</v>
      </c>
    </row>
    <row r="334" spans="1:82" s="148" customFormat="1" x14ac:dyDescent="0.35">
      <c r="A334" s="155"/>
      <c r="B334" s="74" t="s">
        <v>619</v>
      </c>
      <c r="C334" s="130" t="s">
        <v>620</v>
      </c>
      <c r="D334" s="131" t="s">
        <v>248</v>
      </c>
      <c r="E334" s="255">
        <f>SUM(Mariannhill!E334)</f>
        <v>2</v>
      </c>
      <c r="F334" s="214" t="b">
        <f>(Mariannhill!G332)=G334</f>
        <v>1</v>
      </c>
      <c r="G334" s="75">
        <f t="shared" si="105"/>
        <v>0</v>
      </c>
      <c r="H334" s="76">
        <f>SUM(Mariannhill!H334)</f>
        <v>0</v>
      </c>
      <c r="I334" s="77">
        <f>SUM(Mariannhill!I334)</f>
        <v>0</v>
      </c>
      <c r="J334" s="76">
        <f>SUM(Mariannhill!J334)</f>
        <v>0</v>
      </c>
      <c r="K334" s="78">
        <f>SUM(Mariannhill!K334)</f>
        <v>0</v>
      </c>
      <c r="L334" s="78">
        <f>SUM(Mariannhill!L334)</f>
        <v>0</v>
      </c>
      <c r="M334" s="78">
        <f>SUM(Mariannhill!M334)</f>
        <v>0</v>
      </c>
      <c r="N334" s="78">
        <f>SUM(Mariannhill!N334)</f>
        <v>0</v>
      </c>
      <c r="O334" s="78">
        <f>SUM(Mariannhill!O334)</f>
        <v>0</v>
      </c>
      <c r="P334" s="78">
        <f>SUM(Mariannhill!P334)</f>
        <v>0</v>
      </c>
      <c r="Q334" s="78">
        <f>SUM(Mariannhill!Q334)</f>
        <v>0</v>
      </c>
      <c r="R334" s="78">
        <f>SUM(Mariannhill!R334)</f>
        <v>0</v>
      </c>
      <c r="S334" s="78">
        <f>SUM(Mariannhill!S334)</f>
        <v>0</v>
      </c>
      <c r="T334" s="78">
        <f>SUM(Mariannhill!T334)</f>
        <v>0</v>
      </c>
      <c r="U334" s="77">
        <f>SUM(Mariannhill!U334)</f>
        <v>0</v>
      </c>
      <c r="V334" s="76">
        <f>SUM(Mariannhill!V334)</f>
        <v>0</v>
      </c>
      <c r="W334" s="78">
        <f>SUM(Mariannhill!W334)</f>
        <v>0</v>
      </c>
      <c r="X334" s="78">
        <f>SUM(Mariannhill!X334)</f>
        <v>0</v>
      </c>
      <c r="Y334" s="78">
        <f>SUM(Mariannhill!Y334)</f>
        <v>0</v>
      </c>
      <c r="Z334" s="78">
        <f>SUM(Mariannhill!Z334)</f>
        <v>0</v>
      </c>
      <c r="AA334" s="78">
        <f>SUM(Mariannhill!AA334)</f>
        <v>0</v>
      </c>
      <c r="AB334" s="78">
        <f>SUM(Mariannhill!AB334)</f>
        <v>0</v>
      </c>
      <c r="AC334" s="78">
        <f>SUM(Mariannhill!AC334)</f>
        <v>0</v>
      </c>
      <c r="AD334" s="78">
        <f>SUM(Mariannhill!AD334)</f>
        <v>0</v>
      </c>
      <c r="AE334" s="78">
        <f>SUM(Mariannhill!AE334)</f>
        <v>0</v>
      </c>
      <c r="AF334" s="78">
        <f>SUM(Mariannhill!AF334)</f>
        <v>0</v>
      </c>
      <c r="AG334" s="77">
        <f>SUM(Mariannhill!AG334)</f>
        <v>0</v>
      </c>
      <c r="AH334" s="79">
        <f>SUM(Mariannhill!AH334)</f>
        <v>0</v>
      </c>
      <c r="AI334" s="78">
        <f>SUM(Mariannhill!AI334)</f>
        <v>0</v>
      </c>
      <c r="AJ334" s="78">
        <f>SUM(Mariannhill!AJ334)</f>
        <v>0</v>
      </c>
      <c r="AK334" s="78">
        <f>SUM(Mariannhill!AK334)</f>
        <v>0</v>
      </c>
      <c r="AL334" s="78">
        <f>SUM(Mariannhill!AL334)</f>
        <v>0</v>
      </c>
      <c r="AM334" s="78">
        <f>SUM(Mariannhill!AM334)</f>
        <v>0</v>
      </c>
      <c r="AN334" s="78">
        <f>SUM(Mariannhill!AN334)</f>
        <v>0</v>
      </c>
      <c r="AO334" s="78">
        <f>SUM(Mariannhill!AO334)</f>
        <v>0</v>
      </c>
      <c r="AP334" s="78">
        <f>SUM(Mariannhill!AP334)</f>
        <v>0</v>
      </c>
      <c r="AQ334" s="78">
        <f>SUM(Mariannhill!AQ334)</f>
        <v>0</v>
      </c>
      <c r="AR334" s="78">
        <f>SUM(Mariannhill!AR334)</f>
        <v>0</v>
      </c>
      <c r="AS334" s="77">
        <f>SUM(Mariannhill!AS334)</f>
        <v>0</v>
      </c>
      <c r="AT334" s="79">
        <f>SUM(Mariannhill!AT334)</f>
        <v>0</v>
      </c>
      <c r="AU334" s="78">
        <f>SUM(Mariannhill!AU334)</f>
        <v>0</v>
      </c>
      <c r="AV334" s="78">
        <f>SUM(Mariannhill!AV334)</f>
        <v>0</v>
      </c>
      <c r="AW334" s="78">
        <f>SUM(Mariannhill!AW334)</f>
        <v>0</v>
      </c>
      <c r="AX334" s="78">
        <f>SUM(Mariannhill!AX334)</f>
        <v>0</v>
      </c>
      <c r="AY334" s="78">
        <f>SUM(Mariannhill!AY334)</f>
        <v>0</v>
      </c>
      <c r="AZ334" s="78">
        <f>SUM(Mariannhill!AZ334)</f>
        <v>0</v>
      </c>
      <c r="BA334" s="78">
        <f>SUM(Mariannhill!BA334)</f>
        <v>0</v>
      </c>
      <c r="BB334" s="78">
        <f>SUM(Mariannhill!BB334)</f>
        <v>0</v>
      </c>
      <c r="BC334" s="78">
        <f>SUM(Mariannhill!BC334)</f>
        <v>0</v>
      </c>
      <c r="BD334" s="78">
        <f>SUM(Mariannhill!BD334)</f>
        <v>0</v>
      </c>
      <c r="BE334" s="77">
        <f>SUM(Mariannhill!BE334)</f>
        <v>0</v>
      </c>
      <c r="BF334" s="79">
        <f>SUM(Mariannhill!BF334)</f>
        <v>0</v>
      </c>
      <c r="BG334" s="78">
        <f>SUM(Mariannhill!BG334)</f>
        <v>0</v>
      </c>
      <c r="BH334" s="78">
        <f>SUM(Mariannhill!BH334)</f>
        <v>0</v>
      </c>
      <c r="BI334" s="78">
        <f>SUM(Mariannhill!BI334)</f>
        <v>0</v>
      </c>
      <c r="BJ334" s="78">
        <f>SUM(Mariannhill!BJ334)</f>
        <v>0</v>
      </c>
      <c r="BK334" s="78">
        <f>SUM(Mariannhill!BK334)</f>
        <v>0</v>
      </c>
      <c r="BL334" s="78">
        <f>SUM(Mariannhill!BL334)</f>
        <v>0</v>
      </c>
      <c r="BM334" s="78">
        <f>SUM(Mariannhill!BM334)</f>
        <v>0</v>
      </c>
      <c r="BN334" s="78">
        <f>SUM(Mariannhill!BN334)</f>
        <v>0</v>
      </c>
      <c r="BO334" s="78">
        <f>SUM(Mariannhill!BO334)</f>
        <v>0</v>
      </c>
      <c r="BP334" s="78">
        <f>SUM(Mariannhill!BP334)</f>
        <v>0</v>
      </c>
      <c r="BQ334" s="77">
        <f>SUM(Mariannhill!BQ334)</f>
        <v>0</v>
      </c>
      <c r="BR334" s="79">
        <f>SUM(Mariannhill!BR334)</f>
        <v>0</v>
      </c>
      <c r="BS334" s="78">
        <f>SUM(Mariannhill!BS334)</f>
        <v>0</v>
      </c>
      <c r="BT334" s="78">
        <f>SUM(Mariannhill!BT334)</f>
        <v>0</v>
      </c>
      <c r="BU334" s="78">
        <f>SUM(Mariannhill!BU334)</f>
        <v>0</v>
      </c>
      <c r="BV334" s="78">
        <f>SUM(Mariannhill!BV334)</f>
        <v>0</v>
      </c>
      <c r="BW334" s="78">
        <f>SUM(Mariannhill!BW334)</f>
        <v>0</v>
      </c>
      <c r="BX334" s="78">
        <f>SUM(Mariannhill!BX334)</f>
        <v>0</v>
      </c>
      <c r="BY334" s="78">
        <f>SUM(Mariannhill!BY334)</f>
        <v>0</v>
      </c>
      <c r="BZ334" s="78">
        <f>SUM(Mariannhill!BZ334)</f>
        <v>0</v>
      </c>
      <c r="CA334" s="78">
        <f>SUM(Mariannhill!CA334)</f>
        <v>0</v>
      </c>
      <c r="CB334" s="78">
        <f>SUM(Mariannhill!CB334)</f>
        <v>0</v>
      </c>
      <c r="CC334" s="77">
        <f>SUM(Mariannhill!CC334)</f>
        <v>0</v>
      </c>
      <c r="CD334" s="40" t="s">
        <v>50</v>
      </c>
    </row>
    <row r="335" spans="1:82" s="40" customFormat="1" x14ac:dyDescent="0.35">
      <c r="A335" s="44"/>
      <c r="B335" s="74" t="s">
        <v>621</v>
      </c>
      <c r="C335" s="130" t="s">
        <v>622</v>
      </c>
      <c r="D335" s="131" t="s">
        <v>248</v>
      </c>
      <c r="E335" s="255">
        <f>SUM(Mariannhill!E335)</f>
        <v>2</v>
      </c>
      <c r="F335" s="214" t="b">
        <f>(Mariannhill!G333)=G335</f>
        <v>1</v>
      </c>
      <c r="G335" s="75">
        <f t="shared" si="105"/>
        <v>0</v>
      </c>
      <c r="H335" s="76">
        <f>SUM(Mariannhill!H335)</f>
        <v>0</v>
      </c>
      <c r="I335" s="77">
        <f>SUM(Mariannhill!I335)</f>
        <v>0</v>
      </c>
      <c r="J335" s="76">
        <f>SUM(Mariannhill!J335)</f>
        <v>0</v>
      </c>
      <c r="K335" s="78">
        <f>SUM(Mariannhill!K335)</f>
        <v>0</v>
      </c>
      <c r="L335" s="78">
        <f>SUM(Mariannhill!L335)</f>
        <v>0</v>
      </c>
      <c r="M335" s="78">
        <f>SUM(Mariannhill!M335)</f>
        <v>0</v>
      </c>
      <c r="N335" s="78">
        <f>SUM(Mariannhill!N335)</f>
        <v>0</v>
      </c>
      <c r="O335" s="78">
        <f>SUM(Mariannhill!O335)</f>
        <v>0</v>
      </c>
      <c r="P335" s="78">
        <f>SUM(Mariannhill!P335)</f>
        <v>0</v>
      </c>
      <c r="Q335" s="78">
        <f>SUM(Mariannhill!Q335)</f>
        <v>0</v>
      </c>
      <c r="R335" s="78">
        <f>SUM(Mariannhill!R335)</f>
        <v>0</v>
      </c>
      <c r="S335" s="78">
        <f>SUM(Mariannhill!S335)</f>
        <v>0</v>
      </c>
      <c r="T335" s="78">
        <f>SUM(Mariannhill!T335)</f>
        <v>0</v>
      </c>
      <c r="U335" s="77">
        <f>SUM(Mariannhill!U335)</f>
        <v>0</v>
      </c>
      <c r="V335" s="76">
        <f>SUM(Mariannhill!V335)</f>
        <v>0</v>
      </c>
      <c r="W335" s="78">
        <f>SUM(Mariannhill!W335)</f>
        <v>0</v>
      </c>
      <c r="X335" s="78">
        <f>SUM(Mariannhill!X335)</f>
        <v>0</v>
      </c>
      <c r="Y335" s="78">
        <f>SUM(Mariannhill!Y335)</f>
        <v>0</v>
      </c>
      <c r="Z335" s="78">
        <f>SUM(Mariannhill!Z335)</f>
        <v>0</v>
      </c>
      <c r="AA335" s="78">
        <f>SUM(Mariannhill!AA335)</f>
        <v>0</v>
      </c>
      <c r="AB335" s="78">
        <f>SUM(Mariannhill!AB335)</f>
        <v>0</v>
      </c>
      <c r="AC335" s="78">
        <f>SUM(Mariannhill!AC335)</f>
        <v>0</v>
      </c>
      <c r="AD335" s="78">
        <f>SUM(Mariannhill!AD335)</f>
        <v>0</v>
      </c>
      <c r="AE335" s="78">
        <f>SUM(Mariannhill!AE335)</f>
        <v>0</v>
      </c>
      <c r="AF335" s="78">
        <f>SUM(Mariannhill!AF335)</f>
        <v>0</v>
      </c>
      <c r="AG335" s="77">
        <f>SUM(Mariannhill!AG335)</f>
        <v>0</v>
      </c>
      <c r="AH335" s="79">
        <f>SUM(Mariannhill!AH335)</f>
        <v>0</v>
      </c>
      <c r="AI335" s="78">
        <f>SUM(Mariannhill!AI335)</f>
        <v>0</v>
      </c>
      <c r="AJ335" s="78">
        <f>SUM(Mariannhill!AJ335)</f>
        <v>0</v>
      </c>
      <c r="AK335" s="78">
        <f>SUM(Mariannhill!AK335)</f>
        <v>0</v>
      </c>
      <c r="AL335" s="78">
        <f>SUM(Mariannhill!AL335)</f>
        <v>0</v>
      </c>
      <c r="AM335" s="78">
        <f>SUM(Mariannhill!AM335)</f>
        <v>0</v>
      </c>
      <c r="AN335" s="78">
        <f>SUM(Mariannhill!AN335)</f>
        <v>0</v>
      </c>
      <c r="AO335" s="78">
        <f>SUM(Mariannhill!AO335)</f>
        <v>0</v>
      </c>
      <c r="AP335" s="78">
        <f>SUM(Mariannhill!AP335)</f>
        <v>0</v>
      </c>
      <c r="AQ335" s="78">
        <f>SUM(Mariannhill!AQ335)</f>
        <v>0</v>
      </c>
      <c r="AR335" s="78">
        <f>SUM(Mariannhill!AR335)</f>
        <v>0</v>
      </c>
      <c r="AS335" s="77">
        <f>SUM(Mariannhill!AS335)</f>
        <v>0</v>
      </c>
      <c r="AT335" s="79">
        <f>SUM(Mariannhill!AT335)</f>
        <v>0</v>
      </c>
      <c r="AU335" s="78">
        <f>SUM(Mariannhill!AU335)</f>
        <v>0</v>
      </c>
      <c r="AV335" s="78">
        <f>SUM(Mariannhill!AV335)</f>
        <v>0</v>
      </c>
      <c r="AW335" s="78">
        <f>SUM(Mariannhill!AW335)</f>
        <v>0</v>
      </c>
      <c r="AX335" s="78">
        <f>SUM(Mariannhill!AX335)</f>
        <v>0</v>
      </c>
      <c r="AY335" s="78">
        <f>SUM(Mariannhill!AY335)</f>
        <v>0</v>
      </c>
      <c r="AZ335" s="78">
        <f>SUM(Mariannhill!AZ335)</f>
        <v>0</v>
      </c>
      <c r="BA335" s="78">
        <f>SUM(Mariannhill!BA335)</f>
        <v>0</v>
      </c>
      <c r="BB335" s="78">
        <f>SUM(Mariannhill!BB335)</f>
        <v>0</v>
      </c>
      <c r="BC335" s="78">
        <f>SUM(Mariannhill!BC335)</f>
        <v>0</v>
      </c>
      <c r="BD335" s="78">
        <f>SUM(Mariannhill!BD335)</f>
        <v>0</v>
      </c>
      <c r="BE335" s="77">
        <f>SUM(Mariannhill!BE335)</f>
        <v>0</v>
      </c>
      <c r="BF335" s="79">
        <f>SUM(Mariannhill!BF335)</f>
        <v>0</v>
      </c>
      <c r="BG335" s="78">
        <f>SUM(Mariannhill!BG335)</f>
        <v>0</v>
      </c>
      <c r="BH335" s="78">
        <f>SUM(Mariannhill!BH335)</f>
        <v>0</v>
      </c>
      <c r="BI335" s="78">
        <f>SUM(Mariannhill!BI335)</f>
        <v>0</v>
      </c>
      <c r="BJ335" s="78">
        <f>SUM(Mariannhill!BJ335)</f>
        <v>0</v>
      </c>
      <c r="BK335" s="78">
        <f>SUM(Mariannhill!BK335)</f>
        <v>0</v>
      </c>
      <c r="BL335" s="78">
        <f>SUM(Mariannhill!BL335)</f>
        <v>0</v>
      </c>
      <c r="BM335" s="78">
        <f>SUM(Mariannhill!BM335)</f>
        <v>0</v>
      </c>
      <c r="BN335" s="78">
        <f>SUM(Mariannhill!BN335)</f>
        <v>0</v>
      </c>
      <c r="BO335" s="78">
        <f>SUM(Mariannhill!BO335)</f>
        <v>0</v>
      </c>
      <c r="BP335" s="78">
        <f>SUM(Mariannhill!BP335)</f>
        <v>0</v>
      </c>
      <c r="BQ335" s="77">
        <f>SUM(Mariannhill!BQ335)</f>
        <v>0</v>
      </c>
      <c r="BR335" s="79">
        <f>SUM(Mariannhill!BR335)</f>
        <v>0</v>
      </c>
      <c r="BS335" s="78">
        <f>SUM(Mariannhill!BS335)</f>
        <v>0</v>
      </c>
      <c r="BT335" s="78">
        <f>SUM(Mariannhill!BT335)</f>
        <v>0</v>
      </c>
      <c r="BU335" s="78">
        <f>SUM(Mariannhill!BU335)</f>
        <v>0</v>
      </c>
      <c r="BV335" s="78">
        <f>SUM(Mariannhill!BV335)</f>
        <v>0</v>
      </c>
      <c r="BW335" s="78">
        <f>SUM(Mariannhill!BW335)</f>
        <v>0</v>
      </c>
      <c r="BX335" s="78">
        <f>SUM(Mariannhill!BX335)</f>
        <v>0</v>
      </c>
      <c r="BY335" s="78">
        <f>SUM(Mariannhill!BY335)</f>
        <v>0</v>
      </c>
      <c r="BZ335" s="78">
        <f>SUM(Mariannhill!BZ335)</f>
        <v>0</v>
      </c>
      <c r="CA335" s="78">
        <f>SUM(Mariannhill!CA335)</f>
        <v>0</v>
      </c>
      <c r="CB335" s="78">
        <f>SUM(Mariannhill!CB335)</f>
        <v>0</v>
      </c>
      <c r="CC335" s="77">
        <f>SUM(Mariannhill!CC335)</f>
        <v>0</v>
      </c>
      <c r="CD335" s="40" t="s">
        <v>50</v>
      </c>
    </row>
    <row r="336" spans="1:82" s="148" customFormat="1" x14ac:dyDescent="0.35">
      <c r="A336" s="155"/>
      <c r="B336" s="74" t="s">
        <v>623</v>
      </c>
      <c r="C336" s="130" t="s">
        <v>624</v>
      </c>
      <c r="D336" s="131" t="s">
        <v>248</v>
      </c>
      <c r="E336" s="255">
        <f>SUM(Mariannhill!E336)</f>
        <v>2</v>
      </c>
      <c r="F336" s="214" t="b">
        <f>(Mariannhill!G334)=G336</f>
        <v>1</v>
      </c>
      <c r="G336" s="75">
        <f t="shared" si="105"/>
        <v>0</v>
      </c>
      <c r="H336" s="76">
        <f>SUM(Mariannhill!H336)</f>
        <v>0</v>
      </c>
      <c r="I336" s="77">
        <f>SUM(Mariannhill!I336)</f>
        <v>0</v>
      </c>
      <c r="J336" s="76">
        <f>SUM(Mariannhill!J336)</f>
        <v>0</v>
      </c>
      <c r="K336" s="78">
        <f>SUM(Mariannhill!K336)</f>
        <v>0</v>
      </c>
      <c r="L336" s="78">
        <f>SUM(Mariannhill!L336)</f>
        <v>0</v>
      </c>
      <c r="M336" s="78">
        <f>SUM(Mariannhill!M336)</f>
        <v>0</v>
      </c>
      <c r="N336" s="78">
        <f>SUM(Mariannhill!N336)</f>
        <v>0</v>
      </c>
      <c r="O336" s="78">
        <f>SUM(Mariannhill!O336)</f>
        <v>0</v>
      </c>
      <c r="P336" s="78">
        <f>SUM(Mariannhill!P336)</f>
        <v>0</v>
      </c>
      <c r="Q336" s="78">
        <f>SUM(Mariannhill!Q336)</f>
        <v>0</v>
      </c>
      <c r="R336" s="78">
        <f>SUM(Mariannhill!R336)</f>
        <v>0</v>
      </c>
      <c r="S336" s="78">
        <f>SUM(Mariannhill!S336)</f>
        <v>0</v>
      </c>
      <c r="T336" s="78">
        <f>SUM(Mariannhill!T336)</f>
        <v>0</v>
      </c>
      <c r="U336" s="77">
        <f>SUM(Mariannhill!U336)</f>
        <v>0</v>
      </c>
      <c r="V336" s="76">
        <f>SUM(Mariannhill!V336)</f>
        <v>0</v>
      </c>
      <c r="W336" s="78">
        <f>SUM(Mariannhill!W336)</f>
        <v>0</v>
      </c>
      <c r="X336" s="78">
        <f>SUM(Mariannhill!X336)</f>
        <v>0</v>
      </c>
      <c r="Y336" s="78">
        <f>SUM(Mariannhill!Y336)</f>
        <v>0</v>
      </c>
      <c r="Z336" s="78">
        <f>SUM(Mariannhill!Z336)</f>
        <v>0</v>
      </c>
      <c r="AA336" s="78">
        <f>SUM(Mariannhill!AA336)</f>
        <v>0</v>
      </c>
      <c r="AB336" s="78">
        <f>SUM(Mariannhill!AB336)</f>
        <v>0</v>
      </c>
      <c r="AC336" s="78">
        <f>SUM(Mariannhill!AC336)</f>
        <v>0</v>
      </c>
      <c r="AD336" s="78">
        <f>SUM(Mariannhill!AD336)</f>
        <v>0</v>
      </c>
      <c r="AE336" s="78">
        <f>SUM(Mariannhill!AE336)</f>
        <v>0</v>
      </c>
      <c r="AF336" s="78">
        <f>SUM(Mariannhill!AF336)</f>
        <v>0</v>
      </c>
      <c r="AG336" s="77">
        <f>SUM(Mariannhill!AG336)</f>
        <v>0</v>
      </c>
      <c r="AH336" s="79">
        <f>SUM(Mariannhill!AH336)</f>
        <v>0</v>
      </c>
      <c r="AI336" s="78">
        <f>SUM(Mariannhill!AI336)</f>
        <v>0</v>
      </c>
      <c r="AJ336" s="78">
        <f>SUM(Mariannhill!AJ336)</f>
        <v>0</v>
      </c>
      <c r="AK336" s="78">
        <f>SUM(Mariannhill!AK336)</f>
        <v>0</v>
      </c>
      <c r="AL336" s="78">
        <f>SUM(Mariannhill!AL336)</f>
        <v>0</v>
      </c>
      <c r="AM336" s="78">
        <f>SUM(Mariannhill!AM336)</f>
        <v>0</v>
      </c>
      <c r="AN336" s="78">
        <f>SUM(Mariannhill!AN336)</f>
        <v>0</v>
      </c>
      <c r="AO336" s="78">
        <f>SUM(Mariannhill!AO336)</f>
        <v>0</v>
      </c>
      <c r="AP336" s="78">
        <f>SUM(Mariannhill!AP336)</f>
        <v>0</v>
      </c>
      <c r="AQ336" s="78">
        <f>SUM(Mariannhill!AQ336)</f>
        <v>0</v>
      </c>
      <c r="AR336" s="78">
        <f>SUM(Mariannhill!AR336)</f>
        <v>0</v>
      </c>
      <c r="AS336" s="77">
        <f>SUM(Mariannhill!AS336)</f>
        <v>0</v>
      </c>
      <c r="AT336" s="79">
        <f>SUM(Mariannhill!AT336)</f>
        <v>0</v>
      </c>
      <c r="AU336" s="78">
        <f>SUM(Mariannhill!AU336)</f>
        <v>0</v>
      </c>
      <c r="AV336" s="78">
        <f>SUM(Mariannhill!AV336)</f>
        <v>0</v>
      </c>
      <c r="AW336" s="78">
        <f>SUM(Mariannhill!AW336)</f>
        <v>0</v>
      </c>
      <c r="AX336" s="78">
        <f>SUM(Mariannhill!AX336)</f>
        <v>0</v>
      </c>
      <c r="AY336" s="78">
        <f>SUM(Mariannhill!AY336)</f>
        <v>0</v>
      </c>
      <c r="AZ336" s="78">
        <f>SUM(Mariannhill!AZ336)</f>
        <v>0</v>
      </c>
      <c r="BA336" s="78">
        <f>SUM(Mariannhill!BA336)</f>
        <v>0</v>
      </c>
      <c r="BB336" s="78">
        <f>SUM(Mariannhill!BB336)</f>
        <v>0</v>
      </c>
      <c r="BC336" s="78">
        <f>SUM(Mariannhill!BC336)</f>
        <v>0</v>
      </c>
      <c r="BD336" s="78">
        <f>SUM(Mariannhill!BD336)</f>
        <v>0</v>
      </c>
      <c r="BE336" s="77">
        <f>SUM(Mariannhill!BE336)</f>
        <v>0</v>
      </c>
      <c r="BF336" s="79">
        <f>SUM(Mariannhill!BF336)</f>
        <v>0</v>
      </c>
      <c r="BG336" s="78">
        <f>SUM(Mariannhill!BG336)</f>
        <v>0</v>
      </c>
      <c r="BH336" s="78">
        <f>SUM(Mariannhill!BH336)</f>
        <v>0</v>
      </c>
      <c r="BI336" s="78">
        <f>SUM(Mariannhill!BI336)</f>
        <v>0</v>
      </c>
      <c r="BJ336" s="78">
        <f>SUM(Mariannhill!BJ336)</f>
        <v>0</v>
      </c>
      <c r="BK336" s="78">
        <f>SUM(Mariannhill!BK336)</f>
        <v>0</v>
      </c>
      <c r="BL336" s="78">
        <f>SUM(Mariannhill!BL336)</f>
        <v>0</v>
      </c>
      <c r="BM336" s="78">
        <f>SUM(Mariannhill!BM336)</f>
        <v>0</v>
      </c>
      <c r="BN336" s="78">
        <f>SUM(Mariannhill!BN336)</f>
        <v>0</v>
      </c>
      <c r="BO336" s="78">
        <f>SUM(Mariannhill!BO336)</f>
        <v>0</v>
      </c>
      <c r="BP336" s="78">
        <f>SUM(Mariannhill!BP336)</f>
        <v>0</v>
      </c>
      <c r="BQ336" s="77">
        <f>SUM(Mariannhill!BQ336)</f>
        <v>0</v>
      </c>
      <c r="BR336" s="79">
        <f>SUM(Mariannhill!BR336)</f>
        <v>0</v>
      </c>
      <c r="BS336" s="78">
        <f>SUM(Mariannhill!BS336)</f>
        <v>0</v>
      </c>
      <c r="BT336" s="78">
        <f>SUM(Mariannhill!BT336)</f>
        <v>0</v>
      </c>
      <c r="BU336" s="78">
        <f>SUM(Mariannhill!BU336)</f>
        <v>0</v>
      </c>
      <c r="BV336" s="78">
        <f>SUM(Mariannhill!BV336)</f>
        <v>0</v>
      </c>
      <c r="BW336" s="78">
        <f>SUM(Mariannhill!BW336)</f>
        <v>0</v>
      </c>
      <c r="BX336" s="78">
        <f>SUM(Mariannhill!BX336)</f>
        <v>0</v>
      </c>
      <c r="BY336" s="78">
        <f>SUM(Mariannhill!BY336)</f>
        <v>0</v>
      </c>
      <c r="BZ336" s="78">
        <f>SUM(Mariannhill!BZ336)</f>
        <v>0</v>
      </c>
      <c r="CA336" s="78">
        <f>SUM(Mariannhill!CA336)</f>
        <v>0</v>
      </c>
      <c r="CB336" s="78">
        <f>SUM(Mariannhill!CB336)</f>
        <v>0</v>
      </c>
      <c r="CC336" s="77">
        <f>SUM(Mariannhill!CC336)</f>
        <v>0</v>
      </c>
      <c r="CD336" s="40" t="s">
        <v>50</v>
      </c>
    </row>
    <row r="337" spans="1:82" s="40" customFormat="1" x14ac:dyDescent="0.35">
      <c r="A337" s="44"/>
      <c r="B337" s="102" t="s">
        <v>625</v>
      </c>
      <c r="C337" s="261" t="s">
        <v>626</v>
      </c>
      <c r="D337" s="131"/>
      <c r="E337" s="255">
        <f>SUM(Mariannhill!E337)</f>
        <v>0</v>
      </c>
      <c r="F337" s="214" t="b">
        <f>(Mariannhill!G335)=G337</f>
        <v>1</v>
      </c>
      <c r="G337" s="75">
        <f t="shared" si="105"/>
        <v>0</v>
      </c>
      <c r="H337" s="76">
        <f>SUM(Mariannhill!H337)</f>
        <v>0</v>
      </c>
      <c r="I337" s="77">
        <f>SUM(Mariannhill!I337)</f>
        <v>0</v>
      </c>
      <c r="J337" s="76">
        <f>SUM(Mariannhill!J337)</f>
        <v>0</v>
      </c>
      <c r="K337" s="78">
        <f>SUM(Mariannhill!K337)</f>
        <v>0</v>
      </c>
      <c r="L337" s="78">
        <f>SUM(Mariannhill!L337)</f>
        <v>0</v>
      </c>
      <c r="M337" s="78">
        <f>SUM(Mariannhill!M337)</f>
        <v>0</v>
      </c>
      <c r="N337" s="78">
        <f>SUM(Mariannhill!N337)</f>
        <v>0</v>
      </c>
      <c r="O337" s="78">
        <f>SUM(Mariannhill!O337)</f>
        <v>0</v>
      </c>
      <c r="P337" s="78">
        <f>SUM(Mariannhill!P337)</f>
        <v>0</v>
      </c>
      <c r="Q337" s="78">
        <f>SUM(Mariannhill!Q337)</f>
        <v>0</v>
      </c>
      <c r="R337" s="78">
        <f>SUM(Mariannhill!R337)</f>
        <v>0</v>
      </c>
      <c r="S337" s="78">
        <f>SUM(Mariannhill!S337)</f>
        <v>0</v>
      </c>
      <c r="T337" s="78">
        <f>SUM(Mariannhill!T337)</f>
        <v>0</v>
      </c>
      <c r="U337" s="77">
        <f>SUM(Mariannhill!U337)</f>
        <v>0</v>
      </c>
      <c r="V337" s="76">
        <f>SUM(Mariannhill!V337)</f>
        <v>0</v>
      </c>
      <c r="W337" s="78">
        <f>SUM(Mariannhill!W337)</f>
        <v>0</v>
      </c>
      <c r="X337" s="78">
        <f>SUM(Mariannhill!X337)</f>
        <v>0</v>
      </c>
      <c r="Y337" s="78">
        <f>SUM(Mariannhill!Y337)</f>
        <v>0</v>
      </c>
      <c r="Z337" s="78">
        <f>SUM(Mariannhill!Z337)</f>
        <v>0</v>
      </c>
      <c r="AA337" s="78">
        <f>SUM(Mariannhill!AA337)</f>
        <v>0</v>
      </c>
      <c r="AB337" s="78">
        <f>SUM(Mariannhill!AB337)</f>
        <v>0</v>
      </c>
      <c r="AC337" s="78">
        <f>SUM(Mariannhill!AC337)</f>
        <v>0</v>
      </c>
      <c r="AD337" s="78">
        <f>SUM(Mariannhill!AD337)</f>
        <v>0</v>
      </c>
      <c r="AE337" s="78">
        <f>SUM(Mariannhill!AE337)</f>
        <v>0</v>
      </c>
      <c r="AF337" s="78">
        <f>SUM(Mariannhill!AF337)</f>
        <v>0</v>
      </c>
      <c r="AG337" s="77">
        <f>SUM(Mariannhill!AG337)</f>
        <v>0</v>
      </c>
      <c r="AH337" s="79">
        <f>SUM(Mariannhill!AH337)</f>
        <v>0</v>
      </c>
      <c r="AI337" s="78">
        <f>SUM(Mariannhill!AI337)</f>
        <v>0</v>
      </c>
      <c r="AJ337" s="78">
        <f>SUM(Mariannhill!AJ337)</f>
        <v>0</v>
      </c>
      <c r="AK337" s="78">
        <f>SUM(Mariannhill!AK337)</f>
        <v>0</v>
      </c>
      <c r="AL337" s="78">
        <f>SUM(Mariannhill!AL337)</f>
        <v>0</v>
      </c>
      <c r="AM337" s="78">
        <f>SUM(Mariannhill!AM337)</f>
        <v>0</v>
      </c>
      <c r="AN337" s="78">
        <f>SUM(Mariannhill!AN337)</f>
        <v>0</v>
      </c>
      <c r="AO337" s="78">
        <f>SUM(Mariannhill!AO337)</f>
        <v>0</v>
      </c>
      <c r="AP337" s="78">
        <f>SUM(Mariannhill!AP337)</f>
        <v>0</v>
      </c>
      <c r="AQ337" s="78">
        <f>SUM(Mariannhill!AQ337)</f>
        <v>0</v>
      </c>
      <c r="AR337" s="78">
        <f>SUM(Mariannhill!AR337)</f>
        <v>0</v>
      </c>
      <c r="AS337" s="77">
        <f>SUM(Mariannhill!AS337)</f>
        <v>0</v>
      </c>
      <c r="AT337" s="79">
        <f>SUM(Mariannhill!AT337)</f>
        <v>0</v>
      </c>
      <c r="AU337" s="78">
        <f>SUM(Mariannhill!AU337)</f>
        <v>0</v>
      </c>
      <c r="AV337" s="78">
        <f>SUM(Mariannhill!AV337)</f>
        <v>0</v>
      </c>
      <c r="AW337" s="78">
        <f>SUM(Mariannhill!AW337)</f>
        <v>0</v>
      </c>
      <c r="AX337" s="78">
        <f>SUM(Mariannhill!AX337)</f>
        <v>0</v>
      </c>
      <c r="AY337" s="78">
        <f>SUM(Mariannhill!AY337)</f>
        <v>0</v>
      </c>
      <c r="AZ337" s="78">
        <f>SUM(Mariannhill!AZ337)</f>
        <v>0</v>
      </c>
      <c r="BA337" s="78">
        <f>SUM(Mariannhill!BA337)</f>
        <v>0</v>
      </c>
      <c r="BB337" s="78">
        <f>SUM(Mariannhill!BB337)</f>
        <v>0</v>
      </c>
      <c r="BC337" s="78">
        <f>SUM(Mariannhill!BC337)</f>
        <v>0</v>
      </c>
      <c r="BD337" s="78">
        <f>SUM(Mariannhill!BD337)</f>
        <v>0</v>
      </c>
      <c r="BE337" s="77">
        <f>SUM(Mariannhill!BE337)</f>
        <v>0</v>
      </c>
      <c r="BF337" s="79">
        <f>SUM(Mariannhill!BF337)</f>
        <v>0</v>
      </c>
      <c r="BG337" s="78">
        <f>SUM(Mariannhill!BG337)</f>
        <v>0</v>
      </c>
      <c r="BH337" s="78">
        <f>SUM(Mariannhill!BH337)</f>
        <v>0</v>
      </c>
      <c r="BI337" s="78">
        <f>SUM(Mariannhill!BI337)</f>
        <v>0</v>
      </c>
      <c r="BJ337" s="78">
        <f>SUM(Mariannhill!BJ337)</f>
        <v>0</v>
      </c>
      <c r="BK337" s="78">
        <f>SUM(Mariannhill!BK337)</f>
        <v>0</v>
      </c>
      <c r="BL337" s="78">
        <f>SUM(Mariannhill!BL337)</f>
        <v>0</v>
      </c>
      <c r="BM337" s="78">
        <f>SUM(Mariannhill!BM337)</f>
        <v>0</v>
      </c>
      <c r="BN337" s="78">
        <f>SUM(Mariannhill!BN337)</f>
        <v>0</v>
      </c>
      <c r="BO337" s="78">
        <f>SUM(Mariannhill!BO337)</f>
        <v>0</v>
      </c>
      <c r="BP337" s="78">
        <f>SUM(Mariannhill!BP337)</f>
        <v>0</v>
      </c>
      <c r="BQ337" s="77">
        <f>SUM(Mariannhill!BQ337)</f>
        <v>0</v>
      </c>
      <c r="BR337" s="79">
        <f>SUM(Mariannhill!BR337)</f>
        <v>0</v>
      </c>
      <c r="BS337" s="78">
        <f>SUM(Mariannhill!BS337)</f>
        <v>0</v>
      </c>
      <c r="BT337" s="78">
        <f>SUM(Mariannhill!BT337)</f>
        <v>0</v>
      </c>
      <c r="BU337" s="78">
        <f>SUM(Mariannhill!BU337)</f>
        <v>0</v>
      </c>
      <c r="BV337" s="78">
        <f>SUM(Mariannhill!BV337)</f>
        <v>0</v>
      </c>
      <c r="BW337" s="78">
        <f>SUM(Mariannhill!BW337)</f>
        <v>0</v>
      </c>
      <c r="BX337" s="78">
        <f>SUM(Mariannhill!BX337)</f>
        <v>0</v>
      </c>
      <c r="BY337" s="78">
        <f>SUM(Mariannhill!BY337)</f>
        <v>0</v>
      </c>
      <c r="BZ337" s="78">
        <f>SUM(Mariannhill!BZ337)</f>
        <v>0</v>
      </c>
      <c r="CA337" s="78">
        <f>SUM(Mariannhill!CA337)</f>
        <v>0</v>
      </c>
      <c r="CB337" s="78">
        <f>SUM(Mariannhill!CB337)</f>
        <v>0</v>
      </c>
      <c r="CC337" s="77">
        <f>SUM(Mariannhill!CC337)</f>
        <v>0</v>
      </c>
      <c r="CD337" s="40" t="s">
        <v>50</v>
      </c>
    </row>
    <row r="338" spans="1:82" s="148" customFormat="1" ht="26" x14ac:dyDescent="0.35">
      <c r="A338" s="155"/>
      <c r="B338" s="74" t="s">
        <v>627</v>
      </c>
      <c r="C338" s="130" t="s">
        <v>628</v>
      </c>
      <c r="D338" s="131" t="s">
        <v>248</v>
      </c>
      <c r="E338" s="255">
        <f>SUM(Mariannhill!E338)</f>
        <v>1</v>
      </c>
      <c r="F338" s="214" t="b">
        <f>(Mariannhill!G336)=G338</f>
        <v>1</v>
      </c>
      <c r="G338" s="75">
        <f t="shared" si="105"/>
        <v>0</v>
      </c>
      <c r="H338" s="76">
        <f>SUM(Mariannhill!H338)</f>
        <v>0</v>
      </c>
      <c r="I338" s="77">
        <f>SUM(Mariannhill!I338)</f>
        <v>0</v>
      </c>
      <c r="J338" s="76">
        <f>SUM(Mariannhill!J338)</f>
        <v>0</v>
      </c>
      <c r="K338" s="78">
        <f>SUM(Mariannhill!K338)</f>
        <v>0</v>
      </c>
      <c r="L338" s="78">
        <f>SUM(Mariannhill!L338)</f>
        <v>0</v>
      </c>
      <c r="M338" s="78">
        <f>SUM(Mariannhill!M338)</f>
        <v>0</v>
      </c>
      <c r="N338" s="78">
        <f>SUM(Mariannhill!N338)</f>
        <v>0</v>
      </c>
      <c r="O338" s="78">
        <f>SUM(Mariannhill!O338)</f>
        <v>0</v>
      </c>
      <c r="P338" s="78">
        <f>SUM(Mariannhill!P338)</f>
        <v>0</v>
      </c>
      <c r="Q338" s="78">
        <f>SUM(Mariannhill!Q338)</f>
        <v>0</v>
      </c>
      <c r="R338" s="78">
        <f>SUM(Mariannhill!R338)</f>
        <v>0</v>
      </c>
      <c r="S338" s="78">
        <f>SUM(Mariannhill!S338)</f>
        <v>0</v>
      </c>
      <c r="T338" s="78">
        <f>SUM(Mariannhill!T338)</f>
        <v>0</v>
      </c>
      <c r="U338" s="77">
        <f>SUM(Mariannhill!U338)</f>
        <v>0</v>
      </c>
      <c r="V338" s="76">
        <f>SUM(Mariannhill!V338)</f>
        <v>0</v>
      </c>
      <c r="W338" s="78">
        <f>SUM(Mariannhill!W338)</f>
        <v>0</v>
      </c>
      <c r="X338" s="78">
        <f>SUM(Mariannhill!X338)</f>
        <v>0</v>
      </c>
      <c r="Y338" s="78">
        <f>SUM(Mariannhill!Y338)</f>
        <v>0</v>
      </c>
      <c r="Z338" s="78">
        <f>SUM(Mariannhill!Z338)</f>
        <v>0</v>
      </c>
      <c r="AA338" s="78">
        <f>SUM(Mariannhill!AA338)</f>
        <v>0</v>
      </c>
      <c r="AB338" s="78">
        <f>SUM(Mariannhill!AB338)</f>
        <v>0</v>
      </c>
      <c r="AC338" s="78">
        <f>SUM(Mariannhill!AC338)</f>
        <v>0</v>
      </c>
      <c r="AD338" s="78">
        <f>SUM(Mariannhill!AD338)</f>
        <v>0</v>
      </c>
      <c r="AE338" s="78">
        <f>SUM(Mariannhill!AE338)</f>
        <v>0</v>
      </c>
      <c r="AF338" s="78">
        <f>SUM(Mariannhill!AF338)</f>
        <v>0</v>
      </c>
      <c r="AG338" s="77">
        <f>SUM(Mariannhill!AG338)</f>
        <v>0</v>
      </c>
      <c r="AH338" s="79">
        <f>SUM(Mariannhill!AH338)</f>
        <v>0</v>
      </c>
      <c r="AI338" s="78">
        <f>SUM(Mariannhill!AI338)</f>
        <v>0</v>
      </c>
      <c r="AJ338" s="78">
        <f>SUM(Mariannhill!AJ338)</f>
        <v>0</v>
      </c>
      <c r="AK338" s="78">
        <f>SUM(Mariannhill!AK338)</f>
        <v>0</v>
      </c>
      <c r="AL338" s="78">
        <f>SUM(Mariannhill!AL338)</f>
        <v>0</v>
      </c>
      <c r="AM338" s="78">
        <f>SUM(Mariannhill!AM338)</f>
        <v>0</v>
      </c>
      <c r="AN338" s="78">
        <f>SUM(Mariannhill!AN338)</f>
        <v>0</v>
      </c>
      <c r="AO338" s="78">
        <f>SUM(Mariannhill!AO338)</f>
        <v>0</v>
      </c>
      <c r="AP338" s="78">
        <f>SUM(Mariannhill!AP338)</f>
        <v>0</v>
      </c>
      <c r="AQ338" s="78">
        <f>SUM(Mariannhill!AQ338)</f>
        <v>0</v>
      </c>
      <c r="AR338" s="78">
        <f>SUM(Mariannhill!AR338)</f>
        <v>0</v>
      </c>
      <c r="AS338" s="77">
        <f>SUM(Mariannhill!AS338)</f>
        <v>0</v>
      </c>
      <c r="AT338" s="79">
        <f>SUM(Mariannhill!AT338)</f>
        <v>0</v>
      </c>
      <c r="AU338" s="78">
        <f>SUM(Mariannhill!AU338)</f>
        <v>0</v>
      </c>
      <c r="AV338" s="78">
        <f>SUM(Mariannhill!AV338)</f>
        <v>0</v>
      </c>
      <c r="AW338" s="78">
        <f>SUM(Mariannhill!AW338)</f>
        <v>0</v>
      </c>
      <c r="AX338" s="78">
        <f>SUM(Mariannhill!AX338)</f>
        <v>0</v>
      </c>
      <c r="AY338" s="78">
        <f>SUM(Mariannhill!AY338)</f>
        <v>0</v>
      </c>
      <c r="AZ338" s="78">
        <f>SUM(Mariannhill!AZ338)</f>
        <v>0</v>
      </c>
      <c r="BA338" s="78">
        <f>SUM(Mariannhill!BA338)</f>
        <v>0</v>
      </c>
      <c r="BB338" s="78">
        <f>SUM(Mariannhill!BB338)</f>
        <v>0</v>
      </c>
      <c r="BC338" s="78">
        <f>SUM(Mariannhill!BC338)</f>
        <v>0</v>
      </c>
      <c r="BD338" s="78">
        <f>SUM(Mariannhill!BD338)</f>
        <v>0</v>
      </c>
      <c r="BE338" s="77">
        <f>SUM(Mariannhill!BE338)</f>
        <v>0</v>
      </c>
      <c r="BF338" s="79">
        <f>SUM(Mariannhill!BF338)</f>
        <v>0</v>
      </c>
      <c r="BG338" s="78">
        <f>SUM(Mariannhill!BG338)</f>
        <v>0</v>
      </c>
      <c r="BH338" s="78">
        <f>SUM(Mariannhill!BH338)</f>
        <v>0</v>
      </c>
      <c r="BI338" s="78">
        <f>SUM(Mariannhill!BI338)</f>
        <v>0</v>
      </c>
      <c r="BJ338" s="78">
        <f>SUM(Mariannhill!BJ338)</f>
        <v>0</v>
      </c>
      <c r="BK338" s="78">
        <f>SUM(Mariannhill!BK338)</f>
        <v>0</v>
      </c>
      <c r="BL338" s="78">
        <f>SUM(Mariannhill!BL338)</f>
        <v>0</v>
      </c>
      <c r="BM338" s="78">
        <f>SUM(Mariannhill!BM338)</f>
        <v>0</v>
      </c>
      <c r="BN338" s="78">
        <f>SUM(Mariannhill!BN338)</f>
        <v>0</v>
      </c>
      <c r="BO338" s="78">
        <f>SUM(Mariannhill!BO338)</f>
        <v>0</v>
      </c>
      <c r="BP338" s="78">
        <f>SUM(Mariannhill!BP338)</f>
        <v>0</v>
      </c>
      <c r="BQ338" s="77">
        <f>SUM(Mariannhill!BQ338)</f>
        <v>0</v>
      </c>
      <c r="BR338" s="79">
        <f>SUM(Mariannhill!BR338)</f>
        <v>0</v>
      </c>
      <c r="BS338" s="78">
        <f>SUM(Mariannhill!BS338)</f>
        <v>0</v>
      </c>
      <c r="BT338" s="78">
        <f>SUM(Mariannhill!BT338)</f>
        <v>0</v>
      </c>
      <c r="BU338" s="78">
        <f>SUM(Mariannhill!BU338)</f>
        <v>0</v>
      </c>
      <c r="BV338" s="78">
        <f>SUM(Mariannhill!BV338)</f>
        <v>0</v>
      </c>
      <c r="BW338" s="78">
        <f>SUM(Mariannhill!BW338)</f>
        <v>0</v>
      </c>
      <c r="BX338" s="78">
        <f>SUM(Mariannhill!BX338)</f>
        <v>0</v>
      </c>
      <c r="BY338" s="78">
        <f>SUM(Mariannhill!BY338)</f>
        <v>0</v>
      </c>
      <c r="BZ338" s="78">
        <f>SUM(Mariannhill!BZ338)</f>
        <v>0</v>
      </c>
      <c r="CA338" s="78">
        <f>SUM(Mariannhill!CA338)</f>
        <v>0</v>
      </c>
      <c r="CB338" s="78">
        <f>SUM(Mariannhill!CB338)</f>
        <v>0</v>
      </c>
      <c r="CC338" s="77">
        <f>SUM(Mariannhill!CC338)</f>
        <v>0</v>
      </c>
      <c r="CD338" s="40" t="s">
        <v>50</v>
      </c>
    </row>
    <row r="339" spans="1:82" s="40" customFormat="1" ht="26" x14ac:dyDescent="0.35">
      <c r="A339" s="44"/>
      <c r="B339" s="74" t="s">
        <v>629</v>
      </c>
      <c r="C339" s="130" t="s">
        <v>630</v>
      </c>
      <c r="D339" s="131" t="s">
        <v>248</v>
      </c>
      <c r="E339" s="255">
        <f>SUM(Mariannhill!E339)</f>
        <v>1</v>
      </c>
      <c r="F339" s="214" t="b">
        <f>(Mariannhill!G337)=G339</f>
        <v>1</v>
      </c>
      <c r="G339" s="75">
        <f t="shared" si="105"/>
        <v>0</v>
      </c>
      <c r="H339" s="76">
        <f>SUM(Mariannhill!H339)</f>
        <v>0</v>
      </c>
      <c r="I339" s="77">
        <f>SUM(Mariannhill!I339)</f>
        <v>0</v>
      </c>
      <c r="J339" s="76">
        <f>SUM(Mariannhill!J339)</f>
        <v>0</v>
      </c>
      <c r="K339" s="78">
        <f>SUM(Mariannhill!K339)</f>
        <v>0</v>
      </c>
      <c r="L339" s="78">
        <f>SUM(Mariannhill!L339)</f>
        <v>0</v>
      </c>
      <c r="M339" s="78">
        <f>SUM(Mariannhill!M339)</f>
        <v>0</v>
      </c>
      <c r="N339" s="78">
        <f>SUM(Mariannhill!N339)</f>
        <v>0</v>
      </c>
      <c r="O339" s="78">
        <f>SUM(Mariannhill!O339)</f>
        <v>0</v>
      </c>
      <c r="P339" s="78">
        <f>SUM(Mariannhill!P339)</f>
        <v>0</v>
      </c>
      <c r="Q339" s="78">
        <f>SUM(Mariannhill!Q339)</f>
        <v>0</v>
      </c>
      <c r="R339" s="78">
        <f>SUM(Mariannhill!R339)</f>
        <v>0</v>
      </c>
      <c r="S339" s="78">
        <f>SUM(Mariannhill!S339)</f>
        <v>0</v>
      </c>
      <c r="T339" s="78">
        <f>SUM(Mariannhill!T339)</f>
        <v>0</v>
      </c>
      <c r="U339" s="77">
        <f>SUM(Mariannhill!U339)</f>
        <v>0</v>
      </c>
      <c r="V339" s="76">
        <f>SUM(Mariannhill!V339)</f>
        <v>0</v>
      </c>
      <c r="W339" s="78">
        <f>SUM(Mariannhill!W339)</f>
        <v>0</v>
      </c>
      <c r="X339" s="78">
        <f>SUM(Mariannhill!X339)</f>
        <v>0</v>
      </c>
      <c r="Y339" s="78">
        <f>SUM(Mariannhill!Y339)</f>
        <v>0</v>
      </c>
      <c r="Z339" s="78">
        <f>SUM(Mariannhill!Z339)</f>
        <v>0</v>
      </c>
      <c r="AA339" s="78">
        <f>SUM(Mariannhill!AA339)</f>
        <v>0</v>
      </c>
      <c r="AB339" s="78">
        <f>SUM(Mariannhill!AB339)</f>
        <v>0</v>
      </c>
      <c r="AC339" s="78">
        <f>SUM(Mariannhill!AC339)</f>
        <v>0</v>
      </c>
      <c r="AD339" s="78">
        <f>SUM(Mariannhill!AD339)</f>
        <v>0</v>
      </c>
      <c r="AE339" s="78">
        <f>SUM(Mariannhill!AE339)</f>
        <v>0</v>
      </c>
      <c r="AF339" s="78">
        <f>SUM(Mariannhill!AF339)</f>
        <v>0</v>
      </c>
      <c r="AG339" s="77">
        <f>SUM(Mariannhill!AG339)</f>
        <v>0</v>
      </c>
      <c r="AH339" s="79">
        <f>SUM(Mariannhill!AH339)</f>
        <v>0</v>
      </c>
      <c r="AI339" s="78">
        <f>SUM(Mariannhill!AI339)</f>
        <v>0</v>
      </c>
      <c r="AJ339" s="78">
        <f>SUM(Mariannhill!AJ339)</f>
        <v>0</v>
      </c>
      <c r="AK339" s="78">
        <f>SUM(Mariannhill!AK339)</f>
        <v>0</v>
      </c>
      <c r="AL339" s="78">
        <f>SUM(Mariannhill!AL339)</f>
        <v>0</v>
      </c>
      <c r="AM339" s="78">
        <f>SUM(Mariannhill!AM339)</f>
        <v>0</v>
      </c>
      <c r="AN339" s="78">
        <f>SUM(Mariannhill!AN339)</f>
        <v>0</v>
      </c>
      <c r="AO339" s="78">
        <f>SUM(Mariannhill!AO339)</f>
        <v>0</v>
      </c>
      <c r="AP339" s="78">
        <f>SUM(Mariannhill!AP339)</f>
        <v>0</v>
      </c>
      <c r="AQ339" s="78">
        <f>SUM(Mariannhill!AQ339)</f>
        <v>0</v>
      </c>
      <c r="AR339" s="78">
        <f>SUM(Mariannhill!AR339)</f>
        <v>0</v>
      </c>
      <c r="AS339" s="77">
        <f>SUM(Mariannhill!AS339)</f>
        <v>0</v>
      </c>
      <c r="AT339" s="79">
        <f>SUM(Mariannhill!AT339)</f>
        <v>0</v>
      </c>
      <c r="AU339" s="78">
        <f>SUM(Mariannhill!AU339)</f>
        <v>0</v>
      </c>
      <c r="AV339" s="78">
        <f>SUM(Mariannhill!AV339)</f>
        <v>0</v>
      </c>
      <c r="AW339" s="78">
        <f>SUM(Mariannhill!AW339)</f>
        <v>0</v>
      </c>
      <c r="AX339" s="78">
        <f>SUM(Mariannhill!AX339)</f>
        <v>0</v>
      </c>
      <c r="AY339" s="78">
        <f>SUM(Mariannhill!AY339)</f>
        <v>0</v>
      </c>
      <c r="AZ339" s="78">
        <f>SUM(Mariannhill!AZ339)</f>
        <v>0</v>
      </c>
      <c r="BA339" s="78">
        <f>SUM(Mariannhill!BA339)</f>
        <v>0</v>
      </c>
      <c r="BB339" s="78">
        <f>SUM(Mariannhill!BB339)</f>
        <v>0</v>
      </c>
      <c r="BC339" s="78">
        <f>SUM(Mariannhill!BC339)</f>
        <v>0</v>
      </c>
      <c r="BD339" s="78">
        <f>SUM(Mariannhill!BD339)</f>
        <v>0</v>
      </c>
      <c r="BE339" s="77">
        <f>SUM(Mariannhill!BE339)</f>
        <v>0</v>
      </c>
      <c r="BF339" s="79">
        <f>SUM(Mariannhill!BF339)</f>
        <v>0</v>
      </c>
      <c r="BG339" s="78">
        <f>SUM(Mariannhill!BG339)</f>
        <v>0</v>
      </c>
      <c r="BH339" s="78">
        <f>SUM(Mariannhill!BH339)</f>
        <v>0</v>
      </c>
      <c r="BI339" s="78">
        <f>SUM(Mariannhill!BI339)</f>
        <v>0</v>
      </c>
      <c r="BJ339" s="78">
        <f>SUM(Mariannhill!BJ339)</f>
        <v>0</v>
      </c>
      <c r="BK339" s="78">
        <f>SUM(Mariannhill!BK339)</f>
        <v>0</v>
      </c>
      <c r="BL339" s="78">
        <f>SUM(Mariannhill!BL339)</f>
        <v>0</v>
      </c>
      <c r="BM339" s="78">
        <f>SUM(Mariannhill!BM339)</f>
        <v>0</v>
      </c>
      <c r="BN339" s="78">
        <f>SUM(Mariannhill!BN339)</f>
        <v>0</v>
      </c>
      <c r="BO339" s="78">
        <f>SUM(Mariannhill!BO339)</f>
        <v>0</v>
      </c>
      <c r="BP339" s="78">
        <f>SUM(Mariannhill!BP339)</f>
        <v>0</v>
      </c>
      <c r="BQ339" s="77">
        <f>SUM(Mariannhill!BQ339)</f>
        <v>0</v>
      </c>
      <c r="BR339" s="79">
        <f>SUM(Mariannhill!BR339)</f>
        <v>0</v>
      </c>
      <c r="BS339" s="78">
        <f>SUM(Mariannhill!BS339)</f>
        <v>0</v>
      </c>
      <c r="BT339" s="78">
        <f>SUM(Mariannhill!BT339)</f>
        <v>0</v>
      </c>
      <c r="BU339" s="78">
        <f>SUM(Mariannhill!BU339)</f>
        <v>0</v>
      </c>
      <c r="BV339" s="78">
        <f>SUM(Mariannhill!BV339)</f>
        <v>0</v>
      </c>
      <c r="BW339" s="78">
        <f>SUM(Mariannhill!BW339)</f>
        <v>0</v>
      </c>
      <c r="BX339" s="78">
        <f>SUM(Mariannhill!BX339)</f>
        <v>0</v>
      </c>
      <c r="BY339" s="78">
        <f>SUM(Mariannhill!BY339)</f>
        <v>0</v>
      </c>
      <c r="BZ339" s="78">
        <f>SUM(Mariannhill!BZ339)</f>
        <v>0</v>
      </c>
      <c r="CA339" s="78">
        <f>SUM(Mariannhill!CA339)</f>
        <v>0</v>
      </c>
      <c r="CB339" s="78">
        <f>SUM(Mariannhill!CB339)</f>
        <v>0</v>
      </c>
      <c r="CC339" s="77">
        <f>SUM(Mariannhill!CC339)</f>
        <v>0</v>
      </c>
      <c r="CD339" s="40" t="s">
        <v>50</v>
      </c>
    </row>
    <row r="340" spans="1:82" s="148" customFormat="1" ht="26" x14ac:dyDescent="0.35">
      <c r="A340" s="155"/>
      <c r="B340" s="74" t="s">
        <v>631</v>
      </c>
      <c r="C340" s="130" t="s">
        <v>632</v>
      </c>
      <c r="D340" s="131" t="s">
        <v>248</v>
      </c>
      <c r="E340" s="255">
        <f>SUM(Mariannhill!E340)</f>
        <v>1</v>
      </c>
      <c r="F340" s="214" t="b">
        <f>(Mariannhill!G338)=G340</f>
        <v>1</v>
      </c>
      <c r="G340" s="75">
        <f t="shared" si="105"/>
        <v>0</v>
      </c>
      <c r="H340" s="76">
        <f>SUM(Mariannhill!H340)</f>
        <v>0</v>
      </c>
      <c r="I340" s="77">
        <f>SUM(Mariannhill!I340)</f>
        <v>0</v>
      </c>
      <c r="J340" s="76">
        <f>SUM(Mariannhill!J340)</f>
        <v>0</v>
      </c>
      <c r="K340" s="78">
        <f>SUM(Mariannhill!K340)</f>
        <v>0</v>
      </c>
      <c r="L340" s="78">
        <f>SUM(Mariannhill!L340)</f>
        <v>0</v>
      </c>
      <c r="M340" s="78">
        <f>SUM(Mariannhill!M340)</f>
        <v>0</v>
      </c>
      <c r="N340" s="78">
        <f>SUM(Mariannhill!N340)</f>
        <v>0</v>
      </c>
      <c r="O340" s="78">
        <f>SUM(Mariannhill!O340)</f>
        <v>0</v>
      </c>
      <c r="P340" s="78">
        <f>SUM(Mariannhill!P340)</f>
        <v>0</v>
      </c>
      <c r="Q340" s="78">
        <f>SUM(Mariannhill!Q340)</f>
        <v>0</v>
      </c>
      <c r="R340" s="78">
        <f>SUM(Mariannhill!R340)</f>
        <v>0</v>
      </c>
      <c r="S340" s="78">
        <f>SUM(Mariannhill!S340)</f>
        <v>0</v>
      </c>
      <c r="T340" s="78">
        <f>SUM(Mariannhill!T340)</f>
        <v>0</v>
      </c>
      <c r="U340" s="77">
        <f>SUM(Mariannhill!U340)</f>
        <v>0</v>
      </c>
      <c r="V340" s="76">
        <f>SUM(Mariannhill!V340)</f>
        <v>0</v>
      </c>
      <c r="W340" s="78">
        <f>SUM(Mariannhill!W340)</f>
        <v>0</v>
      </c>
      <c r="X340" s="78">
        <f>SUM(Mariannhill!X340)</f>
        <v>0</v>
      </c>
      <c r="Y340" s="78">
        <f>SUM(Mariannhill!Y340)</f>
        <v>0</v>
      </c>
      <c r="Z340" s="78">
        <f>SUM(Mariannhill!Z340)</f>
        <v>0</v>
      </c>
      <c r="AA340" s="78">
        <f>SUM(Mariannhill!AA340)</f>
        <v>0</v>
      </c>
      <c r="AB340" s="78">
        <f>SUM(Mariannhill!AB340)</f>
        <v>0</v>
      </c>
      <c r="AC340" s="78">
        <f>SUM(Mariannhill!AC340)</f>
        <v>0</v>
      </c>
      <c r="AD340" s="78">
        <f>SUM(Mariannhill!AD340)</f>
        <v>0</v>
      </c>
      <c r="AE340" s="78">
        <f>SUM(Mariannhill!AE340)</f>
        <v>0</v>
      </c>
      <c r="AF340" s="78">
        <f>SUM(Mariannhill!AF340)</f>
        <v>0</v>
      </c>
      <c r="AG340" s="77">
        <f>SUM(Mariannhill!AG340)</f>
        <v>0</v>
      </c>
      <c r="AH340" s="79">
        <f>SUM(Mariannhill!AH340)</f>
        <v>0</v>
      </c>
      <c r="AI340" s="78">
        <f>SUM(Mariannhill!AI340)</f>
        <v>0</v>
      </c>
      <c r="AJ340" s="78">
        <f>SUM(Mariannhill!AJ340)</f>
        <v>0</v>
      </c>
      <c r="AK340" s="78">
        <f>SUM(Mariannhill!AK340)</f>
        <v>0</v>
      </c>
      <c r="AL340" s="78">
        <f>SUM(Mariannhill!AL340)</f>
        <v>0</v>
      </c>
      <c r="AM340" s="78">
        <f>SUM(Mariannhill!AM340)</f>
        <v>0</v>
      </c>
      <c r="AN340" s="78">
        <f>SUM(Mariannhill!AN340)</f>
        <v>0</v>
      </c>
      <c r="AO340" s="78">
        <f>SUM(Mariannhill!AO340)</f>
        <v>0</v>
      </c>
      <c r="AP340" s="78">
        <f>SUM(Mariannhill!AP340)</f>
        <v>0</v>
      </c>
      <c r="AQ340" s="78">
        <f>SUM(Mariannhill!AQ340)</f>
        <v>0</v>
      </c>
      <c r="AR340" s="78">
        <f>SUM(Mariannhill!AR340)</f>
        <v>0</v>
      </c>
      <c r="AS340" s="77">
        <f>SUM(Mariannhill!AS340)</f>
        <v>0</v>
      </c>
      <c r="AT340" s="79">
        <f>SUM(Mariannhill!AT340)</f>
        <v>0</v>
      </c>
      <c r="AU340" s="78">
        <f>SUM(Mariannhill!AU340)</f>
        <v>0</v>
      </c>
      <c r="AV340" s="78">
        <f>SUM(Mariannhill!AV340)</f>
        <v>0</v>
      </c>
      <c r="AW340" s="78">
        <f>SUM(Mariannhill!AW340)</f>
        <v>0</v>
      </c>
      <c r="AX340" s="78">
        <f>SUM(Mariannhill!AX340)</f>
        <v>0</v>
      </c>
      <c r="AY340" s="78">
        <f>SUM(Mariannhill!AY340)</f>
        <v>0</v>
      </c>
      <c r="AZ340" s="78">
        <f>SUM(Mariannhill!AZ340)</f>
        <v>0</v>
      </c>
      <c r="BA340" s="78">
        <f>SUM(Mariannhill!BA340)</f>
        <v>0</v>
      </c>
      <c r="BB340" s="78">
        <f>SUM(Mariannhill!BB340)</f>
        <v>0</v>
      </c>
      <c r="BC340" s="78">
        <f>SUM(Mariannhill!BC340)</f>
        <v>0</v>
      </c>
      <c r="BD340" s="78">
        <f>SUM(Mariannhill!BD340)</f>
        <v>0</v>
      </c>
      <c r="BE340" s="77">
        <f>SUM(Mariannhill!BE340)</f>
        <v>0</v>
      </c>
      <c r="BF340" s="79">
        <f>SUM(Mariannhill!BF340)</f>
        <v>0</v>
      </c>
      <c r="BG340" s="78">
        <f>SUM(Mariannhill!BG340)</f>
        <v>0</v>
      </c>
      <c r="BH340" s="78">
        <f>SUM(Mariannhill!BH340)</f>
        <v>0</v>
      </c>
      <c r="BI340" s="78">
        <f>SUM(Mariannhill!BI340)</f>
        <v>0</v>
      </c>
      <c r="BJ340" s="78">
        <f>SUM(Mariannhill!BJ340)</f>
        <v>0</v>
      </c>
      <c r="BK340" s="78">
        <f>SUM(Mariannhill!BK340)</f>
        <v>0</v>
      </c>
      <c r="BL340" s="78">
        <f>SUM(Mariannhill!BL340)</f>
        <v>0</v>
      </c>
      <c r="BM340" s="78">
        <f>SUM(Mariannhill!BM340)</f>
        <v>0</v>
      </c>
      <c r="BN340" s="78">
        <f>SUM(Mariannhill!BN340)</f>
        <v>0</v>
      </c>
      <c r="BO340" s="78">
        <f>SUM(Mariannhill!BO340)</f>
        <v>0</v>
      </c>
      <c r="BP340" s="78">
        <f>SUM(Mariannhill!BP340)</f>
        <v>0</v>
      </c>
      <c r="BQ340" s="77">
        <f>SUM(Mariannhill!BQ340)</f>
        <v>0</v>
      </c>
      <c r="BR340" s="79">
        <f>SUM(Mariannhill!BR340)</f>
        <v>0</v>
      </c>
      <c r="BS340" s="78">
        <f>SUM(Mariannhill!BS340)</f>
        <v>0</v>
      </c>
      <c r="BT340" s="78">
        <f>SUM(Mariannhill!BT340)</f>
        <v>0</v>
      </c>
      <c r="BU340" s="78">
        <f>SUM(Mariannhill!BU340)</f>
        <v>0</v>
      </c>
      <c r="BV340" s="78">
        <f>SUM(Mariannhill!BV340)</f>
        <v>0</v>
      </c>
      <c r="BW340" s="78">
        <f>SUM(Mariannhill!BW340)</f>
        <v>0</v>
      </c>
      <c r="BX340" s="78">
        <f>SUM(Mariannhill!BX340)</f>
        <v>0</v>
      </c>
      <c r="BY340" s="78">
        <f>SUM(Mariannhill!BY340)</f>
        <v>0</v>
      </c>
      <c r="BZ340" s="78">
        <f>SUM(Mariannhill!BZ340)</f>
        <v>0</v>
      </c>
      <c r="CA340" s="78">
        <f>SUM(Mariannhill!CA340)</f>
        <v>0</v>
      </c>
      <c r="CB340" s="78">
        <f>SUM(Mariannhill!CB340)</f>
        <v>0</v>
      </c>
      <c r="CC340" s="77">
        <f>SUM(Mariannhill!CC340)</f>
        <v>0</v>
      </c>
      <c r="CD340" s="40" t="s">
        <v>50</v>
      </c>
    </row>
    <row r="341" spans="1:82" s="40" customFormat="1" ht="26" x14ac:dyDescent="0.35">
      <c r="A341" s="44"/>
      <c r="B341" s="74" t="s">
        <v>633</v>
      </c>
      <c r="C341" s="130" t="s">
        <v>634</v>
      </c>
      <c r="D341" s="131" t="s">
        <v>248</v>
      </c>
      <c r="E341" s="255">
        <f>SUM(Mariannhill!E341)</f>
        <v>1</v>
      </c>
      <c r="F341" s="214" t="b">
        <f>(Mariannhill!G339)=G341</f>
        <v>1</v>
      </c>
      <c r="G341" s="75">
        <f t="shared" si="105"/>
        <v>0</v>
      </c>
      <c r="H341" s="76">
        <f>SUM(Mariannhill!H341)</f>
        <v>0</v>
      </c>
      <c r="I341" s="77">
        <f>SUM(Mariannhill!I341)</f>
        <v>0</v>
      </c>
      <c r="J341" s="76">
        <f>SUM(Mariannhill!J341)</f>
        <v>0</v>
      </c>
      <c r="K341" s="78">
        <f>SUM(Mariannhill!K341)</f>
        <v>0</v>
      </c>
      <c r="L341" s="78">
        <f>SUM(Mariannhill!L341)</f>
        <v>0</v>
      </c>
      <c r="M341" s="78">
        <f>SUM(Mariannhill!M341)</f>
        <v>0</v>
      </c>
      <c r="N341" s="78">
        <f>SUM(Mariannhill!N341)</f>
        <v>0</v>
      </c>
      <c r="O341" s="78">
        <f>SUM(Mariannhill!O341)</f>
        <v>0</v>
      </c>
      <c r="P341" s="78">
        <f>SUM(Mariannhill!P341)</f>
        <v>0</v>
      </c>
      <c r="Q341" s="78">
        <f>SUM(Mariannhill!Q341)</f>
        <v>0</v>
      </c>
      <c r="R341" s="78">
        <f>SUM(Mariannhill!R341)</f>
        <v>0</v>
      </c>
      <c r="S341" s="78">
        <f>SUM(Mariannhill!S341)</f>
        <v>0</v>
      </c>
      <c r="T341" s="78">
        <f>SUM(Mariannhill!T341)</f>
        <v>0</v>
      </c>
      <c r="U341" s="77">
        <f>SUM(Mariannhill!U341)</f>
        <v>0</v>
      </c>
      <c r="V341" s="76">
        <f>SUM(Mariannhill!V341)</f>
        <v>0</v>
      </c>
      <c r="W341" s="78">
        <f>SUM(Mariannhill!W341)</f>
        <v>0</v>
      </c>
      <c r="X341" s="78">
        <f>SUM(Mariannhill!X341)</f>
        <v>0</v>
      </c>
      <c r="Y341" s="78">
        <f>SUM(Mariannhill!Y341)</f>
        <v>0</v>
      </c>
      <c r="Z341" s="78">
        <f>SUM(Mariannhill!Z341)</f>
        <v>0</v>
      </c>
      <c r="AA341" s="78">
        <f>SUM(Mariannhill!AA341)</f>
        <v>0</v>
      </c>
      <c r="AB341" s="78">
        <f>SUM(Mariannhill!AB341)</f>
        <v>0</v>
      </c>
      <c r="AC341" s="78">
        <f>SUM(Mariannhill!AC341)</f>
        <v>0</v>
      </c>
      <c r="AD341" s="78">
        <f>SUM(Mariannhill!AD341)</f>
        <v>0</v>
      </c>
      <c r="AE341" s="78">
        <f>SUM(Mariannhill!AE341)</f>
        <v>0</v>
      </c>
      <c r="AF341" s="78">
        <f>SUM(Mariannhill!AF341)</f>
        <v>0</v>
      </c>
      <c r="AG341" s="77">
        <f>SUM(Mariannhill!AG341)</f>
        <v>0</v>
      </c>
      <c r="AH341" s="79">
        <f>SUM(Mariannhill!AH341)</f>
        <v>0</v>
      </c>
      <c r="AI341" s="78">
        <f>SUM(Mariannhill!AI341)</f>
        <v>0</v>
      </c>
      <c r="AJ341" s="78">
        <f>SUM(Mariannhill!AJ341)</f>
        <v>0</v>
      </c>
      <c r="AK341" s="78">
        <f>SUM(Mariannhill!AK341)</f>
        <v>0</v>
      </c>
      <c r="AL341" s="78">
        <f>SUM(Mariannhill!AL341)</f>
        <v>0</v>
      </c>
      <c r="AM341" s="78">
        <f>SUM(Mariannhill!AM341)</f>
        <v>0</v>
      </c>
      <c r="AN341" s="78">
        <f>SUM(Mariannhill!AN341)</f>
        <v>0</v>
      </c>
      <c r="AO341" s="78">
        <f>SUM(Mariannhill!AO341)</f>
        <v>0</v>
      </c>
      <c r="AP341" s="78">
        <f>SUM(Mariannhill!AP341)</f>
        <v>0</v>
      </c>
      <c r="AQ341" s="78">
        <f>SUM(Mariannhill!AQ341)</f>
        <v>0</v>
      </c>
      <c r="AR341" s="78">
        <f>SUM(Mariannhill!AR341)</f>
        <v>0</v>
      </c>
      <c r="AS341" s="77">
        <f>SUM(Mariannhill!AS341)</f>
        <v>0</v>
      </c>
      <c r="AT341" s="79">
        <f>SUM(Mariannhill!AT341)</f>
        <v>0</v>
      </c>
      <c r="AU341" s="78">
        <f>SUM(Mariannhill!AU341)</f>
        <v>0</v>
      </c>
      <c r="AV341" s="78">
        <f>SUM(Mariannhill!AV341)</f>
        <v>0</v>
      </c>
      <c r="AW341" s="78">
        <f>SUM(Mariannhill!AW341)</f>
        <v>0</v>
      </c>
      <c r="AX341" s="78">
        <f>SUM(Mariannhill!AX341)</f>
        <v>0</v>
      </c>
      <c r="AY341" s="78">
        <f>SUM(Mariannhill!AY341)</f>
        <v>0</v>
      </c>
      <c r="AZ341" s="78">
        <f>SUM(Mariannhill!AZ341)</f>
        <v>0</v>
      </c>
      <c r="BA341" s="78">
        <f>SUM(Mariannhill!BA341)</f>
        <v>0</v>
      </c>
      <c r="BB341" s="78">
        <f>SUM(Mariannhill!BB341)</f>
        <v>0</v>
      </c>
      <c r="BC341" s="78">
        <f>SUM(Mariannhill!BC341)</f>
        <v>0</v>
      </c>
      <c r="BD341" s="78">
        <f>SUM(Mariannhill!BD341)</f>
        <v>0</v>
      </c>
      <c r="BE341" s="77">
        <f>SUM(Mariannhill!BE341)</f>
        <v>0</v>
      </c>
      <c r="BF341" s="79">
        <f>SUM(Mariannhill!BF341)</f>
        <v>0</v>
      </c>
      <c r="BG341" s="78">
        <f>SUM(Mariannhill!BG341)</f>
        <v>0</v>
      </c>
      <c r="BH341" s="78">
        <f>SUM(Mariannhill!BH341)</f>
        <v>0</v>
      </c>
      <c r="BI341" s="78">
        <f>SUM(Mariannhill!BI341)</f>
        <v>0</v>
      </c>
      <c r="BJ341" s="78">
        <f>SUM(Mariannhill!BJ341)</f>
        <v>0</v>
      </c>
      <c r="BK341" s="78">
        <f>SUM(Mariannhill!BK341)</f>
        <v>0</v>
      </c>
      <c r="BL341" s="78">
        <f>SUM(Mariannhill!BL341)</f>
        <v>0</v>
      </c>
      <c r="BM341" s="78">
        <f>SUM(Mariannhill!BM341)</f>
        <v>0</v>
      </c>
      <c r="BN341" s="78">
        <f>SUM(Mariannhill!BN341)</f>
        <v>0</v>
      </c>
      <c r="BO341" s="78">
        <f>SUM(Mariannhill!BO341)</f>
        <v>0</v>
      </c>
      <c r="BP341" s="78">
        <f>SUM(Mariannhill!BP341)</f>
        <v>0</v>
      </c>
      <c r="BQ341" s="77">
        <f>SUM(Mariannhill!BQ341)</f>
        <v>0</v>
      </c>
      <c r="BR341" s="79">
        <f>SUM(Mariannhill!BR341)</f>
        <v>0</v>
      </c>
      <c r="BS341" s="78">
        <f>SUM(Mariannhill!BS341)</f>
        <v>0</v>
      </c>
      <c r="BT341" s="78">
        <f>SUM(Mariannhill!BT341)</f>
        <v>0</v>
      </c>
      <c r="BU341" s="78">
        <f>SUM(Mariannhill!BU341)</f>
        <v>0</v>
      </c>
      <c r="BV341" s="78">
        <f>SUM(Mariannhill!BV341)</f>
        <v>0</v>
      </c>
      <c r="BW341" s="78">
        <f>SUM(Mariannhill!BW341)</f>
        <v>0</v>
      </c>
      <c r="BX341" s="78">
        <f>SUM(Mariannhill!BX341)</f>
        <v>0</v>
      </c>
      <c r="BY341" s="78">
        <f>SUM(Mariannhill!BY341)</f>
        <v>0</v>
      </c>
      <c r="BZ341" s="78">
        <f>SUM(Mariannhill!BZ341)</f>
        <v>0</v>
      </c>
      <c r="CA341" s="78">
        <f>SUM(Mariannhill!CA341)</f>
        <v>0</v>
      </c>
      <c r="CB341" s="78">
        <f>SUM(Mariannhill!CB341)</f>
        <v>0</v>
      </c>
      <c r="CC341" s="77">
        <f>SUM(Mariannhill!CC341)</f>
        <v>0</v>
      </c>
      <c r="CD341" s="40" t="s">
        <v>50</v>
      </c>
    </row>
    <row r="342" spans="1:82" s="148" customFormat="1" ht="26" x14ac:dyDescent="0.35">
      <c r="A342" s="155"/>
      <c r="B342" s="25" t="s">
        <v>635</v>
      </c>
      <c r="C342" s="28" t="s">
        <v>636</v>
      </c>
      <c r="D342" s="131" t="s">
        <v>248</v>
      </c>
      <c r="E342" s="255">
        <f>SUM(Mariannhill!E342)</f>
        <v>1</v>
      </c>
      <c r="F342" s="214" t="b">
        <f>(Mariannhill!G340)=G342</f>
        <v>1</v>
      </c>
      <c r="G342" s="75">
        <f t="shared" si="105"/>
        <v>0</v>
      </c>
      <c r="H342" s="76">
        <f>SUM(Mariannhill!H342)</f>
        <v>0</v>
      </c>
      <c r="I342" s="77">
        <f>SUM(Mariannhill!I342)</f>
        <v>0</v>
      </c>
      <c r="J342" s="76">
        <f>SUM(Mariannhill!J342)</f>
        <v>0</v>
      </c>
      <c r="K342" s="78">
        <f>SUM(Mariannhill!K342)</f>
        <v>0</v>
      </c>
      <c r="L342" s="78">
        <f>SUM(Mariannhill!L342)</f>
        <v>0</v>
      </c>
      <c r="M342" s="78">
        <f>SUM(Mariannhill!M342)</f>
        <v>0</v>
      </c>
      <c r="N342" s="78">
        <f>SUM(Mariannhill!N342)</f>
        <v>0</v>
      </c>
      <c r="O342" s="78">
        <f>SUM(Mariannhill!O342)</f>
        <v>0</v>
      </c>
      <c r="P342" s="78">
        <f>SUM(Mariannhill!P342)</f>
        <v>0</v>
      </c>
      <c r="Q342" s="78">
        <f>SUM(Mariannhill!Q342)</f>
        <v>0</v>
      </c>
      <c r="R342" s="78">
        <f>SUM(Mariannhill!R342)</f>
        <v>0</v>
      </c>
      <c r="S342" s="78">
        <f>SUM(Mariannhill!S342)</f>
        <v>0</v>
      </c>
      <c r="T342" s="78">
        <f>SUM(Mariannhill!T342)</f>
        <v>0</v>
      </c>
      <c r="U342" s="77">
        <f>SUM(Mariannhill!U342)</f>
        <v>0</v>
      </c>
      <c r="V342" s="76">
        <f>SUM(Mariannhill!V342)</f>
        <v>0</v>
      </c>
      <c r="W342" s="78">
        <f>SUM(Mariannhill!W342)</f>
        <v>0</v>
      </c>
      <c r="X342" s="78">
        <f>SUM(Mariannhill!X342)</f>
        <v>0</v>
      </c>
      <c r="Y342" s="78">
        <f>SUM(Mariannhill!Y342)</f>
        <v>0</v>
      </c>
      <c r="Z342" s="78">
        <f>SUM(Mariannhill!Z342)</f>
        <v>0</v>
      </c>
      <c r="AA342" s="78">
        <f>SUM(Mariannhill!AA342)</f>
        <v>0</v>
      </c>
      <c r="AB342" s="78">
        <f>SUM(Mariannhill!AB342)</f>
        <v>0</v>
      </c>
      <c r="AC342" s="78">
        <f>SUM(Mariannhill!AC342)</f>
        <v>0</v>
      </c>
      <c r="AD342" s="78">
        <f>SUM(Mariannhill!AD342)</f>
        <v>0</v>
      </c>
      <c r="AE342" s="78">
        <f>SUM(Mariannhill!AE342)</f>
        <v>0</v>
      </c>
      <c r="AF342" s="78">
        <f>SUM(Mariannhill!AF342)</f>
        <v>0</v>
      </c>
      <c r="AG342" s="77">
        <f>SUM(Mariannhill!AG342)</f>
        <v>0</v>
      </c>
      <c r="AH342" s="79">
        <f>SUM(Mariannhill!AH342)</f>
        <v>0</v>
      </c>
      <c r="AI342" s="78">
        <f>SUM(Mariannhill!AI342)</f>
        <v>0</v>
      </c>
      <c r="AJ342" s="78">
        <f>SUM(Mariannhill!AJ342)</f>
        <v>0</v>
      </c>
      <c r="AK342" s="78">
        <f>SUM(Mariannhill!AK342)</f>
        <v>0</v>
      </c>
      <c r="AL342" s="78">
        <f>SUM(Mariannhill!AL342)</f>
        <v>0</v>
      </c>
      <c r="AM342" s="78">
        <f>SUM(Mariannhill!AM342)</f>
        <v>0</v>
      </c>
      <c r="AN342" s="78">
        <f>SUM(Mariannhill!AN342)</f>
        <v>0</v>
      </c>
      <c r="AO342" s="78">
        <f>SUM(Mariannhill!AO342)</f>
        <v>0</v>
      </c>
      <c r="AP342" s="78">
        <f>SUM(Mariannhill!AP342)</f>
        <v>0</v>
      </c>
      <c r="AQ342" s="78">
        <f>SUM(Mariannhill!AQ342)</f>
        <v>0</v>
      </c>
      <c r="AR342" s="78">
        <f>SUM(Mariannhill!AR342)</f>
        <v>0</v>
      </c>
      <c r="AS342" s="77">
        <f>SUM(Mariannhill!AS342)</f>
        <v>0</v>
      </c>
      <c r="AT342" s="79">
        <f>SUM(Mariannhill!AT342)</f>
        <v>0</v>
      </c>
      <c r="AU342" s="78">
        <f>SUM(Mariannhill!AU342)</f>
        <v>0</v>
      </c>
      <c r="AV342" s="78">
        <f>SUM(Mariannhill!AV342)</f>
        <v>0</v>
      </c>
      <c r="AW342" s="78">
        <f>SUM(Mariannhill!AW342)</f>
        <v>0</v>
      </c>
      <c r="AX342" s="78">
        <f>SUM(Mariannhill!AX342)</f>
        <v>0</v>
      </c>
      <c r="AY342" s="78">
        <f>SUM(Mariannhill!AY342)</f>
        <v>0</v>
      </c>
      <c r="AZ342" s="78">
        <f>SUM(Mariannhill!AZ342)</f>
        <v>0</v>
      </c>
      <c r="BA342" s="78">
        <f>SUM(Mariannhill!BA342)</f>
        <v>0</v>
      </c>
      <c r="BB342" s="78">
        <f>SUM(Mariannhill!BB342)</f>
        <v>0</v>
      </c>
      <c r="BC342" s="78">
        <f>SUM(Mariannhill!BC342)</f>
        <v>0</v>
      </c>
      <c r="BD342" s="78">
        <f>SUM(Mariannhill!BD342)</f>
        <v>0</v>
      </c>
      <c r="BE342" s="77">
        <f>SUM(Mariannhill!BE342)</f>
        <v>0</v>
      </c>
      <c r="BF342" s="79">
        <f>SUM(Mariannhill!BF342)</f>
        <v>0</v>
      </c>
      <c r="BG342" s="78">
        <f>SUM(Mariannhill!BG342)</f>
        <v>0</v>
      </c>
      <c r="BH342" s="78">
        <f>SUM(Mariannhill!BH342)</f>
        <v>0</v>
      </c>
      <c r="BI342" s="78">
        <f>SUM(Mariannhill!BI342)</f>
        <v>0</v>
      </c>
      <c r="BJ342" s="78">
        <f>SUM(Mariannhill!BJ342)</f>
        <v>0</v>
      </c>
      <c r="BK342" s="78">
        <f>SUM(Mariannhill!BK342)</f>
        <v>0</v>
      </c>
      <c r="BL342" s="78">
        <f>SUM(Mariannhill!BL342)</f>
        <v>0</v>
      </c>
      <c r="BM342" s="78">
        <f>SUM(Mariannhill!BM342)</f>
        <v>0</v>
      </c>
      <c r="BN342" s="78">
        <f>SUM(Mariannhill!BN342)</f>
        <v>0</v>
      </c>
      <c r="BO342" s="78">
        <f>SUM(Mariannhill!BO342)</f>
        <v>0</v>
      </c>
      <c r="BP342" s="78">
        <f>SUM(Mariannhill!BP342)</f>
        <v>0</v>
      </c>
      <c r="BQ342" s="77">
        <f>SUM(Mariannhill!BQ342)</f>
        <v>0</v>
      </c>
      <c r="BR342" s="79">
        <f>SUM(Mariannhill!BR342)</f>
        <v>0</v>
      </c>
      <c r="BS342" s="78">
        <f>SUM(Mariannhill!BS342)</f>
        <v>0</v>
      </c>
      <c r="BT342" s="78">
        <f>SUM(Mariannhill!BT342)</f>
        <v>0</v>
      </c>
      <c r="BU342" s="78">
        <f>SUM(Mariannhill!BU342)</f>
        <v>0</v>
      </c>
      <c r="BV342" s="78">
        <f>SUM(Mariannhill!BV342)</f>
        <v>0</v>
      </c>
      <c r="BW342" s="78">
        <f>SUM(Mariannhill!BW342)</f>
        <v>0</v>
      </c>
      <c r="BX342" s="78">
        <f>SUM(Mariannhill!BX342)</f>
        <v>0</v>
      </c>
      <c r="BY342" s="78">
        <f>SUM(Mariannhill!BY342)</f>
        <v>0</v>
      </c>
      <c r="BZ342" s="78">
        <f>SUM(Mariannhill!BZ342)</f>
        <v>0</v>
      </c>
      <c r="CA342" s="78">
        <f>SUM(Mariannhill!CA342)</f>
        <v>0</v>
      </c>
      <c r="CB342" s="78">
        <f>SUM(Mariannhill!CB342)</f>
        <v>0</v>
      </c>
      <c r="CC342" s="77">
        <f>SUM(Mariannhill!CC342)</f>
        <v>0</v>
      </c>
      <c r="CD342" s="40" t="s">
        <v>50</v>
      </c>
    </row>
    <row r="343" spans="1:82" s="148" customFormat="1" x14ac:dyDescent="0.35">
      <c r="A343" s="155"/>
      <c r="B343" s="122" t="s">
        <v>637</v>
      </c>
      <c r="C343" s="123" t="s">
        <v>638</v>
      </c>
      <c r="D343" s="124"/>
      <c r="E343" s="153"/>
      <c r="F343" s="214" t="b">
        <f>(Mariannhill!G341)=G343</f>
        <v>1</v>
      </c>
      <c r="G343" s="125">
        <f>SUM(G344:G346)</f>
        <v>0</v>
      </c>
      <c r="H343" s="126">
        <f t="shared" ref="H343:BS343" si="106">SUM(H344:H346)</f>
        <v>0</v>
      </c>
      <c r="I343" s="127">
        <f t="shared" si="106"/>
        <v>0</v>
      </c>
      <c r="J343" s="126">
        <f t="shared" si="106"/>
        <v>0</v>
      </c>
      <c r="K343" s="128">
        <f t="shared" si="106"/>
        <v>0</v>
      </c>
      <c r="L343" s="128">
        <f t="shared" si="106"/>
        <v>0</v>
      </c>
      <c r="M343" s="128">
        <f t="shared" si="106"/>
        <v>0</v>
      </c>
      <c r="N343" s="128">
        <f t="shared" si="106"/>
        <v>0</v>
      </c>
      <c r="O343" s="128">
        <f t="shared" si="106"/>
        <v>0</v>
      </c>
      <c r="P343" s="128">
        <f t="shared" si="106"/>
        <v>0</v>
      </c>
      <c r="Q343" s="128">
        <f t="shared" si="106"/>
        <v>0</v>
      </c>
      <c r="R343" s="128">
        <f t="shared" si="106"/>
        <v>0</v>
      </c>
      <c r="S343" s="128">
        <f t="shared" si="106"/>
        <v>0</v>
      </c>
      <c r="T343" s="128">
        <f t="shared" si="106"/>
        <v>0</v>
      </c>
      <c r="U343" s="127">
        <f t="shared" si="106"/>
        <v>0</v>
      </c>
      <c r="V343" s="126">
        <f t="shared" si="106"/>
        <v>0</v>
      </c>
      <c r="W343" s="128">
        <f t="shared" si="106"/>
        <v>0</v>
      </c>
      <c r="X343" s="128">
        <f t="shared" si="106"/>
        <v>0</v>
      </c>
      <c r="Y343" s="128">
        <f t="shared" si="106"/>
        <v>0</v>
      </c>
      <c r="Z343" s="128">
        <f t="shared" si="106"/>
        <v>0</v>
      </c>
      <c r="AA343" s="128">
        <f t="shared" si="106"/>
        <v>0</v>
      </c>
      <c r="AB343" s="128">
        <f t="shared" si="106"/>
        <v>0</v>
      </c>
      <c r="AC343" s="128">
        <f t="shared" si="106"/>
        <v>0</v>
      </c>
      <c r="AD343" s="128">
        <f t="shared" si="106"/>
        <v>0</v>
      </c>
      <c r="AE343" s="128">
        <f t="shared" si="106"/>
        <v>0</v>
      </c>
      <c r="AF343" s="128">
        <f t="shared" si="106"/>
        <v>0</v>
      </c>
      <c r="AG343" s="127">
        <f t="shared" si="106"/>
        <v>0</v>
      </c>
      <c r="AH343" s="129">
        <f t="shared" si="106"/>
        <v>0</v>
      </c>
      <c r="AI343" s="128">
        <f t="shared" si="106"/>
        <v>0</v>
      </c>
      <c r="AJ343" s="128">
        <f t="shared" si="106"/>
        <v>0</v>
      </c>
      <c r="AK343" s="128">
        <f t="shared" si="106"/>
        <v>0</v>
      </c>
      <c r="AL343" s="128">
        <f t="shared" si="106"/>
        <v>0</v>
      </c>
      <c r="AM343" s="128">
        <f t="shared" si="106"/>
        <v>0</v>
      </c>
      <c r="AN343" s="128">
        <f t="shared" si="106"/>
        <v>0</v>
      </c>
      <c r="AO343" s="128">
        <f t="shared" si="106"/>
        <v>0</v>
      </c>
      <c r="AP343" s="128">
        <f t="shared" si="106"/>
        <v>0</v>
      </c>
      <c r="AQ343" s="128">
        <f t="shared" si="106"/>
        <v>0</v>
      </c>
      <c r="AR343" s="128">
        <f t="shared" si="106"/>
        <v>0</v>
      </c>
      <c r="AS343" s="127">
        <f t="shared" si="106"/>
        <v>0</v>
      </c>
      <c r="AT343" s="129">
        <f t="shared" si="106"/>
        <v>0</v>
      </c>
      <c r="AU343" s="128">
        <f t="shared" si="106"/>
        <v>0</v>
      </c>
      <c r="AV343" s="128">
        <f t="shared" si="106"/>
        <v>0</v>
      </c>
      <c r="AW343" s="128">
        <f t="shared" si="106"/>
        <v>0</v>
      </c>
      <c r="AX343" s="128">
        <f t="shared" si="106"/>
        <v>0</v>
      </c>
      <c r="AY343" s="128">
        <f t="shared" si="106"/>
        <v>0</v>
      </c>
      <c r="AZ343" s="128">
        <f t="shared" si="106"/>
        <v>0</v>
      </c>
      <c r="BA343" s="128">
        <f t="shared" si="106"/>
        <v>0</v>
      </c>
      <c r="BB343" s="128">
        <f t="shared" si="106"/>
        <v>0</v>
      </c>
      <c r="BC343" s="128">
        <f t="shared" si="106"/>
        <v>0</v>
      </c>
      <c r="BD343" s="128">
        <f t="shared" si="106"/>
        <v>0</v>
      </c>
      <c r="BE343" s="127">
        <f t="shared" si="106"/>
        <v>0</v>
      </c>
      <c r="BF343" s="129">
        <f t="shared" si="106"/>
        <v>0</v>
      </c>
      <c r="BG343" s="128">
        <f t="shared" si="106"/>
        <v>0</v>
      </c>
      <c r="BH343" s="128">
        <f t="shared" si="106"/>
        <v>0</v>
      </c>
      <c r="BI343" s="128">
        <f t="shared" si="106"/>
        <v>0</v>
      </c>
      <c r="BJ343" s="128">
        <f t="shared" si="106"/>
        <v>0</v>
      </c>
      <c r="BK343" s="128">
        <f t="shared" si="106"/>
        <v>0</v>
      </c>
      <c r="BL343" s="128">
        <f t="shared" si="106"/>
        <v>0</v>
      </c>
      <c r="BM343" s="128">
        <f t="shared" si="106"/>
        <v>0</v>
      </c>
      <c r="BN343" s="128">
        <f t="shared" si="106"/>
        <v>0</v>
      </c>
      <c r="BO343" s="128">
        <f t="shared" si="106"/>
        <v>0</v>
      </c>
      <c r="BP343" s="128">
        <f t="shared" si="106"/>
        <v>0</v>
      </c>
      <c r="BQ343" s="127">
        <f t="shared" si="106"/>
        <v>0</v>
      </c>
      <c r="BR343" s="129">
        <f t="shared" si="106"/>
        <v>0</v>
      </c>
      <c r="BS343" s="128">
        <f t="shared" si="106"/>
        <v>0</v>
      </c>
      <c r="BT343" s="128">
        <f t="shared" ref="BT343:CC343" si="107">SUM(BT344:BT346)</f>
        <v>0</v>
      </c>
      <c r="BU343" s="128">
        <f t="shared" si="107"/>
        <v>0</v>
      </c>
      <c r="BV343" s="128">
        <f t="shared" si="107"/>
        <v>0</v>
      </c>
      <c r="BW343" s="128">
        <f t="shared" si="107"/>
        <v>0</v>
      </c>
      <c r="BX343" s="128">
        <f t="shared" si="107"/>
        <v>0</v>
      </c>
      <c r="BY343" s="128">
        <f t="shared" si="107"/>
        <v>0</v>
      </c>
      <c r="BZ343" s="128">
        <f t="shared" si="107"/>
        <v>0</v>
      </c>
      <c r="CA343" s="128">
        <f t="shared" si="107"/>
        <v>0</v>
      </c>
      <c r="CB343" s="128">
        <f t="shared" si="107"/>
        <v>0</v>
      </c>
      <c r="CC343" s="127">
        <f t="shared" si="107"/>
        <v>0</v>
      </c>
      <c r="CD343" s="40" t="s">
        <v>50</v>
      </c>
    </row>
    <row r="344" spans="1:82" s="148" customFormat="1" x14ac:dyDescent="0.35">
      <c r="A344" s="155"/>
      <c r="B344" s="74" t="s">
        <v>639</v>
      </c>
      <c r="C344" s="130" t="s">
        <v>640</v>
      </c>
      <c r="D344" s="131" t="s">
        <v>90</v>
      </c>
      <c r="E344" s="255">
        <f>SUM(Mariannhill!E344)</f>
        <v>1</v>
      </c>
      <c r="F344" s="214" t="b">
        <f>(Mariannhill!G342)=G344</f>
        <v>1</v>
      </c>
      <c r="G344" s="75">
        <f t="shared" ref="G344:G346" si="108">+SUM(H344:CC344)</f>
        <v>0</v>
      </c>
      <c r="H344" s="76">
        <f>SUM(Mariannhill!H344)</f>
        <v>0</v>
      </c>
      <c r="I344" s="77">
        <f>SUM(Mariannhill!I344)</f>
        <v>0</v>
      </c>
      <c r="J344" s="76">
        <f>SUM(Mariannhill!J344)</f>
        <v>0</v>
      </c>
      <c r="K344" s="78">
        <f>SUM(Mariannhill!K344)</f>
        <v>0</v>
      </c>
      <c r="L344" s="78">
        <f>SUM(Mariannhill!L344)</f>
        <v>0</v>
      </c>
      <c r="M344" s="78">
        <f>SUM(Mariannhill!M344)</f>
        <v>0</v>
      </c>
      <c r="N344" s="78">
        <f>SUM(Mariannhill!N344)</f>
        <v>0</v>
      </c>
      <c r="O344" s="78">
        <f>SUM(Mariannhill!O344)</f>
        <v>0</v>
      </c>
      <c r="P344" s="78">
        <f>SUM(Mariannhill!P344)</f>
        <v>0</v>
      </c>
      <c r="Q344" s="78">
        <f>SUM(Mariannhill!Q344)</f>
        <v>0</v>
      </c>
      <c r="R344" s="78">
        <f>SUM(Mariannhill!R344)</f>
        <v>0</v>
      </c>
      <c r="S344" s="78">
        <f>SUM(Mariannhill!S344)</f>
        <v>0</v>
      </c>
      <c r="T344" s="78">
        <f>SUM(Mariannhill!T344)</f>
        <v>0</v>
      </c>
      <c r="U344" s="77">
        <f>SUM(Mariannhill!U344)</f>
        <v>0</v>
      </c>
      <c r="V344" s="76">
        <f>SUM(Mariannhill!V344)</f>
        <v>0</v>
      </c>
      <c r="W344" s="78">
        <f>SUM(Mariannhill!W344)</f>
        <v>0</v>
      </c>
      <c r="X344" s="78">
        <f>SUM(Mariannhill!X344)</f>
        <v>0</v>
      </c>
      <c r="Y344" s="78">
        <f>SUM(Mariannhill!Y344)</f>
        <v>0</v>
      </c>
      <c r="Z344" s="78">
        <f>SUM(Mariannhill!Z344)</f>
        <v>0</v>
      </c>
      <c r="AA344" s="78">
        <f>SUM(Mariannhill!AA344)</f>
        <v>0</v>
      </c>
      <c r="AB344" s="78">
        <f>SUM(Mariannhill!AB344)</f>
        <v>0</v>
      </c>
      <c r="AC344" s="78">
        <f>SUM(Mariannhill!AC344)</f>
        <v>0</v>
      </c>
      <c r="AD344" s="78">
        <f>SUM(Mariannhill!AD344)</f>
        <v>0</v>
      </c>
      <c r="AE344" s="78">
        <f>SUM(Mariannhill!AE344)</f>
        <v>0</v>
      </c>
      <c r="AF344" s="78">
        <f>SUM(Mariannhill!AF344)</f>
        <v>0</v>
      </c>
      <c r="AG344" s="77">
        <f>SUM(Mariannhill!AG344)</f>
        <v>0</v>
      </c>
      <c r="AH344" s="79">
        <f>SUM(Mariannhill!AH344)</f>
        <v>0</v>
      </c>
      <c r="AI344" s="78">
        <f>SUM(Mariannhill!AI344)</f>
        <v>0</v>
      </c>
      <c r="AJ344" s="78">
        <f>SUM(Mariannhill!AJ344)</f>
        <v>0</v>
      </c>
      <c r="AK344" s="78">
        <f>SUM(Mariannhill!AK344)</f>
        <v>0</v>
      </c>
      <c r="AL344" s="78">
        <f>SUM(Mariannhill!AL344)</f>
        <v>0</v>
      </c>
      <c r="AM344" s="78">
        <f>SUM(Mariannhill!AM344)</f>
        <v>0</v>
      </c>
      <c r="AN344" s="78">
        <f>SUM(Mariannhill!AN344)</f>
        <v>0</v>
      </c>
      <c r="AO344" s="78">
        <f>SUM(Mariannhill!AO344)</f>
        <v>0</v>
      </c>
      <c r="AP344" s="78">
        <f>SUM(Mariannhill!AP344)</f>
        <v>0</v>
      </c>
      <c r="AQ344" s="78">
        <f>SUM(Mariannhill!AQ344)</f>
        <v>0</v>
      </c>
      <c r="AR344" s="78">
        <f>SUM(Mariannhill!AR344)</f>
        <v>0</v>
      </c>
      <c r="AS344" s="77">
        <f>SUM(Mariannhill!AS344)</f>
        <v>0</v>
      </c>
      <c r="AT344" s="79">
        <f>SUM(Mariannhill!AT344)</f>
        <v>0</v>
      </c>
      <c r="AU344" s="78">
        <f>SUM(Mariannhill!AU344)</f>
        <v>0</v>
      </c>
      <c r="AV344" s="78">
        <f>SUM(Mariannhill!AV344)</f>
        <v>0</v>
      </c>
      <c r="AW344" s="78">
        <f>SUM(Mariannhill!AW344)</f>
        <v>0</v>
      </c>
      <c r="AX344" s="78">
        <f>SUM(Mariannhill!AX344)</f>
        <v>0</v>
      </c>
      <c r="AY344" s="78">
        <f>SUM(Mariannhill!AY344)</f>
        <v>0</v>
      </c>
      <c r="AZ344" s="78">
        <f>SUM(Mariannhill!AZ344)</f>
        <v>0</v>
      </c>
      <c r="BA344" s="78">
        <f>SUM(Mariannhill!BA344)</f>
        <v>0</v>
      </c>
      <c r="BB344" s="78">
        <f>SUM(Mariannhill!BB344)</f>
        <v>0</v>
      </c>
      <c r="BC344" s="78">
        <f>SUM(Mariannhill!BC344)</f>
        <v>0</v>
      </c>
      <c r="BD344" s="78">
        <f>SUM(Mariannhill!BD344)</f>
        <v>0</v>
      </c>
      <c r="BE344" s="77">
        <f>SUM(Mariannhill!BE344)</f>
        <v>0</v>
      </c>
      <c r="BF344" s="79">
        <f>SUM(Mariannhill!BF344)</f>
        <v>0</v>
      </c>
      <c r="BG344" s="78">
        <f>SUM(Mariannhill!BG344)</f>
        <v>0</v>
      </c>
      <c r="BH344" s="78">
        <f>SUM(Mariannhill!BH344)</f>
        <v>0</v>
      </c>
      <c r="BI344" s="78">
        <f>SUM(Mariannhill!BI344)</f>
        <v>0</v>
      </c>
      <c r="BJ344" s="78">
        <f>SUM(Mariannhill!BJ344)</f>
        <v>0</v>
      </c>
      <c r="BK344" s="78">
        <f>SUM(Mariannhill!BK344)</f>
        <v>0</v>
      </c>
      <c r="BL344" s="78">
        <f>SUM(Mariannhill!BL344)</f>
        <v>0</v>
      </c>
      <c r="BM344" s="78">
        <f>SUM(Mariannhill!BM344)</f>
        <v>0</v>
      </c>
      <c r="BN344" s="78">
        <f>SUM(Mariannhill!BN344)</f>
        <v>0</v>
      </c>
      <c r="BO344" s="78">
        <f>SUM(Mariannhill!BO344)</f>
        <v>0</v>
      </c>
      <c r="BP344" s="78">
        <f>SUM(Mariannhill!BP344)</f>
        <v>0</v>
      </c>
      <c r="BQ344" s="77">
        <f>SUM(Mariannhill!BQ344)</f>
        <v>0</v>
      </c>
      <c r="BR344" s="79">
        <f>SUM(Mariannhill!BR344)</f>
        <v>0</v>
      </c>
      <c r="BS344" s="78">
        <f>SUM(Mariannhill!BS344)</f>
        <v>0</v>
      </c>
      <c r="BT344" s="78">
        <f>SUM(Mariannhill!BT344)</f>
        <v>0</v>
      </c>
      <c r="BU344" s="78">
        <f>SUM(Mariannhill!BU344)</f>
        <v>0</v>
      </c>
      <c r="BV344" s="78">
        <f>SUM(Mariannhill!BV344)</f>
        <v>0</v>
      </c>
      <c r="BW344" s="78">
        <f>SUM(Mariannhill!BW344)</f>
        <v>0</v>
      </c>
      <c r="BX344" s="78">
        <f>SUM(Mariannhill!BX344)</f>
        <v>0</v>
      </c>
      <c r="BY344" s="78">
        <f>SUM(Mariannhill!BY344)</f>
        <v>0</v>
      </c>
      <c r="BZ344" s="78">
        <f>SUM(Mariannhill!BZ344)</f>
        <v>0</v>
      </c>
      <c r="CA344" s="78">
        <f>SUM(Mariannhill!CA344)</f>
        <v>0</v>
      </c>
      <c r="CB344" s="78">
        <f>SUM(Mariannhill!CB344)</f>
        <v>0</v>
      </c>
      <c r="CC344" s="77">
        <f>SUM(Mariannhill!CC344)</f>
        <v>0</v>
      </c>
      <c r="CD344" s="40" t="s">
        <v>50</v>
      </c>
    </row>
    <row r="345" spans="1:82" s="40" customFormat="1" x14ac:dyDescent="0.35">
      <c r="A345" s="44"/>
      <c r="B345" s="74" t="s">
        <v>641</v>
      </c>
      <c r="C345" s="130" t="s">
        <v>642</v>
      </c>
      <c r="D345" s="131" t="s">
        <v>90</v>
      </c>
      <c r="E345" s="255">
        <f>SUM(Mariannhill!E345)</f>
        <v>1</v>
      </c>
      <c r="F345" s="214" t="b">
        <f>(Mariannhill!G343)=G345</f>
        <v>1</v>
      </c>
      <c r="G345" s="75">
        <f t="shared" si="108"/>
        <v>0</v>
      </c>
      <c r="H345" s="76">
        <f>SUM(Mariannhill!H345)</f>
        <v>0</v>
      </c>
      <c r="I345" s="77">
        <f>SUM(Mariannhill!I345)</f>
        <v>0</v>
      </c>
      <c r="J345" s="76">
        <f>SUM(Mariannhill!J345)</f>
        <v>0</v>
      </c>
      <c r="K345" s="78">
        <f>SUM(Mariannhill!K345)</f>
        <v>0</v>
      </c>
      <c r="L345" s="78">
        <f>SUM(Mariannhill!L345)</f>
        <v>0</v>
      </c>
      <c r="M345" s="78">
        <f>SUM(Mariannhill!M345)</f>
        <v>0</v>
      </c>
      <c r="N345" s="78">
        <f>SUM(Mariannhill!N345)</f>
        <v>0</v>
      </c>
      <c r="O345" s="78">
        <f>SUM(Mariannhill!O345)</f>
        <v>0</v>
      </c>
      <c r="P345" s="78">
        <f>SUM(Mariannhill!P345)</f>
        <v>0</v>
      </c>
      <c r="Q345" s="78">
        <f>SUM(Mariannhill!Q345)</f>
        <v>0</v>
      </c>
      <c r="R345" s="78">
        <f>SUM(Mariannhill!R345)</f>
        <v>0</v>
      </c>
      <c r="S345" s="78">
        <f>SUM(Mariannhill!S345)</f>
        <v>0</v>
      </c>
      <c r="T345" s="78">
        <f>SUM(Mariannhill!T345)</f>
        <v>0</v>
      </c>
      <c r="U345" s="77">
        <f>SUM(Mariannhill!U345)</f>
        <v>0</v>
      </c>
      <c r="V345" s="76">
        <f>SUM(Mariannhill!V345)</f>
        <v>0</v>
      </c>
      <c r="W345" s="78">
        <f>SUM(Mariannhill!W345)</f>
        <v>0</v>
      </c>
      <c r="X345" s="78">
        <f>SUM(Mariannhill!X345)</f>
        <v>0</v>
      </c>
      <c r="Y345" s="78">
        <f>SUM(Mariannhill!Y345)</f>
        <v>0</v>
      </c>
      <c r="Z345" s="78">
        <f>SUM(Mariannhill!Z345)</f>
        <v>0</v>
      </c>
      <c r="AA345" s="78">
        <f>SUM(Mariannhill!AA345)</f>
        <v>0</v>
      </c>
      <c r="AB345" s="78">
        <f>SUM(Mariannhill!AB345)</f>
        <v>0</v>
      </c>
      <c r="AC345" s="78">
        <f>SUM(Mariannhill!AC345)</f>
        <v>0</v>
      </c>
      <c r="AD345" s="78">
        <f>SUM(Mariannhill!AD345)</f>
        <v>0</v>
      </c>
      <c r="AE345" s="78">
        <f>SUM(Mariannhill!AE345)</f>
        <v>0</v>
      </c>
      <c r="AF345" s="78">
        <f>SUM(Mariannhill!AF345)</f>
        <v>0</v>
      </c>
      <c r="AG345" s="77">
        <f>SUM(Mariannhill!AG345)</f>
        <v>0</v>
      </c>
      <c r="AH345" s="79">
        <f>SUM(Mariannhill!AH345)</f>
        <v>0</v>
      </c>
      <c r="AI345" s="78">
        <f>SUM(Mariannhill!AI345)</f>
        <v>0</v>
      </c>
      <c r="AJ345" s="78">
        <f>SUM(Mariannhill!AJ345)</f>
        <v>0</v>
      </c>
      <c r="AK345" s="78">
        <f>SUM(Mariannhill!AK345)</f>
        <v>0</v>
      </c>
      <c r="AL345" s="78">
        <f>SUM(Mariannhill!AL345)</f>
        <v>0</v>
      </c>
      <c r="AM345" s="78">
        <f>SUM(Mariannhill!AM345)</f>
        <v>0</v>
      </c>
      <c r="AN345" s="78">
        <f>SUM(Mariannhill!AN345)</f>
        <v>0</v>
      </c>
      <c r="AO345" s="78">
        <f>SUM(Mariannhill!AO345)</f>
        <v>0</v>
      </c>
      <c r="AP345" s="78">
        <f>SUM(Mariannhill!AP345)</f>
        <v>0</v>
      </c>
      <c r="AQ345" s="78">
        <f>SUM(Mariannhill!AQ345)</f>
        <v>0</v>
      </c>
      <c r="AR345" s="78">
        <f>SUM(Mariannhill!AR345)</f>
        <v>0</v>
      </c>
      <c r="AS345" s="77">
        <f>SUM(Mariannhill!AS345)</f>
        <v>0</v>
      </c>
      <c r="AT345" s="79">
        <f>SUM(Mariannhill!AT345)</f>
        <v>0</v>
      </c>
      <c r="AU345" s="78">
        <f>SUM(Mariannhill!AU345)</f>
        <v>0</v>
      </c>
      <c r="AV345" s="78">
        <f>SUM(Mariannhill!AV345)</f>
        <v>0</v>
      </c>
      <c r="AW345" s="78">
        <f>SUM(Mariannhill!AW345)</f>
        <v>0</v>
      </c>
      <c r="AX345" s="78">
        <f>SUM(Mariannhill!AX345)</f>
        <v>0</v>
      </c>
      <c r="AY345" s="78">
        <f>SUM(Mariannhill!AY345)</f>
        <v>0</v>
      </c>
      <c r="AZ345" s="78">
        <f>SUM(Mariannhill!AZ345)</f>
        <v>0</v>
      </c>
      <c r="BA345" s="78">
        <f>SUM(Mariannhill!BA345)</f>
        <v>0</v>
      </c>
      <c r="BB345" s="78">
        <f>SUM(Mariannhill!BB345)</f>
        <v>0</v>
      </c>
      <c r="BC345" s="78">
        <f>SUM(Mariannhill!BC345)</f>
        <v>0</v>
      </c>
      <c r="BD345" s="78">
        <f>SUM(Mariannhill!BD345)</f>
        <v>0</v>
      </c>
      <c r="BE345" s="77">
        <f>SUM(Mariannhill!BE345)</f>
        <v>0</v>
      </c>
      <c r="BF345" s="79">
        <f>SUM(Mariannhill!BF345)</f>
        <v>0</v>
      </c>
      <c r="BG345" s="78">
        <f>SUM(Mariannhill!BG345)</f>
        <v>0</v>
      </c>
      <c r="BH345" s="78">
        <f>SUM(Mariannhill!BH345)</f>
        <v>0</v>
      </c>
      <c r="BI345" s="78">
        <f>SUM(Mariannhill!BI345)</f>
        <v>0</v>
      </c>
      <c r="BJ345" s="78">
        <f>SUM(Mariannhill!BJ345)</f>
        <v>0</v>
      </c>
      <c r="BK345" s="78">
        <f>SUM(Mariannhill!BK345)</f>
        <v>0</v>
      </c>
      <c r="BL345" s="78">
        <f>SUM(Mariannhill!BL345)</f>
        <v>0</v>
      </c>
      <c r="BM345" s="78">
        <f>SUM(Mariannhill!BM345)</f>
        <v>0</v>
      </c>
      <c r="BN345" s="78">
        <f>SUM(Mariannhill!BN345)</f>
        <v>0</v>
      </c>
      <c r="BO345" s="78">
        <f>SUM(Mariannhill!BO345)</f>
        <v>0</v>
      </c>
      <c r="BP345" s="78">
        <f>SUM(Mariannhill!BP345)</f>
        <v>0</v>
      </c>
      <c r="BQ345" s="77">
        <f>SUM(Mariannhill!BQ345)</f>
        <v>0</v>
      </c>
      <c r="BR345" s="79">
        <f>SUM(Mariannhill!BR345)</f>
        <v>0</v>
      </c>
      <c r="BS345" s="78">
        <f>SUM(Mariannhill!BS345)</f>
        <v>0</v>
      </c>
      <c r="BT345" s="78">
        <f>SUM(Mariannhill!BT345)</f>
        <v>0</v>
      </c>
      <c r="BU345" s="78">
        <f>SUM(Mariannhill!BU345)</f>
        <v>0</v>
      </c>
      <c r="BV345" s="78">
        <f>SUM(Mariannhill!BV345)</f>
        <v>0</v>
      </c>
      <c r="BW345" s="78">
        <f>SUM(Mariannhill!BW345)</f>
        <v>0</v>
      </c>
      <c r="BX345" s="78">
        <f>SUM(Mariannhill!BX345)</f>
        <v>0</v>
      </c>
      <c r="BY345" s="78">
        <f>SUM(Mariannhill!BY345)</f>
        <v>0</v>
      </c>
      <c r="BZ345" s="78">
        <f>SUM(Mariannhill!BZ345)</f>
        <v>0</v>
      </c>
      <c r="CA345" s="78">
        <f>SUM(Mariannhill!CA345)</f>
        <v>0</v>
      </c>
      <c r="CB345" s="78">
        <f>SUM(Mariannhill!CB345)</f>
        <v>0</v>
      </c>
      <c r="CC345" s="77">
        <f>SUM(Mariannhill!CC345)</f>
        <v>0</v>
      </c>
      <c r="CD345" s="40" t="s">
        <v>50</v>
      </c>
    </row>
    <row r="346" spans="1:82" s="148" customFormat="1" x14ac:dyDescent="0.35">
      <c r="A346" s="155"/>
      <c r="B346" s="74" t="s">
        <v>643</v>
      </c>
      <c r="C346" s="130" t="s">
        <v>644</v>
      </c>
      <c r="D346" s="131" t="s">
        <v>90</v>
      </c>
      <c r="E346" s="255">
        <f>SUM(Mariannhill!E346)</f>
        <v>1</v>
      </c>
      <c r="F346" s="214" t="b">
        <f>(Mariannhill!G344)=G346</f>
        <v>1</v>
      </c>
      <c r="G346" s="75">
        <f t="shared" si="108"/>
        <v>0</v>
      </c>
      <c r="H346" s="76">
        <f>SUM(Mariannhill!H346)</f>
        <v>0</v>
      </c>
      <c r="I346" s="77">
        <f>SUM(Mariannhill!I346)</f>
        <v>0</v>
      </c>
      <c r="J346" s="76">
        <f>SUM(Mariannhill!J346)</f>
        <v>0</v>
      </c>
      <c r="K346" s="78">
        <f>SUM(Mariannhill!K346)</f>
        <v>0</v>
      </c>
      <c r="L346" s="78">
        <f>SUM(Mariannhill!L346)</f>
        <v>0</v>
      </c>
      <c r="M346" s="78">
        <f>SUM(Mariannhill!M346)</f>
        <v>0</v>
      </c>
      <c r="N346" s="78">
        <f>SUM(Mariannhill!N346)</f>
        <v>0</v>
      </c>
      <c r="O346" s="78">
        <f>SUM(Mariannhill!O346)</f>
        <v>0</v>
      </c>
      <c r="P346" s="78">
        <f>SUM(Mariannhill!P346)</f>
        <v>0</v>
      </c>
      <c r="Q346" s="78">
        <f>SUM(Mariannhill!Q346)</f>
        <v>0</v>
      </c>
      <c r="R346" s="78">
        <f>SUM(Mariannhill!R346)</f>
        <v>0</v>
      </c>
      <c r="S346" s="78">
        <f>SUM(Mariannhill!S346)</f>
        <v>0</v>
      </c>
      <c r="T346" s="78">
        <f>SUM(Mariannhill!T346)</f>
        <v>0</v>
      </c>
      <c r="U346" s="77">
        <f>SUM(Mariannhill!U346)</f>
        <v>0</v>
      </c>
      <c r="V346" s="76">
        <f>SUM(Mariannhill!V346)</f>
        <v>0</v>
      </c>
      <c r="W346" s="78">
        <f>SUM(Mariannhill!W346)</f>
        <v>0</v>
      </c>
      <c r="X346" s="78">
        <f>SUM(Mariannhill!X346)</f>
        <v>0</v>
      </c>
      <c r="Y346" s="78">
        <f>SUM(Mariannhill!Y346)</f>
        <v>0</v>
      </c>
      <c r="Z346" s="78">
        <f>SUM(Mariannhill!Z346)</f>
        <v>0</v>
      </c>
      <c r="AA346" s="78">
        <f>SUM(Mariannhill!AA346)</f>
        <v>0</v>
      </c>
      <c r="AB346" s="78">
        <f>SUM(Mariannhill!AB346)</f>
        <v>0</v>
      </c>
      <c r="AC346" s="78">
        <f>SUM(Mariannhill!AC346)</f>
        <v>0</v>
      </c>
      <c r="AD346" s="78">
        <f>SUM(Mariannhill!AD346)</f>
        <v>0</v>
      </c>
      <c r="AE346" s="78">
        <f>SUM(Mariannhill!AE346)</f>
        <v>0</v>
      </c>
      <c r="AF346" s="78">
        <f>SUM(Mariannhill!AF346)</f>
        <v>0</v>
      </c>
      <c r="AG346" s="77">
        <f>SUM(Mariannhill!AG346)</f>
        <v>0</v>
      </c>
      <c r="AH346" s="79">
        <f>SUM(Mariannhill!AH346)</f>
        <v>0</v>
      </c>
      <c r="AI346" s="78">
        <f>SUM(Mariannhill!AI346)</f>
        <v>0</v>
      </c>
      <c r="AJ346" s="78">
        <f>SUM(Mariannhill!AJ346)</f>
        <v>0</v>
      </c>
      <c r="AK346" s="78">
        <f>SUM(Mariannhill!AK346)</f>
        <v>0</v>
      </c>
      <c r="AL346" s="78">
        <f>SUM(Mariannhill!AL346)</f>
        <v>0</v>
      </c>
      <c r="AM346" s="78">
        <f>SUM(Mariannhill!AM346)</f>
        <v>0</v>
      </c>
      <c r="AN346" s="78">
        <f>SUM(Mariannhill!AN346)</f>
        <v>0</v>
      </c>
      <c r="AO346" s="78">
        <f>SUM(Mariannhill!AO346)</f>
        <v>0</v>
      </c>
      <c r="AP346" s="78">
        <f>SUM(Mariannhill!AP346)</f>
        <v>0</v>
      </c>
      <c r="AQ346" s="78">
        <f>SUM(Mariannhill!AQ346)</f>
        <v>0</v>
      </c>
      <c r="AR346" s="78">
        <f>SUM(Mariannhill!AR346)</f>
        <v>0</v>
      </c>
      <c r="AS346" s="77">
        <f>SUM(Mariannhill!AS346)</f>
        <v>0</v>
      </c>
      <c r="AT346" s="79">
        <f>SUM(Mariannhill!AT346)</f>
        <v>0</v>
      </c>
      <c r="AU346" s="78">
        <f>SUM(Mariannhill!AU346)</f>
        <v>0</v>
      </c>
      <c r="AV346" s="78">
        <f>SUM(Mariannhill!AV346)</f>
        <v>0</v>
      </c>
      <c r="AW346" s="78">
        <f>SUM(Mariannhill!AW346)</f>
        <v>0</v>
      </c>
      <c r="AX346" s="78">
        <f>SUM(Mariannhill!AX346)</f>
        <v>0</v>
      </c>
      <c r="AY346" s="78">
        <f>SUM(Mariannhill!AY346)</f>
        <v>0</v>
      </c>
      <c r="AZ346" s="78">
        <f>SUM(Mariannhill!AZ346)</f>
        <v>0</v>
      </c>
      <c r="BA346" s="78">
        <f>SUM(Mariannhill!BA346)</f>
        <v>0</v>
      </c>
      <c r="BB346" s="78">
        <f>SUM(Mariannhill!BB346)</f>
        <v>0</v>
      </c>
      <c r="BC346" s="78">
        <f>SUM(Mariannhill!BC346)</f>
        <v>0</v>
      </c>
      <c r="BD346" s="78">
        <f>SUM(Mariannhill!BD346)</f>
        <v>0</v>
      </c>
      <c r="BE346" s="77">
        <f>SUM(Mariannhill!BE346)</f>
        <v>0</v>
      </c>
      <c r="BF346" s="79">
        <f>SUM(Mariannhill!BF346)</f>
        <v>0</v>
      </c>
      <c r="BG346" s="78">
        <f>SUM(Mariannhill!BG346)</f>
        <v>0</v>
      </c>
      <c r="BH346" s="78">
        <f>SUM(Mariannhill!BH346)</f>
        <v>0</v>
      </c>
      <c r="BI346" s="78">
        <f>SUM(Mariannhill!BI346)</f>
        <v>0</v>
      </c>
      <c r="BJ346" s="78">
        <f>SUM(Mariannhill!BJ346)</f>
        <v>0</v>
      </c>
      <c r="BK346" s="78">
        <f>SUM(Mariannhill!BK346)</f>
        <v>0</v>
      </c>
      <c r="BL346" s="78">
        <f>SUM(Mariannhill!BL346)</f>
        <v>0</v>
      </c>
      <c r="BM346" s="78">
        <f>SUM(Mariannhill!BM346)</f>
        <v>0</v>
      </c>
      <c r="BN346" s="78">
        <f>SUM(Mariannhill!BN346)</f>
        <v>0</v>
      </c>
      <c r="BO346" s="78">
        <f>SUM(Mariannhill!BO346)</f>
        <v>0</v>
      </c>
      <c r="BP346" s="78">
        <f>SUM(Mariannhill!BP346)</f>
        <v>0</v>
      </c>
      <c r="BQ346" s="77">
        <f>SUM(Mariannhill!BQ346)</f>
        <v>0</v>
      </c>
      <c r="BR346" s="79">
        <f>SUM(Mariannhill!BR346)</f>
        <v>0</v>
      </c>
      <c r="BS346" s="78">
        <f>SUM(Mariannhill!BS346)</f>
        <v>0</v>
      </c>
      <c r="BT346" s="78">
        <f>SUM(Mariannhill!BT346)</f>
        <v>0</v>
      </c>
      <c r="BU346" s="78">
        <f>SUM(Mariannhill!BU346)</f>
        <v>0</v>
      </c>
      <c r="BV346" s="78">
        <f>SUM(Mariannhill!BV346)</f>
        <v>0</v>
      </c>
      <c r="BW346" s="78">
        <f>SUM(Mariannhill!BW346)</f>
        <v>0</v>
      </c>
      <c r="BX346" s="78">
        <f>SUM(Mariannhill!BX346)</f>
        <v>0</v>
      </c>
      <c r="BY346" s="78">
        <f>SUM(Mariannhill!BY346)</f>
        <v>0</v>
      </c>
      <c r="BZ346" s="78">
        <f>SUM(Mariannhill!BZ346)</f>
        <v>0</v>
      </c>
      <c r="CA346" s="78">
        <f>SUM(Mariannhill!CA346)</f>
        <v>0</v>
      </c>
      <c r="CB346" s="78">
        <f>SUM(Mariannhill!CB346)</f>
        <v>0</v>
      </c>
      <c r="CC346" s="77">
        <f>SUM(Mariannhill!CC346)</f>
        <v>0</v>
      </c>
      <c r="CD346" s="40" t="s">
        <v>50</v>
      </c>
    </row>
    <row r="347" spans="1:82" s="40" customFormat="1" x14ac:dyDescent="0.35">
      <c r="A347" s="44"/>
      <c r="B347" s="122" t="s">
        <v>645</v>
      </c>
      <c r="C347" s="123" t="s">
        <v>41</v>
      </c>
      <c r="D347" s="124"/>
      <c r="E347" s="153"/>
      <c r="F347" s="214" t="b">
        <f>(Mariannhill!G345)=G347</f>
        <v>0</v>
      </c>
      <c r="G347" s="125">
        <f>SUM(G348:G389)</f>
        <v>70010000</v>
      </c>
      <c r="H347" s="126">
        <f>SUM(H348:H389)</f>
        <v>1800000</v>
      </c>
      <c r="I347" s="127">
        <f t="shared" ref="I347:AL347" si="109">SUM(I348:I389)</f>
        <v>1800000</v>
      </c>
      <c r="J347" s="126">
        <f t="shared" si="109"/>
        <v>2633333.33</v>
      </c>
      <c r="K347" s="128">
        <f t="shared" si="109"/>
        <v>833333.33</v>
      </c>
      <c r="L347" s="128">
        <f t="shared" si="109"/>
        <v>833333.33</v>
      </c>
      <c r="M347" s="128">
        <f t="shared" si="109"/>
        <v>833333.33</v>
      </c>
      <c r="N347" s="128">
        <f t="shared" si="109"/>
        <v>833333.33</v>
      </c>
      <c r="O347" s="128">
        <f t="shared" si="109"/>
        <v>833333.33</v>
      </c>
      <c r="P347" s="128">
        <f t="shared" si="109"/>
        <v>833333.33</v>
      </c>
      <c r="Q347" s="128">
        <f t="shared" si="109"/>
        <v>833333.33</v>
      </c>
      <c r="R347" s="128">
        <f t="shared" si="109"/>
        <v>833333.33</v>
      </c>
      <c r="S347" s="128">
        <f t="shared" si="109"/>
        <v>833333.33</v>
      </c>
      <c r="T347" s="128">
        <f t="shared" si="109"/>
        <v>833333.33</v>
      </c>
      <c r="U347" s="127">
        <f t="shared" si="109"/>
        <v>2434999.9900000002</v>
      </c>
      <c r="V347" s="126">
        <f t="shared" si="109"/>
        <v>833333.33</v>
      </c>
      <c r="W347" s="128">
        <f t="shared" si="109"/>
        <v>833333.33</v>
      </c>
      <c r="X347" s="128">
        <f t="shared" si="109"/>
        <v>833333.33</v>
      </c>
      <c r="Y347" s="128">
        <f t="shared" si="109"/>
        <v>833333.33</v>
      </c>
      <c r="Z347" s="128">
        <f t="shared" si="109"/>
        <v>833333.33</v>
      </c>
      <c r="AA347" s="128">
        <f t="shared" si="109"/>
        <v>833333.33</v>
      </c>
      <c r="AB347" s="128">
        <f t="shared" si="109"/>
        <v>740740.74</v>
      </c>
      <c r="AC347" s="128">
        <f t="shared" si="109"/>
        <v>740740.74</v>
      </c>
      <c r="AD347" s="128">
        <f t="shared" si="109"/>
        <v>740740.74</v>
      </c>
      <c r="AE347" s="128">
        <f t="shared" si="109"/>
        <v>740740.74</v>
      </c>
      <c r="AF347" s="128">
        <f t="shared" si="109"/>
        <v>740740.74</v>
      </c>
      <c r="AG347" s="127">
        <f t="shared" si="109"/>
        <v>2342407.4</v>
      </c>
      <c r="AH347" s="129">
        <f t="shared" si="109"/>
        <v>740740.74</v>
      </c>
      <c r="AI347" s="128">
        <f t="shared" si="109"/>
        <v>740740.74</v>
      </c>
      <c r="AJ347" s="128">
        <f t="shared" si="109"/>
        <v>740740.74</v>
      </c>
      <c r="AK347" s="128">
        <f t="shared" si="109"/>
        <v>740740.74</v>
      </c>
      <c r="AL347" s="128">
        <f t="shared" si="109"/>
        <v>740740.74</v>
      </c>
      <c r="AM347" s="128">
        <f t="shared" ref="AM347:BR347" si="110">SUM(AM348:AM389)</f>
        <v>740740.74</v>
      </c>
      <c r="AN347" s="128">
        <f t="shared" si="110"/>
        <v>740740.74</v>
      </c>
      <c r="AO347" s="128">
        <f t="shared" si="110"/>
        <v>740740.74</v>
      </c>
      <c r="AP347" s="128">
        <f t="shared" si="110"/>
        <v>740740.74</v>
      </c>
      <c r="AQ347" s="128">
        <f t="shared" si="110"/>
        <v>740740.74</v>
      </c>
      <c r="AR347" s="128">
        <f t="shared" si="110"/>
        <v>740740.74</v>
      </c>
      <c r="AS347" s="127">
        <f t="shared" si="110"/>
        <v>2342407.4</v>
      </c>
      <c r="AT347" s="129">
        <f t="shared" si="110"/>
        <v>740740.74</v>
      </c>
      <c r="AU347" s="128">
        <f t="shared" si="110"/>
        <v>740740.74</v>
      </c>
      <c r="AV347" s="128">
        <f t="shared" si="110"/>
        <v>740740.74</v>
      </c>
      <c r="AW347" s="128">
        <f t="shared" si="110"/>
        <v>740740.74</v>
      </c>
      <c r="AX347" s="128">
        <f t="shared" si="110"/>
        <v>740740.74</v>
      </c>
      <c r="AY347" s="128">
        <f t="shared" si="110"/>
        <v>740740.74</v>
      </c>
      <c r="AZ347" s="128">
        <f t="shared" si="110"/>
        <v>740740.74</v>
      </c>
      <c r="BA347" s="128">
        <f t="shared" si="110"/>
        <v>740740.74</v>
      </c>
      <c r="BB347" s="128">
        <f t="shared" si="110"/>
        <v>740740.74</v>
      </c>
      <c r="BC347" s="128">
        <f t="shared" si="110"/>
        <v>740740.74</v>
      </c>
      <c r="BD347" s="128">
        <f t="shared" si="110"/>
        <v>740740.74</v>
      </c>
      <c r="BE347" s="127">
        <f t="shared" si="110"/>
        <v>2342407.4</v>
      </c>
      <c r="BF347" s="129">
        <f t="shared" si="110"/>
        <v>740740.74</v>
      </c>
      <c r="BG347" s="128">
        <f t="shared" si="110"/>
        <v>740740.74</v>
      </c>
      <c r="BH347" s="128">
        <f t="shared" si="110"/>
        <v>740740.74</v>
      </c>
      <c r="BI347" s="128">
        <f t="shared" si="110"/>
        <v>740740.74</v>
      </c>
      <c r="BJ347" s="128">
        <f t="shared" si="110"/>
        <v>740740.74</v>
      </c>
      <c r="BK347" s="128">
        <f t="shared" si="110"/>
        <v>740740.74</v>
      </c>
      <c r="BL347" s="128">
        <f t="shared" si="110"/>
        <v>740740.74</v>
      </c>
      <c r="BM347" s="128">
        <f t="shared" si="110"/>
        <v>740740.74</v>
      </c>
      <c r="BN347" s="128">
        <f t="shared" si="110"/>
        <v>740740.74</v>
      </c>
      <c r="BO347" s="128">
        <f t="shared" si="110"/>
        <v>740740.74</v>
      </c>
      <c r="BP347" s="128">
        <f t="shared" si="110"/>
        <v>740740.74</v>
      </c>
      <c r="BQ347" s="127">
        <f t="shared" si="110"/>
        <v>2342407.4</v>
      </c>
      <c r="BR347" s="129">
        <f t="shared" si="110"/>
        <v>740740.74</v>
      </c>
      <c r="BS347" s="128">
        <f t="shared" ref="BS347:CC347" si="111">SUM(BS348:BS389)</f>
        <v>740740.74</v>
      </c>
      <c r="BT347" s="128">
        <f t="shared" si="111"/>
        <v>740740.74</v>
      </c>
      <c r="BU347" s="128">
        <f t="shared" si="111"/>
        <v>740740.74</v>
      </c>
      <c r="BV347" s="128">
        <f t="shared" si="111"/>
        <v>740740.74</v>
      </c>
      <c r="BW347" s="128">
        <f t="shared" si="111"/>
        <v>740740.74</v>
      </c>
      <c r="BX347" s="128">
        <f t="shared" si="111"/>
        <v>740740.74</v>
      </c>
      <c r="BY347" s="128">
        <f t="shared" si="111"/>
        <v>740740.74</v>
      </c>
      <c r="BZ347" s="128">
        <f t="shared" si="111"/>
        <v>740740.74</v>
      </c>
      <c r="CA347" s="128">
        <f t="shared" si="111"/>
        <v>740740.74</v>
      </c>
      <c r="CB347" s="128">
        <f t="shared" si="111"/>
        <v>740740.74</v>
      </c>
      <c r="CC347" s="127">
        <f t="shared" si="111"/>
        <v>2342407.54</v>
      </c>
      <c r="CD347" s="40" t="s">
        <v>50</v>
      </c>
    </row>
    <row r="348" spans="1:82" s="148" customFormat="1" ht="26" x14ac:dyDescent="0.35">
      <c r="A348" s="155"/>
      <c r="B348" s="74" t="s">
        <v>646</v>
      </c>
      <c r="C348" s="130" t="str">
        <f>"Provision for the Installation and Upgrade of Employer's Assets - Provision for the installation and upgrade of Employer's Assets (" &amp; TEXT(F348,"### ###") &amp;")"</f>
        <v>Provision for the Installation and Upgrade of Employer's Assets - Provision for the installation and upgrade of Employer's Assets (FALSE)</v>
      </c>
      <c r="D348" s="144" t="s">
        <v>350</v>
      </c>
      <c r="E348" s="255">
        <f>SUM(Mariannhill!E348)</f>
        <v>1</v>
      </c>
      <c r="F348" s="214" t="b">
        <f>(Mariannhill!G346)=G348</f>
        <v>0</v>
      </c>
      <c r="G348" s="75">
        <f t="shared" ref="G348:G379" si="112">+SUM(H348:CC348)</f>
        <v>750000</v>
      </c>
      <c r="H348" s="76">
        <f>SUM(Mariannhill!H348)</f>
        <v>0</v>
      </c>
      <c r="I348" s="77">
        <f>SUM(Mariannhill!I348)</f>
        <v>0</v>
      </c>
      <c r="J348" s="76">
        <f>SUM(Mariannhill!J348)</f>
        <v>0</v>
      </c>
      <c r="K348" s="78">
        <f>SUM(Mariannhill!K348)</f>
        <v>0</v>
      </c>
      <c r="L348" s="78">
        <f>SUM(Mariannhill!L348)</f>
        <v>0</v>
      </c>
      <c r="M348" s="78">
        <f>SUM(Mariannhill!M348)</f>
        <v>0</v>
      </c>
      <c r="N348" s="78">
        <f>SUM(Mariannhill!N348)</f>
        <v>0</v>
      </c>
      <c r="O348" s="78">
        <f>SUM(Mariannhill!O348)</f>
        <v>0</v>
      </c>
      <c r="P348" s="78">
        <f>SUM(Mariannhill!P348)</f>
        <v>0</v>
      </c>
      <c r="Q348" s="78">
        <f>SUM(Mariannhill!Q348)</f>
        <v>0</v>
      </c>
      <c r="R348" s="78">
        <f>SUM(Mariannhill!R348)</f>
        <v>0</v>
      </c>
      <c r="S348" s="78">
        <f>SUM(Mariannhill!S348)</f>
        <v>0</v>
      </c>
      <c r="T348" s="78">
        <f>SUM(Mariannhill!T348)</f>
        <v>0</v>
      </c>
      <c r="U348" s="77">
        <f>SUM(Mariannhill!U348)</f>
        <v>125000</v>
      </c>
      <c r="V348" s="76">
        <f>SUM(Mariannhill!V348)</f>
        <v>0</v>
      </c>
      <c r="W348" s="78">
        <f>SUM(Mariannhill!W348)</f>
        <v>0</v>
      </c>
      <c r="X348" s="78">
        <f>SUM(Mariannhill!X348)</f>
        <v>0</v>
      </c>
      <c r="Y348" s="78">
        <f>SUM(Mariannhill!Y348)</f>
        <v>0</v>
      </c>
      <c r="Z348" s="78">
        <f>SUM(Mariannhill!Z348)</f>
        <v>0</v>
      </c>
      <c r="AA348" s="78">
        <f>SUM(Mariannhill!AA348)</f>
        <v>0</v>
      </c>
      <c r="AB348" s="78">
        <f>SUM(Mariannhill!AB348)</f>
        <v>0</v>
      </c>
      <c r="AC348" s="78">
        <f>SUM(Mariannhill!AC348)</f>
        <v>0</v>
      </c>
      <c r="AD348" s="78">
        <f>SUM(Mariannhill!AD348)</f>
        <v>0</v>
      </c>
      <c r="AE348" s="78">
        <f>SUM(Mariannhill!AE348)</f>
        <v>0</v>
      </c>
      <c r="AF348" s="78">
        <f>SUM(Mariannhill!AF348)</f>
        <v>0</v>
      </c>
      <c r="AG348" s="77">
        <f>SUM(Mariannhill!AG348)</f>
        <v>125000</v>
      </c>
      <c r="AH348" s="79">
        <f>SUM(Mariannhill!AH348)</f>
        <v>0</v>
      </c>
      <c r="AI348" s="78">
        <f>SUM(Mariannhill!AI348)</f>
        <v>0</v>
      </c>
      <c r="AJ348" s="78">
        <f>SUM(Mariannhill!AJ348)</f>
        <v>0</v>
      </c>
      <c r="AK348" s="78">
        <f>SUM(Mariannhill!AK348)</f>
        <v>0</v>
      </c>
      <c r="AL348" s="78">
        <f>SUM(Mariannhill!AL348)</f>
        <v>0</v>
      </c>
      <c r="AM348" s="78">
        <f>SUM(Mariannhill!AM348)</f>
        <v>0</v>
      </c>
      <c r="AN348" s="78">
        <f>SUM(Mariannhill!AN348)</f>
        <v>0</v>
      </c>
      <c r="AO348" s="78">
        <f>SUM(Mariannhill!AO348)</f>
        <v>0</v>
      </c>
      <c r="AP348" s="78">
        <f>SUM(Mariannhill!AP348)</f>
        <v>0</v>
      </c>
      <c r="AQ348" s="78">
        <f>SUM(Mariannhill!AQ348)</f>
        <v>0</v>
      </c>
      <c r="AR348" s="78">
        <f>SUM(Mariannhill!AR348)</f>
        <v>0</v>
      </c>
      <c r="AS348" s="77">
        <f>SUM(Mariannhill!AS348)</f>
        <v>125000</v>
      </c>
      <c r="AT348" s="79">
        <f>SUM(Mariannhill!AT348)</f>
        <v>0</v>
      </c>
      <c r="AU348" s="78">
        <f>SUM(Mariannhill!AU348)</f>
        <v>0</v>
      </c>
      <c r="AV348" s="78">
        <f>SUM(Mariannhill!AV348)</f>
        <v>0</v>
      </c>
      <c r="AW348" s="78">
        <f>SUM(Mariannhill!AW348)</f>
        <v>0</v>
      </c>
      <c r="AX348" s="78">
        <f>SUM(Mariannhill!AX348)</f>
        <v>0</v>
      </c>
      <c r="AY348" s="78">
        <f>SUM(Mariannhill!AY348)</f>
        <v>0</v>
      </c>
      <c r="AZ348" s="78">
        <f>SUM(Mariannhill!AZ348)</f>
        <v>0</v>
      </c>
      <c r="BA348" s="78">
        <f>SUM(Mariannhill!BA348)</f>
        <v>0</v>
      </c>
      <c r="BB348" s="78">
        <f>SUM(Mariannhill!BB348)</f>
        <v>0</v>
      </c>
      <c r="BC348" s="78">
        <f>SUM(Mariannhill!BC348)</f>
        <v>0</v>
      </c>
      <c r="BD348" s="78">
        <f>SUM(Mariannhill!BD348)</f>
        <v>0</v>
      </c>
      <c r="BE348" s="77">
        <f>SUM(Mariannhill!BE348)</f>
        <v>125000</v>
      </c>
      <c r="BF348" s="79">
        <f>SUM(Mariannhill!BF348)</f>
        <v>0</v>
      </c>
      <c r="BG348" s="78">
        <f>SUM(Mariannhill!BG348)</f>
        <v>0</v>
      </c>
      <c r="BH348" s="78">
        <f>SUM(Mariannhill!BH348)</f>
        <v>0</v>
      </c>
      <c r="BI348" s="78">
        <f>SUM(Mariannhill!BI348)</f>
        <v>0</v>
      </c>
      <c r="BJ348" s="78">
        <f>SUM(Mariannhill!BJ348)</f>
        <v>0</v>
      </c>
      <c r="BK348" s="78">
        <f>SUM(Mariannhill!BK348)</f>
        <v>0</v>
      </c>
      <c r="BL348" s="78">
        <f>SUM(Mariannhill!BL348)</f>
        <v>0</v>
      </c>
      <c r="BM348" s="78">
        <f>SUM(Mariannhill!BM348)</f>
        <v>0</v>
      </c>
      <c r="BN348" s="78">
        <f>SUM(Mariannhill!BN348)</f>
        <v>0</v>
      </c>
      <c r="BO348" s="78">
        <f>SUM(Mariannhill!BO348)</f>
        <v>0</v>
      </c>
      <c r="BP348" s="78">
        <f>SUM(Mariannhill!BP348)</f>
        <v>0</v>
      </c>
      <c r="BQ348" s="77">
        <f>SUM(Mariannhill!BQ348)</f>
        <v>125000</v>
      </c>
      <c r="BR348" s="79">
        <f>SUM(Mariannhill!BR348)</f>
        <v>0</v>
      </c>
      <c r="BS348" s="78">
        <f>SUM(Mariannhill!BS348)</f>
        <v>0</v>
      </c>
      <c r="BT348" s="78">
        <f>SUM(Mariannhill!BT348)</f>
        <v>0</v>
      </c>
      <c r="BU348" s="78">
        <f>SUM(Mariannhill!BU348)</f>
        <v>0</v>
      </c>
      <c r="BV348" s="78">
        <f>SUM(Mariannhill!BV348)</f>
        <v>0</v>
      </c>
      <c r="BW348" s="78">
        <f>SUM(Mariannhill!BW348)</f>
        <v>0</v>
      </c>
      <c r="BX348" s="78">
        <f>SUM(Mariannhill!BX348)</f>
        <v>0</v>
      </c>
      <c r="BY348" s="78">
        <f>SUM(Mariannhill!BY348)</f>
        <v>0</v>
      </c>
      <c r="BZ348" s="78">
        <f>SUM(Mariannhill!BZ348)</f>
        <v>0</v>
      </c>
      <c r="CA348" s="78">
        <f>SUM(Mariannhill!CA348)</f>
        <v>0</v>
      </c>
      <c r="CB348" s="78">
        <f>SUM(Mariannhill!CB348)</f>
        <v>0</v>
      </c>
      <c r="CC348" s="77">
        <f>SUM(Mariannhill!CC348)</f>
        <v>125000</v>
      </c>
      <c r="CD348" s="40" t="s">
        <v>50</v>
      </c>
    </row>
    <row r="349" spans="1:82" s="40" customFormat="1" ht="26" x14ac:dyDescent="0.35">
      <c r="A349" s="44"/>
      <c r="B349" s="26" t="s">
        <v>647</v>
      </c>
      <c r="C349" s="27" t="str">
        <f>"Provision for the Installation and Upgrade of Employer's Assets - Overhead charges and profit in respect of B-6001-a (" &amp; TEXT(F349,"###%") &amp; ")"</f>
        <v>Provision for the Installation and Upgrade of Employer's Assets - Overhead charges and profit in respect of B-6001-a (FALSE)</v>
      </c>
      <c r="D349" s="147" t="s">
        <v>213</v>
      </c>
      <c r="E349" s="255">
        <f>SUM(Mariannhill!E349)</f>
        <v>750000</v>
      </c>
      <c r="F349" s="214" t="b">
        <f>(Mariannhill!G347)=G349</f>
        <v>0</v>
      </c>
      <c r="G349" s="75">
        <f t="shared" si="112"/>
        <v>0</v>
      </c>
      <c r="H349" s="76">
        <f>SUM(Mariannhill!H349)</f>
        <v>0</v>
      </c>
      <c r="I349" s="77">
        <f>SUM(Mariannhill!I349)</f>
        <v>0</v>
      </c>
      <c r="J349" s="76">
        <f>SUM(Mariannhill!J349)</f>
        <v>0</v>
      </c>
      <c r="K349" s="78">
        <f>SUM(Mariannhill!K349)</f>
        <v>0</v>
      </c>
      <c r="L349" s="78">
        <f>SUM(Mariannhill!L349)</f>
        <v>0</v>
      </c>
      <c r="M349" s="78">
        <f>SUM(Mariannhill!M349)</f>
        <v>0</v>
      </c>
      <c r="N349" s="78">
        <f>SUM(Mariannhill!N349)</f>
        <v>0</v>
      </c>
      <c r="O349" s="78">
        <f>SUM(Mariannhill!O349)</f>
        <v>0</v>
      </c>
      <c r="P349" s="78">
        <f>SUM(Mariannhill!P349)</f>
        <v>0</v>
      </c>
      <c r="Q349" s="78">
        <f>SUM(Mariannhill!Q349)</f>
        <v>0</v>
      </c>
      <c r="R349" s="78">
        <f>SUM(Mariannhill!R349)</f>
        <v>0</v>
      </c>
      <c r="S349" s="78">
        <f>SUM(Mariannhill!S349)</f>
        <v>0</v>
      </c>
      <c r="T349" s="78">
        <f>SUM(Mariannhill!T349)</f>
        <v>0</v>
      </c>
      <c r="U349" s="77">
        <f>SUM(Mariannhill!U349)</f>
        <v>0</v>
      </c>
      <c r="V349" s="76">
        <f>SUM(Mariannhill!V349)</f>
        <v>0</v>
      </c>
      <c r="W349" s="78">
        <f>SUM(Mariannhill!W349)</f>
        <v>0</v>
      </c>
      <c r="X349" s="78">
        <f>SUM(Mariannhill!X349)</f>
        <v>0</v>
      </c>
      <c r="Y349" s="78">
        <f>SUM(Mariannhill!Y349)</f>
        <v>0</v>
      </c>
      <c r="Z349" s="78">
        <f>SUM(Mariannhill!Z349)</f>
        <v>0</v>
      </c>
      <c r="AA349" s="78">
        <f>SUM(Mariannhill!AA349)</f>
        <v>0</v>
      </c>
      <c r="AB349" s="78">
        <f>SUM(Mariannhill!AB349)</f>
        <v>0</v>
      </c>
      <c r="AC349" s="78">
        <f>SUM(Mariannhill!AC349)</f>
        <v>0</v>
      </c>
      <c r="AD349" s="78">
        <f>SUM(Mariannhill!AD349)</f>
        <v>0</v>
      </c>
      <c r="AE349" s="78">
        <f>SUM(Mariannhill!AE349)</f>
        <v>0</v>
      </c>
      <c r="AF349" s="78">
        <f>SUM(Mariannhill!AF349)</f>
        <v>0</v>
      </c>
      <c r="AG349" s="77">
        <f>SUM(Mariannhill!AG349)</f>
        <v>0</v>
      </c>
      <c r="AH349" s="79">
        <f>SUM(Mariannhill!AH349)</f>
        <v>0</v>
      </c>
      <c r="AI349" s="78">
        <f>SUM(Mariannhill!AI349)</f>
        <v>0</v>
      </c>
      <c r="AJ349" s="78">
        <f>SUM(Mariannhill!AJ349)</f>
        <v>0</v>
      </c>
      <c r="AK349" s="78">
        <f>SUM(Mariannhill!AK349)</f>
        <v>0</v>
      </c>
      <c r="AL349" s="78">
        <f>SUM(Mariannhill!AL349)</f>
        <v>0</v>
      </c>
      <c r="AM349" s="78">
        <f>SUM(Mariannhill!AM349)</f>
        <v>0</v>
      </c>
      <c r="AN349" s="78">
        <f>SUM(Mariannhill!AN349)</f>
        <v>0</v>
      </c>
      <c r="AO349" s="78">
        <f>SUM(Mariannhill!AO349)</f>
        <v>0</v>
      </c>
      <c r="AP349" s="78">
        <f>SUM(Mariannhill!AP349)</f>
        <v>0</v>
      </c>
      <c r="AQ349" s="78">
        <f>SUM(Mariannhill!AQ349)</f>
        <v>0</v>
      </c>
      <c r="AR349" s="78">
        <f>SUM(Mariannhill!AR349)</f>
        <v>0</v>
      </c>
      <c r="AS349" s="77">
        <f>SUM(Mariannhill!AS349)</f>
        <v>0</v>
      </c>
      <c r="AT349" s="79">
        <f>SUM(Mariannhill!AT349)</f>
        <v>0</v>
      </c>
      <c r="AU349" s="78">
        <f>SUM(Mariannhill!AU349)</f>
        <v>0</v>
      </c>
      <c r="AV349" s="78">
        <f>SUM(Mariannhill!AV349)</f>
        <v>0</v>
      </c>
      <c r="AW349" s="78">
        <f>SUM(Mariannhill!AW349)</f>
        <v>0</v>
      </c>
      <c r="AX349" s="78">
        <f>SUM(Mariannhill!AX349)</f>
        <v>0</v>
      </c>
      <c r="AY349" s="78">
        <f>SUM(Mariannhill!AY349)</f>
        <v>0</v>
      </c>
      <c r="AZ349" s="78">
        <f>SUM(Mariannhill!AZ349)</f>
        <v>0</v>
      </c>
      <c r="BA349" s="78">
        <f>SUM(Mariannhill!BA349)</f>
        <v>0</v>
      </c>
      <c r="BB349" s="78">
        <f>SUM(Mariannhill!BB349)</f>
        <v>0</v>
      </c>
      <c r="BC349" s="78">
        <f>SUM(Mariannhill!BC349)</f>
        <v>0</v>
      </c>
      <c r="BD349" s="78">
        <f>SUM(Mariannhill!BD349)</f>
        <v>0</v>
      </c>
      <c r="BE349" s="77">
        <f>SUM(Mariannhill!BE349)</f>
        <v>0</v>
      </c>
      <c r="BF349" s="79">
        <f>SUM(Mariannhill!BF349)</f>
        <v>0</v>
      </c>
      <c r="BG349" s="78">
        <f>SUM(Mariannhill!BG349)</f>
        <v>0</v>
      </c>
      <c r="BH349" s="78">
        <f>SUM(Mariannhill!BH349)</f>
        <v>0</v>
      </c>
      <c r="BI349" s="78">
        <f>SUM(Mariannhill!BI349)</f>
        <v>0</v>
      </c>
      <c r="BJ349" s="78">
        <f>SUM(Mariannhill!BJ349)</f>
        <v>0</v>
      </c>
      <c r="BK349" s="78">
        <f>SUM(Mariannhill!BK349)</f>
        <v>0</v>
      </c>
      <c r="BL349" s="78">
        <f>SUM(Mariannhill!BL349)</f>
        <v>0</v>
      </c>
      <c r="BM349" s="78">
        <f>SUM(Mariannhill!BM349)</f>
        <v>0</v>
      </c>
      <c r="BN349" s="78">
        <f>SUM(Mariannhill!BN349)</f>
        <v>0</v>
      </c>
      <c r="BO349" s="78">
        <f>SUM(Mariannhill!BO349)</f>
        <v>0</v>
      </c>
      <c r="BP349" s="78">
        <f>SUM(Mariannhill!BP349)</f>
        <v>0</v>
      </c>
      <c r="BQ349" s="77">
        <f>SUM(Mariannhill!BQ349)</f>
        <v>0</v>
      </c>
      <c r="BR349" s="79">
        <f>SUM(Mariannhill!BR349)</f>
        <v>0</v>
      </c>
      <c r="BS349" s="78">
        <f>SUM(Mariannhill!BS349)</f>
        <v>0</v>
      </c>
      <c r="BT349" s="78">
        <f>SUM(Mariannhill!BT349)</f>
        <v>0</v>
      </c>
      <c r="BU349" s="78">
        <f>SUM(Mariannhill!BU349)</f>
        <v>0</v>
      </c>
      <c r="BV349" s="78">
        <f>SUM(Mariannhill!BV349)</f>
        <v>0</v>
      </c>
      <c r="BW349" s="78">
        <f>SUM(Mariannhill!BW349)</f>
        <v>0</v>
      </c>
      <c r="BX349" s="78">
        <f>SUM(Mariannhill!BX349)</f>
        <v>0</v>
      </c>
      <c r="BY349" s="78">
        <f>SUM(Mariannhill!BY349)</f>
        <v>0</v>
      </c>
      <c r="BZ349" s="78">
        <f>SUM(Mariannhill!BZ349)</f>
        <v>0</v>
      </c>
      <c r="CA349" s="78">
        <f>SUM(Mariannhill!CA349)</f>
        <v>0</v>
      </c>
      <c r="CB349" s="78">
        <f>SUM(Mariannhill!CB349)</f>
        <v>0</v>
      </c>
      <c r="CC349" s="77">
        <f>SUM(Mariannhill!CC349)</f>
        <v>0</v>
      </c>
      <c r="CD349" s="40" t="s">
        <v>50</v>
      </c>
    </row>
    <row r="350" spans="1:82" s="148" customFormat="1" ht="26" x14ac:dyDescent="0.35">
      <c r="A350" s="156"/>
      <c r="B350" s="74" t="s">
        <v>648</v>
      </c>
      <c r="C350" s="130" t="str">
        <f>"Provision for the Installation and Upgrade of Electrical + Mechanical Assets - Provision for the installation and upgrade of Employer's Assets ("&amp; TEXT(F350,"## ### ###") &amp;")"</f>
        <v>Provision for the Installation and Upgrade of Electrical + Mechanical Assets - Provision for the installation and upgrade of Employer's Assets (FALSE)</v>
      </c>
      <c r="D350" s="29" t="s">
        <v>350</v>
      </c>
      <c r="E350" s="255">
        <f>SUM(Mariannhill!E350)</f>
        <v>1</v>
      </c>
      <c r="F350" s="214" t="b">
        <f>(Mariannhill!G348)=G350</f>
        <v>0</v>
      </c>
      <c r="G350" s="75">
        <f t="shared" si="112"/>
        <v>2000000</v>
      </c>
      <c r="H350" s="76">
        <f>SUM(Mariannhill!H350)</f>
        <v>0</v>
      </c>
      <c r="I350" s="77">
        <f>SUM(Mariannhill!I350)</f>
        <v>0</v>
      </c>
      <c r="J350" s="76">
        <f>SUM(Mariannhill!J350)</f>
        <v>0</v>
      </c>
      <c r="K350" s="78">
        <f>SUM(Mariannhill!K350)</f>
        <v>0</v>
      </c>
      <c r="L350" s="78">
        <f>SUM(Mariannhill!L350)</f>
        <v>0</v>
      </c>
      <c r="M350" s="78">
        <f>SUM(Mariannhill!M350)</f>
        <v>0</v>
      </c>
      <c r="N350" s="78">
        <f>SUM(Mariannhill!N350)</f>
        <v>0</v>
      </c>
      <c r="O350" s="78">
        <f>SUM(Mariannhill!O350)</f>
        <v>0</v>
      </c>
      <c r="P350" s="78">
        <f>SUM(Mariannhill!P350)</f>
        <v>0</v>
      </c>
      <c r="Q350" s="78">
        <f>SUM(Mariannhill!Q350)</f>
        <v>0</v>
      </c>
      <c r="R350" s="78">
        <f>SUM(Mariannhill!R350)</f>
        <v>0</v>
      </c>
      <c r="S350" s="78">
        <f>SUM(Mariannhill!S350)</f>
        <v>0</v>
      </c>
      <c r="T350" s="78">
        <f>SUM(Mariannhill!T350)</f>
        <v>0</v>
      </c>
      <c r="U350" s="77">
        <f>SUM(Mariannhill!U350)</f>
        <v>333333.33</v>
      </c>
      <c r="V350" s="76">
        <f>SUM(Mariannhill!V350)</f>
        <v>0</v>
      </c>
      <c r="W350" s="78">
        <f>SUM(Mariannhill!W350)</f>
        <v>0</v>
      </c>
      <c r="X350" s="78">
        <f>SUM(Mariannhill!X350)</f>
        <v>0</v>
      </c>
      <c r="Y350" s="78">
        <f>SUM(Mariannhill!Y350)</f>
        <v>0</v>
      </c>
      <c r="Z350" s="78">
        <f>SUM(Mariannhill!Z350)</f>
        <v>0</v>
      </c>
      <c r="AA350" s="78">
        <f>SUM(Mariannhill!AA350)</f>
        <v>0</v>
      </c>
      <c r="AB350" s="78">
        <f>SUM(Mariannhill!AB350)</f>
        <v>0</v>
      </c>
      <c r="AC350" s="78">
        <f>SUM(Mariannhill!AC350)</f>
        <v>0</v>
      </c>
      <c r="AD350" s="78">
        <f>SUM(Mariannhill!AD350)</f>
        <v>0</v>
      </c>
      <c r="AE350" s="78">
        <f>SUM(Mariannhill!AE350)</f>
        <v>0</v>
      </c>
      <c r="AF350" s="78">
        <f>SUM(Mariannhill!AF350)</f>
        <v>0</v>
      </c>
      <c r="AG350" s="77">
        <f>SUM(Mariannhill!AG350)</f>
        <v>333333.33</v>
      </c>
      <c r="AH350" s="79">
        <f>SUM(Mariannhill!AH350)</f>
        <v>0</v>
      </c>
      <c r="AI350" s="78">
        <f>SUM(Mariannhill!AI350)</f>
        <v>0</v>
      </c>
      <c r="AJ350" s="78">
        <f>SUM(Mariannhill!AJ350)</f>
        <v>0</v>
      </c>
      <c r="AK350" s="78">
        <f>SUM(Mariannhill!AK350)</f>
        <v>0</v>
      </c>
      <c r="AL350" s="78">
        <f>SUM(Mariannhill!AL350)</f>
        <v>0</v>
      </c>
      <c r="AM350" s="78">
        <f>SUM(Mariannhill!AM350)</f>
        <v>0</v>
      </c>
      <c r="AN350" s="78">
        <f>SUM(Mariannhill!AN350)</f>
        <v>0</v>
      </c>
      <c r="AO350" s="78">
        <f>SUM(Mariannhill!AO350)</f>
        <v>0</v>
      </c>
      <c r="AP350" s="78">
        <f>SUM(Mariannhill!AP350)</f>
        <v>0</v>
      </c>
      <c r="AQ350" s="78">
        <f>SUM(Mariannhill!AQ350)</f>
        <v>0</v>
      </c>
      <c r="AR350" s="78">
        <f>SUM(Mariannhill!AR350)</f>
        <v>0</v>
      </c>
      <c r="AS350" s="77">
        <f>SUM(Mariannhill!AS350)</f>
        <v>333333.33</v>
      </c>
      <c r="AT350" s="79">
        <f>SUM(Mariannhill!AT350)</f>
        <v>0</v>
      </c>
      <c r="AU350" s="78">
        <f>SUM(Mariannhill!AU350)</f>
        <v>0</v>
      </c>
      <c r="AV350" s="78">
        <f>SUM(Mariannhill!AV350)</f>
        <v>0</v>
      </c>
      <c r="AW350" s="78">
        <f>SUM(Mariannhill!AW350)</f>
        <v>0</v>
      </c>
      <c r="AX350" s="78">
        <f>SUM(Mariannhill!AX350)</f>
        <v>0</v>
      </c>
      <c r="AY350" s="78">
        <f>SUM(Mariannhill!AY350)</f>
        <v>0</v>
      </c>
      <c r="AZ350" s="78">
        <f>SUM(Mariannhill!AZ350)</f>
        <v>0</v>
      </c>
      <c r="BA350" s="78">
        <f>SUM(Mariannhill!BA350)</f>
        <v>0</v>
      </c>
      <c r="BB350" s="78">
        <f>SUM(Mariannhill!BB350)</f>
        <v>0</v>
      </c>
      <c r="BC350" s="78">
        <f>SUM(Mariannhill!BC350)</f>
        <v>0</v>
      </c>
      <c r="BD350" s="78">
        <f>SUM(Mariannhill!BD350)</f>
        <v>0</v>
      </c>
      <c r="BE350" s="77">
        <f>SUM(Mariannhill!BE350)</f>
        <v>333333.33</v>
      </c>
      <c r="BF350" s="79">
        <f>SUM(Mariannhill!BF350)</f>
        <v>0</v>
      </c>
      <c r="BG350" s="78">
        <f>SUM(Mariannhill!BG350)</f>
        <v>0</v>
      </c>
      <c r="BH350" s="78">
        <f>SUM(Mariannhill!BH350)</f>
        <v>0</v>
      </c>
      <c r="BI350" s="78">
        <f>SUM(Mariannhill!BI350)</f>
        <v>0</v>
      </c>
      <c r="BJ350" s="78">
        <f>SUM(Mariannhill!BJ350)</f>
        <v>0</v>
      </c>
      <c r="BK350" s="78">
        <f>SUM(Mariannhill!BK350)</f>
        <v>0</v>
      </c>
      <c r="BL350" s="78">
        <f>SUM(Mariannhill!BL350)</f>
        <v>0</v>
      </c>
      <c r="BM350" s="78">
        <f>SUM(Mariannhill!BM350)</f>
        <v>0</v>
      </c>
      <c r="BN350" s="78">
        <f>SUM(Mariannhill!BN350)</f>
        <v>0</v>
      </c>
      <c r="BO350" s="78">
        <f>SUM(Mariannhill!BO350)</f>
        <v>0</v>
      </c>
      <c r="BP350" s="78">
        <f>SUM(Mariannhill!BP350)</f>
        <v>0</v>
      </c>
      <c r="BQ350" s="77">
        <f>SUM(Mariannhill!BQ350)</f>
        <v>333333.33</v>
      </c>
      <c r="BR350" s="79">
        <f>SUM(Mariannhill!BR350)</f>
        <v>0</v>
      </c>
      <c r="BS350" s="78">
        <f>SUM(Mariannhill!BS350)</f>
        <v>0</v>
      </c>
      <c r="BT350" s="78">
        <f>SUM(Mariannhill!BT350)</f>
        <v>0</v>
      </c>
      <c r="BU350" s="78">
        <f>SUM(Mariannhill!BU350)</f>
        <v>0</v>
      </c>
      <c r="BV350" s="78">
        <f>SUM(Mariannhill!BV350)</f>
        <v>0</v>
      </c>
      <c r="BW350" s="78">
        <f>SUM(Mariannhill!BW350)</f>
        <v>0</v>
      </c>
      <c r="BX350" s="78">
        <f>SUM(Mariannhill!BX350)</f>
        <v>0</v>
      </c>
      <c r="BY350" s="78">
        <f>SUM(Mariannhill!BY350)</f>
        <v>0</v>
      </c>
      <c r="BZ350" s="78">
        <f>SUM(Mariannhill!BZ350)</f>
        <v>0</v>
      </c>
      <c r="CA350" s="78">
        <f>SUM(Mariannhill!CA350)</f>
        <v>0</v>
      </c>
      <c r="CB350" s="78">
        <f>SUM(Mariannhill!CB350)</f>
        <v>0</v>
      </c>
      <c r="CC350" s="77">
        <f>SUM(Mariannhill!CC350)</f>
        <v>333333.34999999998</v>
      </c>
      <c r="CD350" s="40" t="s">
        <v>50</v>
      </c>
    </row>
    <row r="351" spans="1:82" s="40" customFormat="1" ht="26" x14ac:dyDescent="0.35">
      <c r="A351" s="44"/>
      <c r="B351" s="26" t="s">
        <v>649</v>
      </c>
      <c r="C351" s="27" t="str">
        <f>"Provision for the Installation and Upgrade of Electrical + Mechanical Assets - Overhead charges and profit in respect of B-6002-a (" &amp; TEXT(F351,"###%") &amp; ")"</f>
        <v>Provision for the Installation and Upgrade of Electrical + Mechanical Assets - Overhead charges and profit in respect of B-6002-a (TRUE)</v>
      </c>
      <c r="D351" s="147" t="s">
        <v>213</v>
      </c>
      <c r="E351" s="255">
        <f>SUM(Mariannhill!E351)</f>
        <v>2000000</v>
      </c>
      <c r="F351" s="214" t="b">
        <f>(Mariannhill!G349)=G351</f>
        <v>1</v>
      </c>
      <c r="G351" s="75">
        <f t="shared" si="112"/>
        <v>0</v>
      </c>
      <c r="H351" s="76">
        <f>SUM(Mariannhill!H351)</f>
        <v>0</v>
      </c>
      <c r="I351" s="77">
        <f>SUM(Mariannhill!I351)</f>
        <v>0</v>
      </c>
      <c r="J351" s="76">
        <f>SUM(Mariannhill!J351)</f>
        <v>0</v>
      </c>
      <c r="K351" s="78">
        <f>SUM(Mariannhill!K351)</f>
        <v>0</v>
      </c>
      <c r="L351" s="78">
        <f>SUM(Mariannhill!L351)</f>
        <v>0</v>
      </c>
      <c r="M351" s="78">
        <f>SUM(Mariannhill!M351)</f>
        <v>0</v>
      </c>
      <c r="N351" s="78">
        <f>SUM(Mariannhill!N351)</f>
        <v>0</v>
      </c>
      <c r="O351" s="78">
        <f>SUM(Mariannhill!O351)</f>
        <v>0</v>
      </c>
      <c r="P351" s="78">
        <f>SUM(Mariannhill!P351)</f>
        <v>0</v>
      </c>
      <c r="Q351" s="78">
        <f>SUM(Mariannhill!Q351)</f>
        <v>0</v>
      </c>
      <c r="R351" s="78">
        <f>SUM(Mariannhill!R351)</f>
        <v>0</v>
      </c>
      <c r="S351" s="78">
        <f>SUM(Mariannhill!S351)</f>
        <v>0</v>
      </c>
      <c r="T351" s="78">
        <f>SUM(Mariannhill!T351)</f>
        <v>0</v>
      </c>
      <c r="U351" s="77">
        <f>SUM(Mariannhill!U351)</f>
        <v>0</v>
      </c>
      <c r="V351" s="76">
        <f>SUM(Mariannhill!V351)</f>
        <v>0</v>
      </c>
      <c r="W351" s="78">
        <f>SUM(Mariannhill!W351)</f>
        <v>0</v>
      </c>
      <c r="X351" s="78">
        <f>SUM(Mariannhill!X351)</f>
        <v>0</v>
      </c>
      <c r="Y351" s="78">
        <f>SUM(Mariannhill!Y351)</f>
        <v>0</v>
      </c>
      <c r="Z351" s="78">
        <f>SUM(Mariannhill!Z351)</f>
        <v>0</v>
      </c>
      <c r="AA351" s="78">
        <f>SUM(Mariannhill!AA351)</f>
        <v>0</v>
      </c>
      <c r="AB351" s="78">
        <f>SUM(Mariannhill!AB351)</f>
        <v>0</v>
      </c>
      <c r="AC351" s="78">
        <f>SUM(Mariannhill!AC351)</f>
        <v>0</v>
      </c>
      <c r="AD351" s="78">
        <f>SUM(Mariannhill!AD351)</f>
        <v>0</v>
      </c>
      <c r="AE351" s="78">
        <f>SUM(Mariannhill!AE351)</f>
        <v>0</v>
      </c>
      <c r="AF351" s="78">
        <f>SUM(Mariannhill!AF351)</f>
        <v>0</v>
      </c>
      <c r="AG351" s="77">
        <f>SUM(Mariannhill!AG351)</f>
        <v>0</v>
      </c>
      <c r="AH351" s="79">
        <f>SUM(Mariannhill!AH351)</f>
        <v>0</v>
      </c>
      <c r="AI351" s="78">
        <f>SUM(Mariannhill!AI351)</f>
        <v>0</v>
      </c>
      <c r="AJ351" s="78">
        <f>SUM(Mariannhill!AJ351)</f>
        <v>0</v>
      </c>
      <c r="AK351" s="78">
        <f>SUM(Mariannhill!AK351)</f>
        <v>0</v>
      </c>
      <c r="AL351" s="78">
        <f>SUM(Mariannhill!AL351)</f>
        <v>0</v>
      </c>
      <c r="AM351" s="78">
        <f>SUM(Mariannhill!AM351)</f>
        <v>0</v>
      </c>
      <c r="AN351" s="78">
        <f>SUM(Mariannhill!AN351)</f>
        <v>0</v>
      </c>
      <c r="AO351" s="78">
        <f>SUM(Mariannhill!AO351)</f>
        <v>0</v>
      </c>
      <c r="AP351" s="78">
        <f>SUM(Mariannhill!AP351)</f>
        <v>0</v>
      </c>
      <c r="AQ351" s="78">
        <f>SUM(Mariannhill!AQ351)</f>
        <v>0</v>
      </c>
      <c r="AR351" s="78">
        <f>SUM(Mariannhill!AR351)</f>
        <v>0</v>
      </c>
      <c r="AS351" s="77">
        <f>SUM(Mariannhill!AS351)</f>
        <v>0</v>
      </c>
      <c r="AT351" s="79">
        <f>SUM(Mariannhill!AT351)</f>
        <v>0</v>
      </c>
      <c r="AU351" s="78">
        <f>SUM(Mariannhill!AU351)</f>
        <v>0</v>
      </c>
      <c r="AV351" s="78">
        <f>SUM(Mariannhill!AV351)</f>
        <v>0</v>
      </c>
      <c r="AW351" s="78">
        <f>SUM(Mariannhill!AW351)</f>
        <v>0</v>
      </c>
      <c r="AX351" s="78">
        <f>SUM(Mariannhill!AX351)</f>
        <v>0</v>
      </c>
      <c r="AY351" s="78">
        <f>SUM(Mariannhill!AY351)</f>
        <v>0</v>
      </c>
      <c r="AZ351" s="78">
        <f>SUM(Mariannhill!AZ351)</f>
        <v>0</v>
      </c>
      <c r="BA351" s="78">
        <f>SUM(Mariannhill!BA351)</f>
        <v>0</v>
      </c>
      <c r="BB351" s="78">
        <f>SUM(Mariannhill!BB351)</f>
        <v>0</v>
      </c>
      <c r="BC351" s="78">
        <f>SUM(Mariannhill!BC351)</f>
        <v>0</v>
      </c>
      <c r="BD351" s="78">
        <f>SUM(Mariannhill!BD351)</f>
        <v>0</v>
      </c>
      <c r="BE351" s="77">
        <f>SUM(Mariannhill!BE351)</f>
        <v>0</v>
      </c>
      <c r="BF351" s="79">
        <f>SUM(Mariannhill!BF351)</f>
        <v>0</v>
      </c>
      <c r="BG351" s="78">
        <f>SUM(Mariannhill!BG351)</f>
        <v>0</v>
      </c>
      <c r="BH351" s="78">
        <f>SUM(Mariannhill!BH351)</f>
        <v>0</v>
      </c>
      <c r="BI351" s="78">
        <f>SUM(Mariannhill!BI351)</f>
        <v>0</v>
      </c>
      <c r="BJ351" s="78">
        <f>SUM(Mariannhill!BJ351)</f>
        <v>0</v>
      </c>
      <c r="BK351" s="78">
        <f>SUM(Mariannhill!BK351)</f>
        <v>0</v>
      </c>
      <c r="BL351" s="78">
        <f>SUM(Mariannhill!BL351)</f>
        <v>0</v>
      </c>
      <c r="BM351" s="78">
        <f>SUM(Mariannhill!BM351)</f>
        <v>0</v>
      </c>
      <c r="BN351" s="78">
        <f>SUM(Mariannhill!BN351)</f>
        <v>0</v>
      </c>
      <c r="BO351" s="78">
        <f>SUM(Mariannhill!BO351)</f>
        <v>0</v>
      </c>
      <c r="BP351" s="78">
        <f>SUM(Mariannhill!BP351)</f>
        <v>0</v>
      </c>
      <c r="BQ351" s="77">
        <f>SUM(Mariannhill!BQ351)</f>
        <v>0</v>
      </c>
      <c r="BR351" s="79">
        <f>SUM(Mariannhill!BR351)</f>
        <v>0</v>
      </c>
      <c r="BS351" s="78">
        <f>SUM(Mariannhill!BS351)</f>
        <v>0</v>
      </c>
      <c r="BT351" s="78">
        <f>SUM(Mariannhill!BT351)</f>
        <v>0</v>
      </c>
      <c r="BU351" s="78">
        <f>SUM(Mariannhill!BU351)</f>
        <v>0</v>
      </c>
      <c r="BV351" s="78">
        <f>SUM(Mariannhill!BV351)</f>
        <v>0</v>
      </c>
      <c r="BW351" s="78">
        <f>SUM(Mariannhill!BW351)</f>
        <v>0</v>
      </c>
      <c r="BX351" s="78">
        <f>SUM(Mariannhill!BX351)</f>
        <v>0</v>
      </c>
      <c r="BY351" s="78">
        <f>SUM(Mariannhill!BY351)</f>
        <v>0</v>
      </c>
      <c r="BZ351" s="78">
        <f>SUM(Mariannhill!BZ351)</f>
        <v>0</v>
      </c>
      <c r="CA351" s="78">
        <f>SUM(Mariannhill!CA351)</f>
        <v>0</v>
      </c>
      <c r="CB351" s="78">
        <f>SUM(Mariannhill!CB351)</f>
        <v>0</v>
      </c>
      <c r="CC351" s="77">
        <f>SUM(Mariannhill!CC351)</f>
        <v>0</v>
      </c>
      <c r="CD351" s="40" t="s">
        <v>50</v>
      </c>
    </row>
    <row r="352" spans="1:82" s="148" customFormat="1" ht="26" x14ac:dyDescent="0.35">
      <c r="A352" s="156"/>
      <c r="B352" s="74" t="s">
        <v>650</v>
      </c>
      <c r="C352" s="130" t="str">
        <f>"Provision for the Installation and Upgrade of Toll System Assets - Provision for the installation and upgrade of Toll System Assets (" &amp; TEXT(F352,"######") &amp;")"</f>
        <v>Provision for the Installation and Upgrade of Toll System Assets - Provision for the installation and upgrade of Toll System Assets (FALSE)</v>
      </c>
      <c r="D352" s="29" t="s">
        <v>350</v>
      </c>
      <c r="E352" s="255">
        <f>SUM(Mariannhill!E352)</f>
        <v>1</v>
      </c>
      <c r="F352" s="214" t="b">
        <f>(Mariannhill!G350)=G352</f>
        <v>0</v>
      </c>
      <c r="G352" s="75">
        <f t="shared" si="112"/>
        <v>200000</v>
      </c>
      <c r="H352" s="76">
        <f>SUM(Mariannhill!H352)</f>
        <v>0</v>
      </c>
      <c r="I352" s="77">
        <f>SUM(Mariannhill!I352)</f>
        <v>0</v>
      </c>
      <c r="J352" s="76">
        <f>SUM(Mariannhill!J352)</f>
        <v>0</v>
      </c>
      <c r="K352" s="78">
        <f>SUM(Mariannhill!K352)</f>
        <v>0</v>
      </c>
      <c r="L352" s="78">
        <f>SUM(Mariannhill!L352)</f>
        <v>0</v>
      </c>
      <c r="M352" s="78">
        <f>SUM(Mariannhill!M352)</f>
        <v>0</v>
      </c>
      <c r="N352" s="78">
        <f>SUM(Mariannhill!N352)</f>
        <v>0</v>
      </c>
      <c r="O352" s="78">
        <f>SUM(Mariannhill!O352)</f>
        <v>0</v>
      </c>
      <c r="P352" s="78">
        <f>SUM(Mariannhill!P352)</f>
        <v>0</v>
      </c>
      <c r="Q352" s="78">
        <f>SUM(Mariannhill!Q352)</f>
        <v>0</v>
      </c>
      <c r="R352" s="78">
        <f>SUM(Mariannhill!R352)</f>
        <v>0</v>
      </c>
      <c r="S352" s="78">
        <f>SUM(Mariannhill!S352)</f>
        <v>0</v>
      </c>
      <c r="T352" s="78">
        <f>SUM(Mariannhill!T352)</f>
        <v>0</v>
      </c>
      <c r="U352" s="77">
        <f>SUM(Mariannhill!U352)</f>
        <v>33333.33</v>
      </c>
      <c r="V352" s="76">
        <f>SUM(Mariannhill!V352)</f>
        <v>0</v>
      </c>
      <c r="W352" s="78">
        <f>SUM(Mariannhill!W352)</f>
        <v>0</v>
      </c>
      <c r="X352" s="78">
        <f>SUM(Mariannhill!X352)</f>
        <v>0</v>
      </c>
      <c r="Y352" s="78">
        <f>SUM(Mariannhill!Y352)</f>
        <v>0</v>
      </c>
      <c r="Z352" s="78">
        <f>SUM(Mariannhill!Z352)</f>
        <v>0</v>
      </c>
      <c r="AA352" s="78">
        <f>SUM(Mariannhill!AA352)</f>
        <v>0</v>
      </c>
      <c r="AB352" s="78">
        <f>SUM(Mariannhill!AB352)</f>
        <v>0</v>
      </c>
      <c r="AC352" s="78">
        <f>SUM(Mariannhill!AC352)</f>
        <v>0</v>
      </c>
      <c r="AD352" s="78">
        <f>SUM(Mariannhill!AD352)</f>
        <v>0</v>
      </c>
      <c r="AE352" s="78">
        <f>SUM(Mariannhill!AE352)</f>
        <v>0</v>
      </c>
      <c r="AF352" s="78">
        <f>SUM(Mariannhill!AF352)</f>
        <v>0</v>
      </c>
      <c r="AG352" s="77">
        <f>SUM(Mariannhill!AG352)</f>
        <v>33333.33</v>
      </c>
      <c r="AH352" s="79">
        <f>SUM(Mariannhill!AH352)</f>
        <v>0</v>
      </c>
      <c r="AI352" s="78">
        <f>SUM(Mariannhill!AI352)</f>
        <v>0</v>
      </c>
      <c r="AJ352" s="78">
        <f>SUM(Mariannhill!AJ352)</f>
        <v>0</v>
      </c>
      <c r="AK352" s="78">
        <f>SUM(Mariannhill!AK352)</f>
        <v>0</v>
      </c>
      <c r="AL352" s="78">
        <f>SUM(Mariannhill!AL352)</f>
        <v>0</v>
      </c>
      <c r="AM352" s="78">
        <f>SUM(Mariannhill!AM352)</f>
        <v>0</v>
      </c>
      <c r="AN352" s="78">
        <f>SUM(Mariannhill!AN352)</f>
        <v>0</v>
      </c>
      <c r="AO352" s="78">
        <f>SUM(Mariannhill!AO352)</f>
        <v>0</v>
      </c>
      <c r="AP352" s="78">
        <f>SUM(Mariannhill!AP352)</f>
        <v>0</v>
      </c>
      <c r="AQ352" s="78">
        <f>SUM(Mariannhill!AQ352)</f>
        <v>0</v>
      </c>
      <c r="AR352" s="78">
        <f>SUM(Mariannhill!AR352)</f>
        <v>0</v>
      </c>
      <c r="AS352" s="77">
        <f>SUM(Mariannhill!AS352)</f>
        <v>33333.33</v>
      </c>
      <c r="AT352" s="79">
        <f>SUM(Mariannhill!AT352)</f>
        <v>0</v>
      </c>
      <c r="AU352" s="78">
        <f>SUM(Mariannhill!AU352)</f>
        <v>0</v>
      </c>
      <c r="AV352" s="78">
        <f>SUM(Mariannhill!AV352)</f>
        <v>0</v>
      </c>
      <c r="AW352" s="78">
        <f>SUM(Mariannhill!AW352)</f>
        <v>0</v>
      </c>
      <c r="AX352" s="78">
        <f>SUM(Mariannhill!AX352)</f>
        <v>0</v>
      </c>
      <c r="AY352" s="78">
        <f>SUM(Mariannhill!AY352)</f>
        <v>0</v>
      </c>
      <c r="AZ352" s="78">
        <f>SUM(Mariannhill!AZ352)</f>
        <v>0</v>
      </c>
      <c r="BA352" s="78">
        <f>SUM(Mariannhill!BA352)</f>
        <v>0</v>
      </c>
      <c r="BB352" s="78">
        <f>SUM(Mariannhill!BB352)</f>
        <v>0</v>
      </c>
      <c r="BC352" s="78">
        <f>SUM(Mariannhill!BC352)</f>
        <v>0</v>
      </c>
      <c r="BD352" s="78">
        <f>SUM(Mariannhill!BD352)</f>
        <v>0</v>
      </c>
      <c r="BE352" s="77">
        <f>SUM(Mariannhill!BE352)</f>
        <v>33333.33</v>
      </c>
      <c r="BF352" s="79">
        <f>SUM(Mariannhill!BF352)</f>
        <v>0</v>
      </c>
      <c r="BG352" s="78">
        <f>SUM(Mariannhill!BG352)</f>
        <v>0</v>
      </c>
      <c r="BH352" s="78">
        <f>SUM(Mariannhill!BH352)</f>
        <v>0</v>
      </c>
      <c r="BI352" s="78">
        <f>SUM(Mariannhill!BI352)</f>
        <v>0</v>
      </c>
      <c r="BJ352" s="78">
        <f>SUM(Mariannhill!BJ352)</f>
        <v>0</v>
      </c>
      <c r="BK352" s="78">
        <f>SUM(Mariannhill!BK352)</f>
        <v>0</v>
      </c>
      <c r="BL352" s="78">
        <f>SUM(Mariannhill!BL352)</f>
        <v>0</v>
      </c>
      <c r="BM352" s="78">
        <f>SUM(Mariannhill!BM352)</f>
        <v>0</v>
      </c>
      <c r="BN352" s="78">
        <f>SUM(Mariannhill!BN352)</f>
        <v>0</v>
      </c>
      <c r="BO352" s="78">
        <f>SUM(Mariannhill!BO352)</f>
        <v>0</v>
      </c>
      <c r="BP352" s="78">
        <f>SUM(Mariannhill!BP352)</f>
        <v>0</v>
      </c>
      <c r="BQ352" s="77">
        <f>SUM(Mariannhill!BQ352)</f>
        <v>33333.33</v>
      </c>
      <c r="BR352" s="79">
        <f>SUM(Mariannhill!BR352)</f>
        <v>0</v>
      </c>
      <c r="BS352" s="78">
        <f>SUM(Mariannhill!BS352)</f>
        <v>0</v>
      </c>
      <c r="BT352" s="78">
        <f>SUM(Mariannhill!BT352)</f>
        <v>0</v>
      </c>
      <c r="BU352" s="78">
        <f>SUM(Mariannhill!BU352)</f>
        <v>0</v>
      </c>
      <c r="BV352" s="78">
        <f>SUM(Mariannhill!BV352)</f>
        <v>0</v>
      </c>
      <c r="BW352" s="78">
        <f>SUM(Mariannhill!BW352)</f>
        <v>0</v>
      </c>
      <c r="BX352" s="78">
        <f>SUM(Mariannhill!BX352)</f>
        <v>0</v>
      </c>
      <c r="BY352" s="78">
        <f>SUM(Mariannhill!BY352)</f>
        <v>0</v>
      </c>
      <c r="BZ352" s="78">
        <f>SUM(Mariannhill!BZ352)</f>
        <v>0</v>
      </c>
      <c r="CA352" s="78">
        <f>SUM(Mariannhill!CA352)</f>
        <v>0</v>
      </c>
      <c r="CB352" s="78">
        <f>SUM(Mariannhill!CB352)</f>
        <v>0</v>
      </c>
      <c r="CC352" s="77">
        <f>SUM(Mariannhill!CC352)</f>
        <v>33333.35</v>
      </c>
      <c r="CD352" s="40" t="s">
        <v>50</v>
      </c>
    </row>
    <row r="353" spans="1:82" s="40" customFormat="1" ht="26" x14ac:dyDescent="0.35">
      <c r="A353" s="44"/>
      <c r="B353" s="26" t="s">
        <v>651</v>
      </c>
      <c r="C353" s="27" t="str">
        <f>"Provision for the Installation and Upgrade of Toll System Assets - Overhead charges and profit in respect of B-6003-a (" &amp; TEXT(F353,"###%") &amp; ")"</f>
        <v>Provision for the Installation and Upgrade of Toll System Assets - Overhead charges and profit in respect of B-6003-a (TRUE)</v>
      </c>
      <c r="D353" s="147" t="s">
        <v>213</v>
      </c>
      <c r="E353" s="255">
        <f>SUM(Mariannhill!E353)</f>
        <v>200000</v>
      </c>
      <c r="F353" s="214" t="b">
        <f>(Mariannhill!G351)=G353</f>
        <v>1</v>
      </c>
      <c r="G353" s="75">
        <f t="shared" si="112"/>
        <v>0</v>
      </c>
      <c r="H353" s="76">
        <f>SUM(Mariannhill!H353)</f>
        <v>0</v>
      </c>
      <c r="I353" s="77">
        <f>SUM(Mariannhill!I353)</f>
        <v>0</v>
      </c>
      <c r="J353" s="76">
        <f>SUM(Mariannhill!J353)</f>
        <v>0</v>
      </c>
      <c r="K353" s="78">
        <f>SUM(Mariannhill!K353)</f>
        <v>0</v>
      </c>
      <c r="L353" s="78">
        <f>SUM(Mariannhill!L353)</f>
        <v>0</v>
      </c>
      <c r="M353" s="78">
        <f>SUM(Mariannhill!M353)</f>
        <v>0</v>
      </c>
      <c r="N353" s="78">
        <f>SUM(Mariannhill!N353)</f>
        <v>0</v>
      </c>
      <c r="O353" s="78">
        <f>SUM(Mariannhill!O353)</f>
        <v>0</v>
      </c>
      <c r="P353" s="78">
        <f>SUM(Mariannhill!P353)</f>
        <v>0</v>
      </c>
      <c r="Q353" s="78">
        <f>SUM(Mariannhill!Q353)</f>
        <v>0</v>
      </c>
      <c r="R353" s="78">
        <f>SUM(Mariannhill!R353)</f>
        <v>0</v>
      </c>
      <c r="S353" s="78">
        <f>SUM(Mariannhill!S353)</f>
        <v>0</v>
      </c>
      <c r="T353" s="78">
        <f>SUM(Mariannhill!T353)</f>
        <v>0</v>
      </c>
      <c r="U353" s="77">
        <f>SUM(Mariannhill!U353)</f>
        <v>0</v>
      </c>
      <c r="V353" s="76">
        <f>SUM(Mariannhill!V353)</f>
        <v>0</v>
      </c>
      <c r="W353" s="78">
        <f>SUM(Mariannhill!W353)</f>
        <v>0</v>
      </c>
      <c r="X353" s="78">
        <f>SUM(Mariannhill!X353)</f>
        <v>0</v>
      </c>
      <c r="Y353" s="78">
        <f>SUM(Mariannhill!Y353)</f>
        <v>0</v>
      </c>
      <c r="Z353" s="78">
        <f>SUM(Mariannhill!Z353)</f>
        <v>0</v>
      </c>
      <c r="AA353" s="78">
        <f>SUM(Mariannhill!AA353)</f>
        <v>0</v>
      </c>
      <c r="AB353" s="78">
        <f>SUM(Mariannhill!AB353)</f>
        <v>0</v>
      </c>
      <c r="AC353" s="78">
        <f>SUM(Mariannhill!AC353)</f>
        <v>0</v>
      </c>
      <c r="AD353" s="78">
        <f>SUM(Mariannhill!AD353)</f>
        <v>0</v>
      </c>
      <c r="AE353" s="78">
        <f>SUM(Mariannhill!AE353)</f>
        <v>0</v>
      </c>
      <c r="AF353" s="78">
        <f>SUM(Mariannhill!AF353)</f>
        <v>0</v>
      </c>
      <c r="AG353" s="77">
        <f>SUM(Mariannhill!AG353)</f>
        <v>0</v>
      </c>
      <c r="AH353" s="79">
        <f>SUM(Mariannhill!AH353)</f>
        <v>0</v>
      </c>
      <c r="AI353" s="78">
        <f>SUM(Mariannhill!AI353)</f>
        <v>0</v>
      </c>
      <c r="AJ353" s="78">
        <f>SUM(Mariannhill!AJ353)</f>
        <v>0</v>
      </c>
      <c r="AK353" s="78">
        <f>SUM(Mariannhill!AK353)</f>
        <v>0</v>
      </c>
      <c r="AL353" s="78">
        <f>SUM(Mariannhill!AL353)</f>
        <v>0</v>
      </c>
      <c r="AM353" s="78">
        <f>SUM(Mariannhill!AM353)</f>
        <v>0</v>
      </c>
      <c r="AN353" s="78">
        <f>SUM(Mariannhill!AN353)</f>
        <v>0</v>
      </c>
      <c r="AO353" s="78">
        <f>SUM(Mariannhill!AO353)</f>
        <v>0</v>
      </c>
      <c r="AP353" s="78">
        <f>SUM(Mariannhill!AP353)</f>
        <v>0</v>
      </c>
      <c r="AQ353" s="78">
        <f>SUM(Mariannhill!AQ353)</f>
        <v>0</v>
      </c>
      <c r="AR353" s="78">
        <f>SUM(Mariannhill!AR353)</f>
        <v>0</v>
      </c>
      <c r="AS353" s="77">
        <f>SUM(Mariannhill!AS353)</f>
        <v>0</v>
      </c>
      <c r="AT353" s="79">
        <f>SUM(Mariannhill!AT353)</f>
        <v>0</v>
      </c>
      <c r="AU353" s="78">
        <f>SUM(Mariannhill!AU353)</f>
        <v>0</v>
      </c>
      <c r="AV353" s="78">
        <f>SUM(Mariannhill!AV353)</f>
        <v>0</v>
      </c>
      <c r="AW353" s="78">
        <f>SUM(Mariannhill!AW353)</f>
        <v>0</v>
      </c>
      <c r="AX353" s="78">
        <f>SUM(Mariannhill!AX353)</f>
        <v>0</v>
      </c>
      <c r="AY353" s="78">
        <f>SUM(Mariannhill!AY353)</f>
        <v>0</v>
      </c>
      <c r="AZ353" s="78">
        <f>SUM(Mariannhill!AZ353)</f>
        <v>0</v>
      </c>
      <c r="BA353" s="78">
        <f>SUM(Mariannhill!BA353)</f>
        <v>0</v>
      </c>
      <c r="BB353" s="78">
        <f>SUM(Mariannhill!BB353)</f>
        <v>0</v>
      </c>
      <c r="BC353" s="78">
        <f>SUM(Mariannhill!BC353)</f>
        <v>0</v>
      </c>
      <c r="BD353" s="78">
        <f>SUM(Mariannhill!BD353)</f>
        <v>0</v>
      </c>
      <c r="BE353" s="77">
        <f>SUM(Mariannhill!BE353)</f>
        <v>0</v>
      </c>
      <c r="BF353" s="79">
        <f>SUM(Mariannhill!BF353)</f>
        <v>0</v>
      </c>
      <c r="BG353" s="78">
        <f>SUM(Mariannhill!BG353)</f>
        <v>0</v>
      </c>
      <c r="BH353" s="78">
        <f>SUM(Mariannhill!BH353)</f>
        <v>0</v>
      </c>
      <c r="BI353" s="78">
        <f>SUM(Mariannhill!BI353)</f>
        <v>0</v>
      </c>
      <c r="BJ353" s="78">
        <f>SUM(Mariannhill!BJ353)</f>
        <v>0</v>
      </c>
      <c r="BK353" s="78">
        <f>SUM(Mariannhill!BK353)</f>
        <v>0</v>
      </c>
      <c r="BL353" s="78">
        <f>SUM(Mariannhill!BL353)</f>
        <v>0</v>
      </c>
      <c r="BM353" s="78">
        <f>SUM(Mariannhill!BM353)</f>
        <v>0</v>
      </c>
      <c r="BN353" s="78">
        <f>SUM(Mariannhill!BN353)</f>
        <v>0</v>
      </c>
      <c r="BO353" s="78">
        <f>SUM(Mariannhill!BO353)</f>
        <v>0</v>
      </c>
      <c r="BP353" s="78">
        <f>SUM(Mariannhill!BP353)</f>
        <v>0</v>
      </c>
      <c r="BQ353" s="77">
        <f>SUM(Mariannhill!BQ353)</f>
        <v>0</v>
      </c>
      <c r="BR353" s="79">
        <f>SUM(Mariannhill!BR353)</f>
        <v>0</v>
      </c>
      <c r="BS353" s="78">
        <f>SUM(Mariannhill!BS353)</f>
        <v>0</v>
      </c>
      <c r="BT353" s="78">
        <f>SUM(Mariannhill!BT353)</f>
        <v>0</v>
      </c>
      <c r="BU353" s="78">
        <f>SUM(Mariannhill!BU353)</f>
        <v>0</v>
      </c>
      <c r="BV353" s="78">
        <f>SUM(Mariannhill!BV353)</f>
        <v>0</v>
      </c>
      <c r="BW353" s="78">
        <f>SUM(Mariannhill!BW353)</f>
        <v>0</v>
      </c>
      <c r="BX353" s="78">
        <f>SUM(Mariannhill!BX353)</f>
        <v>0</v>
      </c>
      <c r="BY353" s="78">
        <f>SUM(Mariannhill!BY353)</f>
        <v>0</v>
      </c>
      <c r="BZ353" s="78">
        <f>SUM(Mariannhill!BZ353)</f>
        <v>0</v>
      </c>
      <c r="CA353" s="78">
        <f>SUM(Mariannhill!CA353)</f>
        <v>0</v>
      </c>
      <c r="CB353" s="78">
        <f>SUM(Mariannhill!CB353)</f>
        <v>0</v>
      </c>
      <c r="CC353" s="77">
        <f>SUM(Mariannhill!CC353)</f>
        <v>0</v>
      </c>
      <c r="CD353" s="40" t="s">
        <v>50</v>
      </c>
    </row>
    <row r="354" spans="1:82" s="148" customFormat="1" ht="26" x14ac:dyDescent="0.35">
      <c r="A354" s="156"/>
      <c r="B354" s="74" t="s">
        <v>652</v>
      </c>
      <c r="C354" s="130" t="str">
        <f>"Customer Service Kiosk at locations Remote from the Plazas - Allowance for Customer Service Kiosks Planning and Design ("&amp; TEXT(F354,"### ###") &amp;")"</f>
        <v>Customer Service Kiosk at locations Remote from the Plazas - Allowance for Customer Service Kiosks Planning and Design (FALSE)</v>
      </c>
      <c r="D354" s="29" t="s">
        <v>350</v>
      </c>
      <c r="E354" s="255">
        <f>SUM(Mariannhill!E354)</f>
        <v>1</v>
      </c>
      <c r="F354" s="214" t="b">
        <f>(Mariannhill!G352)=G354</f>
        <v>0</v>
      </c>
      <c r="G354" s="75">
        <f t="shared" si="112"/>
        <v>150000</v>
      </c>
      <c r="H354" s="76">
        <f>SUM(Mariannhill!H354)</f>
        <v>0</v>
      </c>
      <c r="I354" s="77">
        <f>SUM(Mariannhill!I354)</f>
        <v>0</v>
      </c>
      <c r="J354" s="76">
        <f>SUM(Mariannhill!J354)</f>
        <v>0</v>
      </c>
      <c r="K354" s="78">
        <f>SUM(Mariannhill!K354)</f>
        <v>0</v>
      </c>
      <c r="L354" s="78">
        <f>SUM(Mariannhill!L354)</f>
        <v>0</v>
      </c>
      <c r="M354" s="78">
        <f>SUM(Mariannhill!M354)</f>
        <v>0</v>
      </c>
      <c r="N354" s="78">
        <f>SUM(Mariannhill!N354)</f>
        <v>0</v>
      </c>
      <c r="O354" s="78">
        <f>SUM(Mariannhill!O354)</f>
        <v>0</v>
      </c>
      <c r="P354" s="78">
        <f>SUM(Mariannhill!P354)</f>
        <v>0</v>
      </c>
      <c r="Q354" s="78">
        <f>SUM(Mariannhill!Q354)</f>
        <v>0</v>
      </c>
      <c r="R354" s="78">
        <f>SUM(Mariannhill!R354)</f>
        <v>0</v>
      </c>
      <c r="S354" s="78">
        <f>SUM(Mariannhill!S354)</f>
        <v>0</v>
      </c>
      <c r="T354" s="78">
        <f>SUM(Mariannhill!T354)</f>
        <v>0</v>
      </c>
      <c r="U354" s="77">
        <f>SUM(Mariannhill!U354)</f>
        <v>25000</v>
      </c>
      <c r="V354" s="76">
        <f>SUM(Mariannhill!V354)</f>
        <v>0</v>
      </c>
      <c r="W354" s="78">
        <f>SUM(Mariannhill!W354)</f>
        <v>0</v>
      </c>
      <c r="X354" s="78">
        <f>SUM(Mariannhill!X354)</f>
        <v>0</v>
      </c>
      <c r="Y354" s="78">
        <f>SUM(Mariannhill!Y354)</f>
        <v>0</v>
      </c>
      <c r="Z354" s="78">
        <f>SUM(Mariannhill!Z354)</f>
        <v>0</v>
      </c>
      <c r="AA354" s="78">
        <f>SUM(Mariannhill!AA354)</f>
        <v>0</v>
      </c>
      <c r="AB354" s="78">
        <f>SUM(Mariannhill!AB354)</f>
        <v>0</v>
      </c>
      <c r="AC354" s="78">
        <f>SUM(Mariannhill!AC354)</f>
        <v>0</v>
      </c>
      <c r="AD354" s="78">
        <f>SUM(Mariannhill!AD354)</f>
        <v>0</v>
      </c>
      <c r="AE354" s="78">
        <f>SUM(Mariannhill!AE354)</f>
        <v>0</v>
      </c>
      <c r="AF354" s="78">
        <f>SUM(Mariannhill!AF354)</f>
        <v>0</v>
      </c>
      <c r="AG354" s="77">
        <f>SUM(Mariannhill!AG354)</f>
        <v>25000</v>
      </c>
      <c r="AH354" s="79">
        <f>SUM(Mariannhill!AH354)</f>
        <v>0</v>
      </c>
      <c r="AI354" s="78">
        <f>SUM(Mariannhill!AI354)</f>
        <v>0</v>
      </c>
      <c r="AJ354" s="78">
        <f>SUM(Mariannhill!AJ354)</f>
        <v>0</v>
      </c>
      <c r="AK354" s="78">
        <f>SUM(Mariannhill!AK354)</f>
        <v>0</v>
      </c>
      <c r="AL354" s="78">
        <f>SUM(Mariannhill!AL354)</f>
        <v>0</v>
      </c>
      <c r="AM354" s="78">
        <f>SUM(Mariannhill!AM354)</f>
        <v>0</v>
      </c>
      <c r="AN354" s="78">
        <f>SUM(Mariannhill!AN354)</f>
        <v>0</v>
      </c>
      <c r="AO354" s="78">
        <f>SUM(Mariannhill!AO354)</f>
        <v>0</v>
      </c>
      <c r="AP354" s="78">
        <f>SUM(Mariannhill!AP354)</f>
        <v>0</v>
      </c>
      <c r="AQ354" s="78">
        <f>SUM(Mariannhill!AQ354)</f>
        <v>0</v>
      </c>
      <c r="AR354" s="78">
        <f>SUM(Mariannhill!AR354)</f>
        <v>0</v>
      </c>
      <c r="AS354" s="77">
        <f>SUM(Mariannhill!AS354)</f>
        <v>25000</v>
      </c>
      <c r="AT354" s="79">
        <f>SUM(Mariannhill!AT354)</f>
        <v>0</v>
      </c>
      <c r="AU354" s="78">
        <f>SUM(Mariannhill!AU354)</f>
        <v>0</v>
      </c>
      <c r="AV354" s="78">
        <f>SUM(Mariannhill!AV354)</f>
        <v>0</v>
      </c>
      <c r="AW354" s="78">
        <f>SUM(Mariannhill!AW354)</f>
        <v>0</v>
      </c>
      <c r="AX354" s="78">
        <f>SUM(Mariannhill!AX354)</f>
        <v>0</v>
      </c>
      <c r="AY354" s="78">
        <f>SUM(Mariannhill!AY354)</f>
        <v>0</v>
      </c>
      <c r="AZ354" s="78">
        <f>SUM(Mariannhill!AZ354)</f>
        <v>0</v>
      </c>
      <c r="BA354" s="78">
        <f>SUM(Mariannhill!BA354)</f>
        <v>0</v>
      </c>
      <c r="BB354" s="78">
        <f>SUM(Mariannhill!BB354)</f>
        <v>0</v>
      </c>
      <c r="BC354" s="78">
        <f>SUM(Mariannhill!BC354)</f>
        <v>0</v>
      </c>
      <c r="BD354" s="78">
        <f>SUM(Mariannhill!BD354)</f>
        <v>0</v>
      </c>
      <c r="BE354" s="77">
        <f>SUM(Mariannhill!BE354)</f>
        <v>25000</v>
      </c>
      <c r="BF354" s="79">
        <f>SUM(Mariannhill!BF354)</f>
        <v>0</v>
      </c>
      <c r="BG354" s="78">
        <f>SUM(Mariannhill!BG354)</f>
        <v>0</v>
      </c>
      <c r="BH354" s="78">
        <f>SUM(Mariannhill!BH354)</f>
        <v>0</v>
      </c>
      <c r="BI354" s="78">
        <f>SUM(Mariannhill!BI354)</f>
        <v>0</v>
      </c>
      <c r="BJ354" s="78">
        <f>SUM(Mariannhill!BJ354)</f>
        <v>0</v>
      </c>
      <c r="BK354" s="78">
        <f>SUM(Mariannhill!BK354)</f>
        <v>0</v>
      </c>
      <c r="BL354" s="78">
        <f>SUM(Mariannhill!BL354)</f>
        <v>0</v>
      </c>
      <c r="BM354" s="78">
        <f>SUM(Mariannhill!BM354)</f>
        <v>0</v>
      </c>
      <c r="BN354" s="78">
        <f>SUM(Mariannhill!BN354)</f>
        <v>0</v>
      </c>
      <c r="BO354" s="78">
        <f>SUM(Mariannhill!BO354)</f>
        <v>0</v>
      </c>
      <c r="BP354" s="78">
        <f>SUM(Mariannhill!BP354)</f>
        <v>0</v>
      </c>
      <c r="BQ354" s="77">
        <f>SUM(Mariannhill!BQ354)</f>
        <v>25000</v>
      </c>
      <c r="BR354" s="79">
        <f>SUM(Mariannhill!BR354)</f>
        <v>0</v>
      </c>
      <c r="BS354" s="78">
        <f>SUM(Mariannhill!BS354)</f>
        <v>0</v>
      </c>
      <c r="BT354" s="78">
        <f>SUM(Mariannhill!BT354)</f>
        <v>0</v>
      </c>
      <c r="BU354" s="78">
        <f>SUM(Mariannhill!BU354)</f>
        <v>0</v>
      </c>
      <c r="BV354" s="78">
        <f>SUM(Mariannhill!BV354)</f>
        <v>0</v>
      </c>
      <c r="BW354" s="78">
        <f>SUM(Mariannhill!BW354)</f>
        <v>0</v>
      </c>
      <c r="BX354" s="78">
        <f>SUM(Mariannhill!BX354)</f>
        <v>0</v>
      </c>
      <c r="BY354" s="78">
        <f>SUM(Mariannhill!BY354)</f>
        <v>0</v>
      </c>
      <c r="BZ354" s="78">
        <f>SUM(Mariannhill!BZ354)</f>
        <v>0</v>
      </c>
      <c r="CA354" s="78">
        <f>SUM(Mariannhill!CA354)</f>
        <v>0</v>
      </c>
      <c r="CB354" s="78">
        <f>SUM(Mariannhill!CB354)</f>
        <v>0</v>
      </c>
      <c r="CC354" s="77">
        <f>SUM(Mariannhill!CC354)</f>
        <v>25000</v>
      </c>
      <c r="CD354" s="40" t="s">
        <v>50</v>
      </c>
    </row>
    <row r="355" spans="1:82" s="40" customFormat="1" ht="26" x14ac:dyDescent="0.35">
      <c r="A355" s="44"/>
      <c r="B355" s="26" t="s">
        <v>653</v>
      </c>
      <c r="C355" s="27" t="str">
        <f>"Customer Service Kiosk at locations Remote from the Plazas - Overhead Charges and Profit in respect of B-6004-a ("&amp; TEXT(F355,"###%") &amp; ")"</f>
        <v>Customer Service Kiosk at locations Remote from the Plazas - Overhead Charges and Profit in respect of B-6004-a (TRUE)</v>
      </c>
      <c r="D355" s="147" t="s">
        <v>213</v>
      </c>
      <c r="E355" s="255">
        <f>SUM(Mariannhill!E355)</f>
        <v>150000</v>
      </c>
      <c r="F355" s="214" t="b">
        <f>(Mariannhill!G353)=G355</f>
        <v>1</v>
      </c>
      <c r="G355" s="75">
        <f t="shared" si="112"/>
        <v>0</v>
      </c>
      <c r="H355" s="76">
        <f>SUM(Mariannhill!H355)</f>
        <v>0</v>
      </c>
      <c r="I355" s="77">
        <f>SUM(Mariannhill!I355)</f>
        <v>0</v>
      </c>
      <c r="J355" s="76">
        <f>SUM(Mariannhill!J355)</f>
        <v>0</v>
      </c>
      <c r="K355" s="78">
        <f>SUM(Mariannhill!K355)</f>
        <v>0</v>
      </c>
      <c r="L355" s="78">
        <f>SUM(Mariannhill!L355)</f>
        <v>0</v>
      </c>
      <c r="M355" s="78">
        <f>SUM(Mariannhill!M355)</f>
        <v>0</v>
      </c>
      <c r="N355" s="78">
        <f>SUM(Mariannhill!N355)</f>
        <v>0</v>
      </c>
      <c r="O355" s="78">
        <f>SUM(Mariannhill!O355)</f>
        <v>0</v>
      </c>
      <c r="P355" s="78">
        <f>SUM(Mariannhill!P355)</f>
        <v>0</v>
      </c>
      <c r="Q355" s="78">
        <f>SUM(Mariannhill!Q355)</f>
        <v>0</v>
      </c>
      <c r="R355" s="78">
        <f>SUM(Mariannhill!R355)</f>
        <v>0</v>
      </c>
      <c r="S355" s="78">
        <f>SUM(Mariannhill!S355)</f>
        <v>0</v>
      </c>
      <c r="T355" s="78">
        <f>SUM(Mariannhill!T355)</f>
        <v>0</v>
      </c>
      <c r="U355" s="77">
        <f>SUM(Mariannhill!U355)</f>
        <v>0</v>
      </c>
      <c r="V355" s="76">
        <f>SUM(Mariannhill!V355)</f>
        <v>0</v>
      </c>
      <c r="W355" s="78">
        <f>SUM(Mariannhill!W355)</f>
        <v>0</v>
      </c>
      <c r="X355" s="78">
        <f>SUM(Mariannhill!X355)</f>
        <v>0</v>
      </c>
      <c r="Y355" s="78">
        <f>SUM(Mariannhill!Y355)</f>
        <v>0</v>
      </c>
      <c r="Z355" s="78">
        <f>SUM(Mariannhill!Z355)</f>
        <v>0</v>
      </c>
      <c r="AA355" s="78">
        <f>SUM(Mariannhill!AA355)</f>
        <v>0</v>
      </c>
      <c r="AB355" s="78">
        <f>SUM(Mariannhill!AB355)</f>
        <v>0</v>
      </c>
      <c r="AC355" s="78">
        <f>SUM(Mariannhill!AC355)</f>
        <v>0</v>
      </c>
      <c r="AD355" s="78">
        <f>SUM(Mariannhill!AD355)</f>
        <v>0</v>
      </c>
      <c r="AE355" s="78">
        <f>SUM(Mariannhill!AE355)</f>
        <v>0</v>
      </c>
      <c r="AF355" s="78">
        <f>SUM(Mariannhill!AF355)</f>
        <v>0</v>
      </c>
      <c r="AG355" s="77">
        <f>SUM(Mariannhill!AG355)</f>
        <v>0</v>
      </c>
      <c r="AH355" s="79">
        <f>SUM(Mariannhill!AH355)</f>
        <v>0</v>
      </c>
      <c r="AI355" s="78">
        <f>SUM(Mariannhill!AI355)</f>
        <v>0</v>
      </c>
      <c r="AJ355" s="78">
        <f>SUM(Mariannhill!AJ355)</f>
        <v>0</v>
      </c>
      <c r="AK355" s="78">
        <f>SUM(Mariannhill!AK355)</f>
        <v>0</v>
      </c>
      <c r="AL355" s="78">
        <f>SUM(Mariannhill!AL355)</f>
        <v>0</v>
      </c>
      <c r="AM355" s="78">
        <f>SUM(Mariannhill!AM355)</f>
        <v>0</v>
      </c>
      <c r="AN355" s="78">
        <f>SUM(Mariannhill!AN355)</f>
        <v>0</v>
      </c>
      <c r="AO355" s="78">
        <f>SUM(Mariannhill!AO355)</f>
        <v>0</v>
      </c>
      <c r="AP355" s="78">
        <f>SUM(Mariannhill!AP355)</f>
        <v>0</v>
      </c>
      <c r="AQ355" s="78">
        <f>SUM(Mariannhill!AQ355)</f>
        <v>0</v>
      </c>
      <c r="AR355" s="78">
        <f>SUM(Mariannhill!AR355)</f>
        <v>0</v>
      </c>
      <c r="AS355" s="77">
        <f>SUM(Mariannhill!AS355)</f>
        <v>0</v>
      </c>
      <c r="AT355" s="79">
        <f>SUM(Mariannhill!AT355)</f>
        <v>0</v>
      </c>
      <c r="AU355" s="78">
        <f>SUM(Mariannhill!AU355)</f>
        <v>0</v>
      </c>
      <c r="AV355" s="78">
        <f>SUM(Mariannhill!AV355)</f>
        <v>0</v>
      </c>
      <c r="AW355" s="78">
        <f>SUM(Mariannhill!AW355)</f>
        <v>0</v>
      </c>
      <c r="AX355" s="78">
        <f>SUM(Mariannhill!AX355)</f>
        <v>0</v>
      </c>
      <c r="AY355" s="78">
        <f>SUM(Mariannhill!AY355)</f>
        <v>0</v>
      </c>
      <c r="AZ355" s="78">
        <f>SUM(Mariannhill!AZ355)</f>
        <v>0</v>
      </c>
      <c r="BA355" s="78">
        <f>SUM(Mariannhill!BA355)</f>
        <v>0</v>
      </c>
      <c r="BB355" s="78">
        <f>SUM(Mariannhill!BB355)</f>
        <v>0</v>
      </c>
      <c r="BC355" s="78">
        <f>SUM(Mariannhill!BC355)</f>
        <v>0</v>
      </c>
      <c r="BD355" s="78">
        <f>SUM(Mariannhill!BD355)</f>
        <v>0</v>
      </c>
      <c r="BE355" s="77">
        <f>SUM(Mariannhill!BE355)</f>
        <v>0</v>
      </c>
      <c r="BF355" s="79">
        <f>SUM(Mariannhill!BF355)</f>
        <v>0</v>
      </c>
      <c r="BG355" s="78">
        <f>SUM(Mariannhill!BG355)</f>
        <v>0</v>
      </c>
      <c r="BH355" s="78">
        <f>SUM(Mariannhill!BH355)</f>
        <v>0</v>
      </c>
      <c r="BI355" s="78">
        <f>SUM(Mariannhill!BI355)</f>
        <v>0</v>
      </c>
      <c r="BJ355" s="78">
        <f>SUM(Mariannhill!BJ355)</f>
        <v>0</v>
      </c>
      <c r="BK355" s="78">
        <f>SUM(Mariannhill!BK355)</f>
        <v>0</v>
      </c>
      <c r="BL355" s="78">
        <f>SUM(Mariannhill!BL355)</f>
        <v>0</v>
      </c>
      <c r="BM355" s="78">
        <f>SUM(Mariannhill!BM355)</f>
        <v>0</v>
      </c>
      <c r="BN355" s="78">
        <f>SUM(Mariannhill!BN355)</f>
        <v>0</v>
      </c>
      <c r="BO355" s="78">
        <f>SUM(Mariannhill!BO355)</f>
        <v>0</v>
      </c>
      <c r="BP355" s="78">
        <f>SUM(Mariannhill!BP355)</f>
        <v>0</v>
      </c>
      <c r="BQ355" s="77">
        <f>SUM(Mariannhill!BQ355)</f>
        <v>0</v>
      </c>
      <c r="BR355" s="79">
        <f>SUM(Mariannhill!BR355)</f>
        <v>0</v>
      </c>
      <c r="BS355" s="78">
        <f>SUM(Mariannhill!BS355)</f>
        <v>0</v>
      </c>
      <c r="BT355" s="78">
        <f>SUM(Mariannhill!BT355)</f>
        <v>0</v>
      </c>
      <c r="BU355" s="78">
        <f>SUM(Mariannhill!BU355)</f>
        <v>0</v>
      </c>
      <c r="BV355" s="78">
        <f>SUM(Mariannhill!BV355)</f>
        <v>0</v>
      </c>
      <c r="BW355" s="78">
        <f>SUM(Mariannhill!BW355)</f>
        <v>0</v>
      </c>
      <c r="BX355" s="78">
        <f>SUM(Mariannhill!BX355)</f>
        <v>0</v>
      </c>
      <c r="BY355" s="78">
        <f>SUM(Mariannhill!BY355)</f>
        <v>0</v>
      </c>
      <c r="BZ355" s="78">
        <f>SUM(Mariannhill!BZ355)</f>
        <v>0</v>
      </c>
      <c r="CA355" s="78">
        <f>SUM(Mariannhill!CA355)</f>
        <v>0</v>
      </c>
      <c r="CB355" s="78">
        <f>SUM(Mariannhill!CB355)</f>
        <v>0</v>
      </c>
      <c r="CC355" s="77">
        <f>SUM(Mariannhill!CC355)</f>
        <v>0</v>
      </c>
      <c r="CD355" s="40" t="s">
        <v>50</v>
      </c>
    </row>
    <row r="356" spans="1:82" s="148" customFormat="1" ht="26" x14ac:dyDescent="0.35">
      <c r="A356" s="156"/>
      <c r="B356" s="74" t="s">
        <v>654</v>
      </c>
      <c r="C356" s="130" t="str">
        <f>"Customer Service Kiosk at locations Remote from the Plazas - Procurement of Kiosks Supply and Installation ("&amp; TEXT(F356,"### ###") &amp;")"</f>
        <v>Customer Service Kiosk at locations Remote from the Plazas - Procurement of Kiosks Supply and Installation (TRUE)</v>
      </c>
      <c r="D356" s="29" t="s">
        <v>350</v>
      </c>
      <c r="E356" s="255">
        <f>SUM(Mariannhill!E356)</f>
        <v>1</v>
      </c>
      <c r="F356" s="214" t="b">
        <f>(Mariannhill!G354)=G356</f>
        <v>1</v>
      </c>
      <c r="G356" s="75">
        <f t="shared" si="112"/>
        <v>150000</v>
      </c>
      <c r="H356" s="76">
        <f>SUM(Mariannhill!H356)</f>
        <v>0</v>
      </c>
      <c r="I356" s="77">
        <f>SUM(Mariannhill!I356)</f>
        <v>0</v>
      </c>
      <c r="J356" s="76">
        <f>SUM(Mariannhill!J356)</f>
        <v>0</v>
      </c>
      <c r="K356" s="78">
        <f>SUM(Mariannhill!K356)</f>
        <v>0</v>
      </c>
      <c r="L356" s="78">
        <f>SUM(Mariannhill!L356)</f>
        <v>0</v>
      </c>
      <c r="M356" s="78">
        <f>SUM(Mariannhill!M356)</f>
        <v>0</v>
      </c>
      <c r="N356" s="78">
        <f>SUM(Mariannhill!N356)</f>
        <v>0</v>
      </c>
      <c r="O356" s="78">
        <f>SUM(Mariannhill!O356)</f>
        <v>0</v>
      </c>
      <c r="P356" s="78">
        <f>SUM(Mariannhill!P356)</f>
        <v>0</v>
      </c>
      <c r="Q356" s="78">
        <f>SUM(Mariannhill!Q356)</f>
        <v>0</v>
      </c>
      <c r="R356" s="78">
        <f>SUM(Mariannhill!R356)</f>
        <v>0</v>
      </c>
      <c r="S356" s="78">
        <f>SUM(Mariannhill!S356)</f>
        <v>0</v>
      </c>
      <c r="T356" s="78">
        <f>SUM(Mariannhill!T356)</f>
        <v>0</v>
      </c>
      <c r="U356" s="77">
        <f>SUM(Mariannhill!U356)</f>
        <v>25000</v>
      </c>
      <c r="V356" s="76">
        <f>SUM(Mariannhill!V356)</f>
        <v>0</v>
      </c>
      <c r="W356" s="78">
        <f>SUM(Mariannhill!W356)</f>
        <v>0</v>
      </c>
      <c r="X356" s="78">
        <f>SUM(Mariannhill!X356)</f>
        <v>0</v>
      </c>
      <c r="Y356" s="78">
        <f>SUM(Mariannhill!Y356)</f>
        <v>0</v>
      </c>
      <c r="Z356" s="78">
        <f>SUM(Mariannhill!Z356)</f>
        <v>0</v>
      </c>
      <c r="AA356" s="78">
        <f>SUM(Mariannhill!AA356)</f>
        <v>0</v>
      </c>
      <c r="AB356" s="78">
        <f>SUM(Mariannhill!AB356)</f>
        <v>0</v>
      </c>
      <c r="AC356" s="78">
        <f>SUM(Mariannhill!AC356)</f>
        <v>0</v>
      </c>
      <c r="AD356" s="78">
        <f>SUM(Mariannhill!AD356)</f>
        <v>0</v>
      </c>
      <c r="AE356" s="78">
        <f>SUM(Mariannhill!AE356)</f>
        <v>0</v>
      </c>
      <c r="AF356" s="78">
        <f>SUM(Mariannhill!AF356)</f>
        <v>0</v>
      </c>
      <c r="AG356" s="77">
        <f>SUM(Mariannhill!AG356)</f>
        <v>25000</v>
      </c>
      <c r="AH356" s="79">
        <f>SUM(Mariannhill!AH356)</f>
        <v>0</v>
      </c>
      <c r="AI356" s="78">
        <f>SUM(Mariannhill!AI356)</f>
        <v>0</v>
      </c>
      <c r="AJ356" s="78">
        <f>SUM(Mariannhill!AJ356)</f>
        <v>0</v>
      </c>
      <c r="AK356" s="78">
        <f>SUM(Mariannhill!AK356)</f>
        <v>0</v>
      </c>
      <c r="AL356" s="78">
        <f>SUM(Mariannhill!AL356)</f>
        <v>0</v>
      </c>
      <c r="AM356" s="78">
        <f>SUM(Mariannhill!AM356)</f>
        <v>0</v>
      </c>
      <c r="AN356" s="78">
        <f>SUM(Mariannhill!AN356)</f>
        <v>0</v>
      </c>
      <c r="AO356" s="78">
        <f>SUM(Mariannhill!AO356)</f>
        <v>0</v>
      </c>
      <c r="AP356" s="78">
        <f>SUM(Mariannhill!AP356)</f>
        <v>0</v>
      </c>
      <c r="AQ356" s="78">
        <f>SUM(Mariannhill!AQ356)</f>
        <v>0</v>
      </c>
      <c r="AR356" s="78">
        <f>SUM(Mariannhill!AR356)</f>
        <v>0</v>
      </c>
      <c r="AS356" s="77">
        <f>SUM(Mariannhill!AS356)</f>
        <v>25000</v>
      </c>
      <c r="AT356" s="79">
        <f>SUM(Mariannhill!AT356)</f>
        <v>0</v>
      </c>
      <c r="AU356" s="78">
        <f>SUM(Mariannhill!AU356)</f>
        <v>0</v>
      </c>
      <c r="AV356" s="78">
        <f>SUM(Mariannhill!AV356)</f>
        <v>0</v>
      </c>
      <c r="AW356" s="78">
        <f>SUM(Mariannhill!AW356)</f>
        <v>0</v>
      </c>
      <c r="AX356" s="78">
        <f>SUM(Mariannhill!AX356)</f>
        <v>0</v>
      </c>
      <c r="AY356" s="78">
        <f>SUM(Mariannhill!AY356)</f>
        <v>0</v>
      </c>
      <c r="AZ356" s="78">
        <f>SUM(Mariannhill!AZ356)</f>
        <v>0</v>
      </c>
      <c r="BA356" s="78">
        <f>SUM(Mariannhill!BA356)</f>
        <v>0</v>
      </c>
      <c r="BB356" s="78">
        <f>SUM(Mariannhill!BB356)</f>
        <v>0</v>
      </c>
      <c r="BC356" s="78">
        <f>SUM(Mariannhill!BC356)</f>
        <v>0</v>
      </c>
      <c r="BD356" s="78">
        <f>SUM(Mariannhill!BD356)</f>
        <v>0</v>
      </c>
      <c r="BE356" s="77">
        <f>SUM(Mariannhill!BE356)</f>
        <v>25000</v>
      </c>
      <c r="BF356" s="79">
        <f>SUM(Mariannhill!BF356)</f>
        <v>0</v>
      </c>
      <c r="BG356" s="78">
        <f>SUM(Mariannhill!BG356)</f>
        <v>0</v>
      </c>
      <c r="BH356" s="78">
        <f>SUM(Mariannhill!BH356)</f>
        <v>0</v>
      </c>
      <c r="BI356" s="78">
        <f>SUM(Mariannhill!BI356)</f>
        <v>0</v>
      </c>
      <c r="BJ356" s="78">
        <f>SUM(Mariannhill!BJ356)</f>
        <v>0</v>
      </c>
      <c r="BK356" s="78">
        <f>SUM(Mariannhill!BK356)</f>
        <v>0</v>
      </c>
      <c r="BL356" s="78">
        <f>SUM(Mariannhill!BL356)</f>
        <v>0</v>
      </c>
      <c r="BM356" s="78">
        <f>SUM(Mariannhill!BM356)</f>
        <v>0</v>
      </c>
      <c r="BN356" s="78">
        <f>SUM(Mariannhill!BN356)</f>
        <v>0</v>
      </c>
      <c r="BO356" s="78">
        <f>SUM(Mariannhill!BO356)</f>
        <v>0</v>
      </c>
      <c r="BP356" s="78">
        <f>SUM(Mariannhill!BP356)</f>
        <v>0</v>
      </c>
      <c r="BQ356" s="77">
        <f>SUM(Mariannhill!BQ356)</f>
        <v>25000</v>
      </c>
      <c r="BR356" s="79">
        <f>SUM(Mariannhill!BR356)</f>
        <v>0</v>
      </c>
      <c r="BS356" s="78">
        <f>SUM(Mariannhill!BS356)</f>
        <v>0</v>
      </c>
      <c r="BT356" s="78">
        <f>SUM(Mariannhill!BT356)</f>
        <v>0</v>
      </c>
      <c r="BU356" s="78">
        <f>SUM(Mariannhill!BU356)</f>
        <v>0</v>
      </c>
      <c r="BV356" s="78">
        <f>SUM(Mariannhill!BV356)</f>
        <v>0</v>
      </c>
      <c r="BW356" s="78">
        <f>SUM(Mariannhill!BW356)</f>
        <v>0</v>
      </c>
      <c r="BX356" s="78">
        <f>SUM(Mariannhill!BX356)</f>
        <v>0</v>
      </c>
      <c r="BY356" s="78">
        <f>SUM(Mariannhill!BY356)</f>
        <v>0</v>
      </c>
      <c r="BZ356" s="78">
        <f>SUM(Mariannhill!BZ356)</f>
        <v>0</v>
      </c>
      <c r="CA356" s="78">
        <f>SUM(Mariannhill!CA356)</f>
        <v>0</v>
      </c>
      <c r="CB356" s="78">
        <f>SUM(Mariannhill!CB356)</f>
        <v>0</v>
      </c>
      <c r="CC356" s="77">
        <f>SUM(Mariannhill!CC356)</f>
        <v>25000</v>
      </c>
      <c r="CD356" s="40" t="s">
        <v>50</v>
      </c>
    </row>
    <row r="357" spans="1:82" s="40" customFormat="1" ht="26" x14ac:dyDescent="0.35">
      <c r="B357" s="26" t="s">
        <v>655</v>
      </c>
      <c r="C357" s="27" t="str">
        <f>"Customer Service Kiosk at locations Remote from the Plazas - Overhead charges and Profit in respect of B-6004-c ("&amp; TEXT(F357,"##%") &amp; ")"</f>
        <v>Customer Service Kiosk at locations Remote from the Plazas - Overhead charges and Profit in respect of B-6004-c (TRUE)</v>
      </c>
      <c r="D357" s="147" t="s">
        <v>213</v>
      </c>
      <c r="E357" s="255">
        <f>SUM(Mariannhill!E357)</f>
        <v>150000</v>
      </c>
      <c r="F357" s="214" t="b">
        <f>(Mariannhill!G355)=G357</f>
        <v>1</v>
      </c>
      <c r="G357" s="75">
        <f t="shared" si="112"/>
        <v>0</v>
      </c>
      <c r="H357" s="76">
        <f>SUM(Mariannhill!H357)</f>
        <v>0</v>
      </c>
      <c r="I357" s="77">
        <f>SUM(Mariannhill!I357)</f>
        <v>0</v>
      </c>
      <c r="J357" s="76">
        <f>SUM(Mariannhill!J357)</f>
        <v>0</v>
      </c>
      <c r="K357" s="78">
        <f>SUM(Mariannhill!K357)</f>
        <v>0</v>
      </c>
      <c r="L357" s="78">
        <f>SUM(Mariannhill!L357)</f>
        <v>0</v>
      </c>
      <c r="M357" s="78">
        <f>SUM(Mariannhill!M357)</f>
        <v>0</v>
      </c>
      <c r="N357" s="78">
        <f>SUM(Mariannhill!N357)</f>
        <v>0</v>
      </c>
      <c r="O357" s="78">
        <f>SUM(Mariannhill!O357)</f>
        <v>0</v>
      </c>
      <c r="P357" s="78">
        <f>SUM(Mariannhill!P357)</f>
        <v>0</v>
      </c>
      <c r="Q357" s="78">
        <f>SUM(Mariannhill!Q357)</f>
        <v>0</v>
      </c>
      <c r="R357" s="78">
        <f>SUM(Mariannhill!R357)</f>
        <v>0</v>
      </c>
      <c r="S357" s="78">
        <f>SUM(Mariannhill!S357)</f>
        <v>0</v>
      </c>
      <c r="T357" s="78">
        <f>SUM(Mariannhill!T357)</f>
        <v>0</v>
      </c>
      <c r="U357" s="77">
        <f>SUM(Mariannhill!U357)</f>
        <v>0</v>
      </c>
      <c r="V357" s="76">
        <f>SUM(Mariannhill!V357)</f>
        <v>0</v>
      </c>
      <c r="W357" s="78">
        <f>SUM(Mariannhill!W357)</f>
        <v>0</v>
      </c>
      <c r="X357" s="78">
        <f>SUM(Mariannhill!X357)</f>
        <v>0</v>
      </c>
      <c r="Y357" s="78">
        <f>SUM(Mariannhill!Y357)</f>
        <v>0</v>
      </c>
      <c r="Z357" s="78">
        <f>SUM(Mariannhill!Z357)</f>
        <v>0</v>
      </c>
      <c r="AA357" s="78">
        <f>SUM(Mariannhill!AA357)</f>
        <v>0</v>
      </c>
      <c r="AB357" s="78">
        <f>SUM(Mariannhill!AB357)</f>
        <v>0</v>
      </c>
      <c r="AC357" s="78">
        <f>SUM(Mariannhill!AC357)</f>
        <v>0</v>
      </c>
      <c r="AD357" s="78">
        <f>SUM(Mariannhill!AD357)</f>
        <v>0</v>
      </c>
      <c r="AE357" s="78">
        <f>SUM(Mariannhill!AE357)</f>
        <v>0</v>
      </c>
      <c r="AF357" s="78">
        <f>SUM(Mariannhill!AF357)</f>
        <v>0</v>
      </c>
      <c r="AG357" s="77">
        <f>SUM(Mariannhill!AG357)</f>
        <v>0</v>
      </c>
      <c r="AH357" s="79">
        <f>SUM(Mariannhill!AH357)</f>
        <v>0</v>
      </c>
      <c r="AI357" s="78">
        <f>SUM(Mariannhill!AI357)</f>
        <v>0</v>
      </c>
      <c r="AJ357" s="78">
        <f>SUM(Mariannhill!AJ357)</f>
        <v>0</v>
      </c>
      <c r="AK357" s="78">
        <f>SUM(Mariannhill!AK357)</f>
        <v>0</v>
      </c>
      <c r="AL357" s="78">
        <f>SUM(Mariannhill!AL357)</f>
        <v>0</v>
      </c>
      <c r="AM357" s="78">
        <f>SUM(Mariannhill!AM357)</f>
        <v>0</v>
      </c>
      <c r="AN357" s="78">
        <f>SUM(Mariannhill!AN357)</f>
        <v>0</v>
      </c>
      <c r="AO357" s="78">
        <f>SUM(Mariannhill!AO357)</f>
        <v>0</v>
      </c>
      <c r="AP357" s="78">
        <f>SUM(Mariannhill!AP357)</f>
        <v>0</v>
      </c>
      <c r="AQ357" s="78">
        <f>SUM(Mariannhill!AQ357)</f>
        <v>0</v>
      </c>
      <c r="AR357" s="78">
        <f>SUM(Mariannhill!AR357)</f>
        <v>0</v>
      </c>
      <c r="AS357" s="77">
        <f>SUM(Mariannhill!AS357)</f>
        <v>0</v>
      </c>
      <c r="AT357" s="79">
        <f>SUM(Mariannhill!AT357)</f>
        <v>0</v>
      </c>
      <c r="AU357" s="78">
        <f>SUM(Mariannhill!AU357)</f>
        <v>0</v>
      </c>
      <c r="AV357" s="78">
        <f>SUM(Mariannhill!AV357)</f>
        <v>0</v>
      </c>
      <c r="AW357" s="78">
        <f>SUM(Mariannhill!AW357)</f>
        <v>0</v>
      </c>
      <c r="AX357" s="78">
        <f>SUM(Mariannhill!AX357)</f>
        <v>0</v>
      </c>
      <c r="AY357" s="78">
        <f>SUM(Mariannhill!AY357)</f>
        <v>0</v>
      </c>
      <c r="AZ357" s="78">
        <f>SUM(Mariannhill!AZ357)</f>
        <v>0</v>
      </c>
      <c r="BA357" s="78">
        <f>SUM(Mariannhill!BA357)</f>
        <v>0</v>
      </c>
      <c r="BB357" s="78">
        <f>SUM(Mariannhill!BB357)</f>
        <v>0</v>
      </c>
      <c r="BC357" s="78">
        <f>SUM(Mariannhill!BC357)</f>
        <v>0</v>
      </c>
      <c r="BD357" s="78">
        <f>SUM(Mariannhill!BD357)</f>
        <v>0</v>
      </c>
      <c r="BE357" s="77">
        <f>SUM(Mariannhill!BE357)</f>
        <v>0</v>
      </c>
      <c r="BF357" s="79">
        <f>SUM(Mariannhill!BF357)</f>
        <v>0</v>
      </c>
      <c r="BG357" s="78">
        <f>SUM(Mariannhill!BG357)</f>
        <v>0</v>
      </c>
      <c r="BH357" s="78">
        <f>SUM(Mariannhill!BH357)</f>
        <v>0</v>
      </c>
      <c r="BI357" s="78">
        <f>SUM(Mariannhill!BI357)</f>
        <v>0</v>
      </c>
      <c r="BJ357" s="78">
        <f>SUM(Mariannhill!BJ357)</f>
        <v>0</v>
      </c>
      <c r="BK357" s="78">
        <f>SUM(Mariannhill!BK357)</f>
        <v>0</v>
      </c>
      <c r="BL357" s="78">
        <f>SUM(Mariannhill!BL357)</f>
        <v>0</v>
      </c>
      <c r="BM357" s="78">
        <f>SUM(Mariannhill!BM357)</f>
        <v>0</v>
      </c>
      <c r="BN357" s="78">
        <f>SUM(Mariannhill!BN357)</f>
        <v>0</v>
      </c>
      <c r="BO357" s="78">
        <f>SUM(Mariannhill!BO357)</f>
        <v>0</v>
      </c>
      <c r="BP357" s="78">
        <f>SUM(Mariannhill!BP357)</f>
        <v>0</v>
      </c>
      <c r="BQ357" s="77">
        <f>SUM(Mariannhill!BQ357)</f>
        <v>0</v>
      </c>
      <c r="BR357" s="79">
        <f>SUM(Mariannhill!BR357)</f>
        <v>0</v>
      </c>
      <c r="BS357" s="78">
        <f>SUM(Mariannhill!BS357)</f>
        <v>0</v>
      </c>
      <c r="BT357" s="78">
        <f>SUM(Mariannhill!BT357)</f>
        <v>0</v>
      </c>
      <c r="BU357" s="78">
        <f>SUM(Mariannhill!BU357)</f>
        <v>0</v>
      </c>
      <c r="BV357" s="78">
        <f>SUM(Mariannhill!BV357)</f>
        <v>0</v>
      </c>
      <c r="BW357" s="78">
        <f>SUM(Mariannhill!BW357)</f>
        <v>0</v>
      </c>
      <c r="BX357" s="78">
        <f>SUM(Mariannhill!BX357)</f>
        <v>0</v>
      </c>
      <c r="BY357" s="78">
        <f>SUM(Mariannhill!BY357)</f>
        <v>0</v>
      </c>
      <c r="BZ357" s="78">
        <f>SUM(Mariannhill!BZ357)</f>
        <v>0</v>
      </c>
      <c r="CA357" s="78">
        <f>SUM(Mariannhill!CA357)</f>
        <v>0</v>
      </c>
      <c r="CB357" s="78">
        <f>SUM(Mariannhill!CB357)</f>
        <v>0</v>
      </c>
      <c r="CC357" s="77">
        <f>SUM(Mariannhill!CC357)</f>
        <v>0</v>
      </c>
      <c r="CD357" s="40" t="s">
        <v>50</v>
      </c>
    </row>
    <row r="358" spans="1:82" s="40" customFormat="1" ht="26" x14ac:dyDescent="0.35">
      <c r="B358" s="74" t="s">
        <v>656</v>
      </c>
      <c r="C358" s="130" t="str">
        <f>"Customer Service Kiosks at Toll Plazas - Allowance for Customer Service Kiosks Planning and Design ("&amp; TEXT(F358,"##### ###") &amp;")"</f>
        <v>Customer Service Kiosks at Toll Plazas - Allowance for Customer Service Kiosks Planning and Design (TRUE)</v>
      </c>
      <c r="D358" s="29" t="s">
        <v>350</v>
      </c>
      <c r="E358" s="255">
        <f>SUM(Mariannhill!E358)</f>
        <v>1</v>
      </c>
      <c r="F358" s="214" t="b">
        <f>(Mariannhill!G356)=G358</f>
        <v>1</v>
      </c>
      <c r="G358" s="75">
        <f t="shared" si="112"/>
        <v>150000</v>
      </c>
      <c r="H358" s="76">
        <f>SUM(Mariannhill!H358)</f>
        <v>0</v>
      </c>
      <c r="I358" s="77">
        <f>SUM(Mariannhill!I358)</f>
        <v>0</v>
      </c>
      <c r="J358" s="76">
        <f>SUM(Mariannhill!J358)</f>
        <v>0</v>
      </c>
      <c r="K358" s="78">
        <f>SUM(Mariannhill!K358)</f>
        <v>0</v>
      </c>
      <c r="L358" s="78">
        <f>SUM(Mariannhill!L358)</f>
        <v>0</v>
      </c>
      <c r="M358" s="78">
        <f>SUM(Mariannhill!M358)</f>
        <v>0</v>
      </c>
      <c r="N358" s="78">
        <f>SUM(Mariannhill!N358)</f>
        <v>0</v>
      </c>
      <c r="O358" s="78">
        <f>SUM(Mariannhill!O358)</f>
        <v>0</v>
      </c>
      <c r="P358" s="78">
        <f>SUM(Mariannhill!P358)</f>
        <v>0</v>
      </c>
      <c r="Q358" s="78">
        <f>SUM(Mariannhill!Q358)</f>
        <v>0</v>
      </c>
      <c r="R358" s="78">
        <f>SUM(Mariannhill!R358)</f>
        <v>0</v>
      </c>
      <c r="S358" s="78">
        <f>SUM(Mariannhill!S358)</f>
        <v>0</v>
      </c>
      <c r="T358" s="78">
        <f>SUM(Mariannhill!T358)</f>
        <v>0</v>
      </c>
      <c r="U358" s="77">
        <f>SUM(Mariannhill!U358)</f>
        <v>25000</v>
      </c>
      <c r="V358" s="76">
        <f>SUM(Mariannhill!V358)</f>
        <v>0</v>
      </c>
      <c r="W358" s="78">
        <f>SUM(Mariannhill!W358)</f>
        <v>0</v>
      </c>
      <c r="X358" s="78">
        <f>SUM(Mariannhill!X358)</f>
        <v>0</v>
      </c>
      <c r="Y358" s="78">
        <f>SUM(Mariannhill!Y358)</f>
        <v>0</v>
      </c>
      <c r="Z358" s="78">
        <f>SUM(Mariannhill!Z358)</f>
        <v>0</v>
      </c>
      <c r="AA358" s="78">
        <f>SUM(Mariannhill!AA358)</f>
        <v>0</v>
      </c>
      <c r="AB358" s="78">
        <f>SUM(Mariannhill!AB358)</f>
        <v>0</v>
      </c>
      <c r="AC358" s="78">
        <f>SUM(Mariannhill!AC358)</f>
        <v>0</v>
      </c>
      <c r="AD358" s="78">
        <f>SUM(Mariannhill!AD358)</f>
        <v>0</v>
      </c>
      <c r="AE358" s="78">
        <f>SUM(Mariannhill!AE358)</f>
        <v>0</v>
      </c>
      <c r="AF358" s="78">
        <f>SUM(Mariannhill!AF358)</f>
        <v>0</v>
      </c>
      <c r="AG358" s="77">
        <f>SUM(Mariannhill!AG358)</f>
        <v>25000</v>
      </c>
      <c r="AH358" s="79">
        <f>SUM(Mariannhill!AH358)</f>
        <v>0</v>
      </c>
      <c r="AI358" s="78">
        <f>SUM(Mariannhill!AI358)</f>
        <v>0</v>
      </c>
      <c r="AJ358" s="78">
        <f>SUM(Mariannhill!AJ358)</f>
        <v>0</v>
      </c>
      <c r="AK358" s="78">
        <f>SUM(Mariannhill!AK358)</f>
        <v>0</v>
      </c>
      <c r="AL358" s="78">
        <f>SUM(Mariannhill!AL358)</f>
        <v>0</v>
      </c>
      <c r="AM358" s="78">
        <f>SUM(Mariannhill!AM358)</f>
        <v>0</v>
      </c>
      <c r="AN358" s="78">
        <f>SUM(Mariannhill!AN358)</f>
        <v>0</v>
      </c>
      <c r="AO358" s="78">
        <f>SUM(Mariannhill!AO358)</f>
        <v>0</v>
      </c>
      <c r="AP358" s="78">
        <f>SUM(Mariannhill!AP358)</f>
        <v>0</v>
      </c>
      <c r="AQ358" s="78">
        <f>SUM(Mariannhill!AQ358)</f>
        <v>0</v>
      </c>
      <c r="AR358" s="78">
        <f>SUM(Mariannhill!AR358)</f>
        <v>0</v>
      </c>
      <c r="AS358" s="77">
        <f>SUM(Mariannhill!AS358)</f>
        <v>25000</v>
      </c>
      <c r="AT358" s="79">
        <f>SUM(Mariannhill!AT358)</f>
        <v>0</v>
      </c>
      <c r="AU358" s="78">
        <f>SUM(Mariannhill!AU358)</f>
        <v>0</v>
      </c>
      <c r="AV358" s="78">
        <f>SUM(Mariannhill!AV358)</f>
        <v>0</v>
      </c>
      <c r="AW358" s="78">
        <f>SUM(Mariannhill!AW358)</f>
        <v>0</v>
      </c>
      <c r="AX358" s="78">
        <f>SUM(Mariannhill!AX358)</f>
        <v>0</v>
      </c>
      <c r="AY358" s="78">
        <f>SUM(Mariannhill!AY358)</f>
        <v>0</v>
      </c>
      <c r="AZ358" s="78">
        <f>SUM(Mariannhill!AZ358)</f>
        <v>0</v>
      </c>
      <c r="BA358" s="78">
        <f>SUM(Mariannhill!BA358)</f>
        <v>0</v>
      </c>
      <c r="BB358" s="78">
        <f>SUM(Mariannhill!BB358)</f>
        <v>0</v>
      </c>
      <c r="BC358" s="78">
        <f>SUM(Mariannhill!BC358)</f>
        <v>0</v>
      </c>
      <c r="BD358" s="78">
        <f>SUM(Mariannhill!BD358)</f>
        <v>0</v>
      </c>
      <c r="BE358" s="77">
        <f>SUM(Mariannhill!BE358)</f>
        <v>25000</v>
      </c>
      <c r="BF358" s="79">
        <f>SUM(Mariannhill!BF358)</f>
        <v>0</v>
      </c>
      <c r="BG358" s="78">
        <f>SUM(Mariannhill!BG358)</f>
        <v>0</v>
      </c>
      <c r="BH358" s="78">
        <f>SUM(Mariannhill!BH358)</f>
        <v>0</v>
      </c>
      <c r="BI358" s="78">
        <f>SUM(Mariannhill!BI358)</f>
        <v>0</v>
      </c>
      <c r="BJ358" s="78">
        <f>SUM(Mariannhill!BJ358)</f>
        <v>0</v>
      </c>
      <c r="BK358" s="78">
        <f>SUM(Mariannhill!BK358)</f>
        <v>0</v>
      </c>
      <c r="BL358" s="78">
        <f>SUM(Mariannhill!BL358)</f>
        <v>0</v>
      </c>
      <c r="BM358" s="78">
        <f>SUM(Mariannhill!BM358)</f>
        <v>0</v>
      </c>
      <c r="BN358" s="78">
        <f>SUM(Mariannhill!BN358)</f>
        <v>0</v>
      </c>
      <c r="BO358" s="78">
        <f>SUM(Mariannhill!BO358)</f>
        <v>0</v>
      </c>
      <c r="BP358" s="78">
        <f>SUM(Mariannhill!BP358)</f>
        <v>0</v>
      </c>
      <c r="BQ358" s="77">
        <f>SUM(Mariannhill!BQ358)</f>
        <v>25000</v>
      </c>
      <c r="BR358" s="79">
        <f>SUM(Mariannhill!BR358)</f>
        <v>0</v>
      </c>
      <c r="BS358" s="78">
        <f>SUM(Mariannhill!BS358)</f>
        <v>0</v>
      </c>
      <c r="BT358" s="78">
        <f>SUM(Mariannhill!BT358)</f>
        <v>0</v>
      </c>
      <c r="BU358" s="78">
        <f>SUM(Mariannhill!BU358)</f>
        <v>0</v>
      </c>
      <c r="BV358" s="78">
        <f>SUM(Mariannhill!BV358)</f>
        <v>0</v>
      </c>
      <c r="BW358" s="78">
        <f>SUM(Mariannhill!BW358)</f>
        <v>0</v>
      </c>
      <c r="BX358" s="78">
        <f>SUM(Mariannhill!BX358)</f>
        <v>0</v>
      </c>
      <c r="BY358" s="78">
        <f>SUM(Mariannhill!BY358)</f>
        <v>0</v>
      </c>
      <c r="BZ358" s="78">
        <f>SUM(Mariannhill!BZ358)</f>
        <v>0</v>
      </c>
      <c r="CA358" s="78">
        <f>SUM(Mariannhill!CA358)</f>
        <v>0</v>
      </c>
      <c r="CB358" s="78">
        <f>SUM(Mariannhill!CB358)</f>
        <v>0</v>
      </c>
      <c r="CC358" s="77">
        <f>SUM(Mariannhill!CC358)</f>
        <v>25000</v>
      </c>
      <c r="CD358" s="40" t="s">
        <v>50</v>
      </c>
    </row>
    <row r="359" spans="1:82" s="40" customFormat="1" ht="26" x14ac:dyDescent="0.35">
      <c r="A359" s="44"/>
      <c r="B359" s="26" t="s">
        <v>657</v>
      </c>
      <c r="C359" s="27" t="str">
        <f>"Customer Service Kiosks at Toll Plazas - Overhead Charges and Profit in respect of B-6005-a ("&amp; TEXT(F359,"###%") &amp; ")"</f>
        <v>Customer Service Kiosks at Toll Plazas - Overhead Charges and Profit in respect of B-6005-a (TRUE)</v>
      </c>
      <c r="D359" s="147" t="s">
        <v>213</v>
      </c>
      <c r="E359" s="255">
        <f>SUM(Mariannhill!E359)</f>
        <v>150000</v>
      </c>
      <c r="F359" s="214" t="b">
        <f>(Mariannhill!G357)=G359</f>
        <v>1</v>
      </c>
      <c r="G359" s="75">
        <f t="shared" si="112"/>
        <v>0</v>
      </c>
      <c r="H359" s="76">
        <f>SUM(Mariannhill!H359)</f>
        <v>0</v>
      </c>
      <c r="I359" s="77">
        <f>SUM(Mariannhill!I359)</f>
        <v>0</v>
      </c>
      <c r="J359" s="76">
        <f>SUM(Mariannhill!J359)</f>
        <v>0</v>
      </c>
      <c r="K359" s="78">
        <f>SUM(Mariannhill!K359)</f>
        <v>0</v>
      </c>
      <c r="L359" s="78">
        <f>SUM(Mariannhill!L359)</f>
        <v>0</v>
      </c>
      <c r="M359" s="78">
        <f>SUM(Mariannhill!M359)</f>
        <v>0</v>
      </c>
      <c r="N359" s="78">
        <f>SUM(Mariannhill!N359)</f>
        <v>0</v>
      </c>
      <c r="O359" s="78">
        <f>SUM(Mariannhill!O359)</f>
        <v>0</v>
      </c>
      <c r="P359" s="78">
        <f>SUM(Mariannhill!P359)</f>
        <v>0</v>
      </c>
      <c r="Q359" s="78">
        <f>SUM(Mariannhill!Q359)</f>
        <v>0</v>
      </c>
      <c r="R359" s="78">
        <f>SUM(Mariannhill!R359)</f>
        <v>0</v>
      </c>
      <c r="S359" s="78">
        <f>SUM(Mariannhill!S359)</f>
        <v>0</v>
      </c>
      <c r="T359" s="78">
        <f>SUM(Mariannhill!T359)</f>
        <v>0</v>
      </c>
      <c r="U359" s="77">
        <f>SUM(Mariannhill!U359)</f>
        <v>0</v>
      </c>
      <c r="V359" s="76">
        <f>SUM(Mariannhill!V359)</f>
        <v>0</v>
      </c>
      <c r="W359" s="78">
        <f>SUM(Mariannhill!W359)</f>
        <v>0</v>
      </c>
      <c r="X359" s="78">
        <f>SUM(Mariannhill!X359)</f>
        <v>0</v>
      </c>
      <c r="Y359" s="78">
        <f>SUM(Mariannhill!Y359)</f>
        <v>0</v>
      </c>
      <c r="Z359" s="78">
        <f>SUM(Mariannhill!Z359)</f>
        <v>0</v>
      </c>
      <c r="AA359" s="78">
        <f>SUM(Mariannhill!AA359)</f>
        <v>0</v>
      </c>
      <c r="AB359" s="78">
        <f>SUM(Mariannhill!AB359)</f>
        <v>0</v>
      </c>
      <c r="AC359" s="78">
        <f>SUM(Mariannhill!AC359)</f>
        <v>0</v>
      </c>
      <c r="AD359" s="78">
        <f>SUM(Mariannhill!AD359)</f>
        <v>0</v>
      </c>
      <c r="AE359" s="78">
        <f>SUM(Mariannhill!AE359)</f>
        <v>0</v>
      </c>
      <c r="AF359" s="78">
        <f>SUM(Mariannhill!AF359)</f>
        <v>0</v>
      </c>
      <c r="AG359" s="77">
        <f>SUM(Mariannhill!AG359)</f>
        <v>0</v>
      </c>
      <c r="AH359" s="79">
        <f>SUM(Mariannhill!AH359)</f>
        <v>0</v>
      </c>
      <c r="AI359" s="78">
        <f>SUM(Mariannhill!AI359)</f>
        <v>0</v>
      </c>
      <c r="AJ359" s="78">
        <f>SUM(Mariannhill!AJ359)</f>
        <v>0</v>
      </c>
      <c r="AK359" s="78">
        <f>SUM(Mariannhill!AK359)</f>
        <v>0</v>
      </c>
      <c r="AL359" s="78">
        <f>SUM(Mariannhill!AL359)</f>
        <v>0</v>
      </c>
      <c r="AM359" s="78">
        <f>SUM(Mariannhill!AM359)</f>
        <v>0</v>
      </c>
      <c r="AN359" s="78">
        <f>SUM(Mariannhill!AN359)</f>
        <v>0</v>
      </c>
      <c r="AO359" s="78">
        <f>SUM(Mariannhill!AO359)</f>
        <v>0</v>
      </c>
      <c r="AP359" s="78">
        <f>SUM(Mariannhill!AP359)</f>
        <v>0</v>
      </c>
      <c r="AQ359" s="78">
        <f>SUM(Mariannhill!AQ359)</f>
        <v>0</v>
      </c>
      <c r="AR359" s="78">
        <f>SUM(Mariannhill!AR359)</f>
        <v>0</v>
      </c>
      <c r="AS359" s="77">
        <f>SUM(Mariannhill!AS359)</f>
        <v>0</v>
      </c>
      <c r="AT359" s="79">
        <f>SUM(Mariannhill!AT359)</f>
        <v>0</v>
      </c>
      <c r="AU359" s="78">
        <f>SUM(Mariannhill!AU359)</f>
        <v>0</v>
      </c>
      <c r="AV359" s="78">
        <f>SUM(Mariannhill!AV359)</f>
        <v>0</v>
      </c>
      <c r="AW359" s="78">
        <f>SUM(Mariannhill!AW359)</f>
        <v>0</v>
      </c>
      <c r="AX359" s="78">
        <f>SUM(Mariannhill!AX359)</f>
        <v>0</v>
      </c>
      <c r="AY359" s="78">
        <f>SUM(Mariannhill!AY359)</f>
        <v>0</v>
      </c>
      <c r="AZ359" s="78">
        <f>SUM(Mariannhill!AZ359)</f>
        <v>0</v>
      </c>
      <c r="BA359" s="78">
        <f>SUM(Mariannhill!BA359)</f>
        <v>0</v>
      </c>
      <c r="BB359" s="78">
        <f>SUM(Mariannhill!BB359)</f>
        <v>0</v>
      </c>
      <c r="BC359" s="78">
        <f>SUM(Mariannhill!BC359)</f>
        <v>0</v>
      </c>
      <c r="BD359" s="78">
        <f>SUM(Mariannhill!BD359)</f>
        <v>0</v>
      </c>
      <c r="BE359" s="77">
        <f>SUM(Mariannhill!BE359)</f>
        <v>0</v>
      </c>
      <c r="BF359" s="79">
        <f>SUM(Mariannhill!BF359)</f>
        <v>0</v>
      </c>
      <c r="BG359" s="78">
        <f>SUM(Mariannhill!BG359)</f>
        <v>0</v>
      </c>
      <c r="BH359" s="78">
        <f>SUM(Mariannhill!BH359)</f>
        <v>0</v>
      </c>
      <c r="BI359" s="78">
        <f>SUM(Mariannhill!BI359)</f>
        <v>0</v>
      </c>
      <c r="BJ359" s="78">
        <f>SUM(Mariannhill!BJ359)</f>
        <v>0</v>
      </c>
      <c r="BK359" s="78">
        <f>SUM(Mariannhill!BK359)</f>
        <v>0</v>
      </c>
      <c r="BL359" s="78">
        <f>SUM(Mariannhill!BL359)</f>
        <v>0</v>
      </c>
      <c r="BM359" s="78">
        <f>SUM(Mariannhill!BM359)</f>
        <v>0</v>
      </c>
      <c r="BN359" s="78">
        <f>SUM(Mariannhill!BN359)</f>
        <v>0</v>
      </c>
      <c r="BO359" s="78">
        <f>SUM(Mariannhill!BO359)</f>
        <v>0</v>
      </c>
      <c r="BP359" s="78">
        <f>SUM(Mariannhill!BP359)</f>
        <v>0</v>
      </c>
      <c r="BQ359" s="77">
        <f>SUM(Mariannhill!BQ359)</f>
        <v>0</v>
      </c>
      <c r="BR359" s="79">
        <f>SUM(Mariannhill!BR359)</f>
        <v>0</v>
      </c>
      <c r="BS359" s="78">
        <f>SUM(Mariannhill!BS359)</f>
        <v>0</v>
      </c>
      <c r="BT359" s="78">
        <f>SUM(Mariannhill!BT359)</f>
        <v>0</v>
      </c>
      <c r="BU359" s="78">
        <f>SUM(Mariannhill!BU359)</f>
        <v>0</v>
      </c>
      <c r="BV359" s="78">
        <f>SUM(Mariannhill!BV359)</f>
        <v>0</v>
      </c>
      <c r="BW359" s="78">
        <f>SUM(Mariannhill!BW359)</f>
        <v>0</v>
      </c>
      <c r="BX359" s="78">
        <f>SUM(Mariannhill!BX359)</f>
        <v>0</v>
      </c>
      <c r="BY359" s="78">
        <f>SUM(Mariannhill!BY359)</f>
        <v>0</v>
      </c>
      <c r="BZ359" s="78">
        <f>SUM(Mariannhill!BZ359)</f>
        <v>0</v>
      </c>
      <c r="CA359" s="78">
        <f>SUM(Mariannhill!CA359)</f>
        <v>0</v>
      </c>
      <c r="CB359" s="78">
        <f>SUM(Mariannhill!CB359)</f>
        <v>0</v>
      </c>
      <c r="CC359" s="77">
        <f>SUM(Mariannhill!CC359)</f>
        <v>0</v>
      </c>
      <c r="CD359" s="40" t="s">
        <v>50</v>
      </c>
    </row>
    <row r="360" spans="1:82" s="40" customFormat="1" ht="26" x14ac:dyDescent="0.35">
      <c r="A360" s="44"/>
      <c r="B360" s="74" t="s">
        <v>658</v>
      </c>
      <c r="C360" s="130" t="str">
        <f>"Information Points and Desks at locations Remote from Plaza - Supply and Installation of Customer Service Kiosks Shop-fittings (" &amp; TEXT(F360,"### ###") &amp;")"</f>
        <v>Information Points and Desks at locations Remote from Plaza - Supply and Installation of Customer Service Kiosks Shop-fittings (TRUE)</v>
      </c>
      <c r="D360" s="29" t="s">
        <v>350</v>
      </c>
      <c r="E360" s="255">
        <f>SUM(Mariannhill!E360)</f>
        <v>1</v>
      </c>
      <c r="F360" s="214" t="b">
        <f>(Mariannhill!G358)=G360</f>
        <v>1</v>
      </c>
      <c r="G360" s="75">
        <f t="shared" si="112"/>
        <v>150000</v>
      </c>
      <c r="H360" s="76">
        <f>SUM(Mariannhill!H360)</f>
        <v>0</v>
      </c>
      <c r="I360" s="77">
        <f>SUM(Mariannhill!I360)</f>
        <v>0</v>
      </c>
      <c r="J360" s="76">
        <f>SUM(Mariannhill!J360)</f>
        <v>0</v>
      </c>
      <c r="K360" s="78">
        <f>SUM(Mariannhill!K360)</f>
        <v>0</v>
      </c>
      <c r="L360" s="78">
        <f>SUM(Mariannhill!L360)</f>
        <v>0</v>
      </c>
      <c r="M360" s="78">
        <f>SUM(Mariannhill!M360)</f>
        <v>0</v>
      </c>
      <c r="N360" s="78">
        <f>SUM(Mariannhill!N360)</f>
        <v>0</v>
      </c>
      <c r="O360" s="78">
        <f>SUM(Mariannhill!O360)</f>
        <v>0</v>
      </c>
      <c r="P360" s="78">
        <f>SUM(Mariannhill!P360)</f>
        <v>0</v>
      </c>
      <c r="Q360" s="78">
        <f>SUM(Mariannhill!Q360)</f>
        <v>0</v>
      </c>
      <c r="R360" s="78">
        <f>SUM(Mariannhill!R360)</f>
        <v>0</v>
      </c>
      <c r="S360" s="78">
        <f>SUM(Mariannhill!S360)</f>
        <v>0</v>
      </c>
      <c r="T360" s="78">
        <f>SUM(Mariannhill!T360)</f>
        <v>0</v>
      </c>
      <c r="U360" s="77">
        <f>SUM(Mariannhill!U360)</f>
        <v>25000</v>
      </c>
      <c r="V360" s="76">
        <f>SUM(Mariannhill!V360)</f>
        <v>0</v>
      </c>
      <c r="W360" s="78">
        <f>SUM(Mariannhill!W360)</f>
        <v>0</v>
      </c>
      <c r="X360" s="78">
        <f>SUM(Mariannhill!X360)</f>
        <v>0</v>
      </c>
      <c r="Y360" s="78">
        <f>SUM(Mariannhill!Y360)</f>
        <v>0</v>
      </c>
      <c r="Z360" s="78">
        <f>SUM(Mariannhill!Z360)</f>
        <v>0</v>
      </c>
      <c r="AA360" s="78">
        <f>SUM(Mariannhill!AA360)</f>
        <v>0</v>
      </c>
      <c r="AB360" s="78">
        <f>SUM(Mariannhill!AB360)</f>
        <v>0</v>
      </c>
      <c r="AC360" s="78">
        <f>SUM(Mariannhill!AC360)</f>
        <v>0</v>
      </c>
      <c r="AD360" s="78">
        <f>SUM(Mariannhill!AD360)</f>
        <v>0</v>
      </c>
      <c r="AE360" s="78">
        <f>SUM(Mariannhill!AE360)</f>
        <v>0</v>
      </c>
      <c r="AF360" s="78">
        <f>SUM(Mariannhill!AF360)</f>
        <v>0</v>
      </c>
      <c r="AG360" s="77">
        <f>SUM(Mariannhill!AG360)</f>
        <v>25000</v>
      </c>
      <c r="AH360" s="79">
        <f>SUM(Mariannhill!AH360)</f>
        <v>0</v>
      </c>
      <c r="AI360" s="78">
        <f>SUM(Mariannhill!AI360)</f>
        <v>0</v>
      </c>
      <c r="AJ360" s="78">
        <f>SUM(Mariannhill!AJ360)</f>
        <v>0</v>
      </c>
      <c r="AK360" s="78">
        <f>SUM(Mariannhill!AK360)</f>
        <v>0</v>
      </c>
      <c r="AL360" s="78">
        <f>SUM(Mariannhill!AL360)</f>
        <v>0</v>
      </c>
      <c r="AM360" s="78">
        <f>SUM(Mariannhill!AM360)</f>
        <v>0</v>
      </c>
      <c r="AN360" s="78">
        <f>SUM(Mariannhill!AN360)</f>
        <v>0</v>
      </c>
      <c r="AO360" s="78">
        <f>SUM(Mariannhill!AO360)</f>
        <v>0</v>
      </c>
      <c r="AP360" s="78">
        <f>SUM(Mariannhill!AP360)</f>
        <v>0</v>
      </c>
      <c r="AQ360" s="78">
        <f>SUM(Mariannhill!AQ360)</f>
        <v>0</v>
      </c>
      <c r="AR360" s="78">
        <f>SUM(Mariannhill!AR360)</f>
        <v>0</v>
      </c>
      <c r="AS360" s="77">
        <f>SUM(Mariannhill!AS360)</f>
        <v>25000</v>
      </c>
      <c r="AT360" s="79">
        <f>SUM(Mariannhill!AT360)</f>
        <v>0</v>
      </c>
      <c r="AU360" s="78">
        <f>SUM(Mariannhill!AU360)</f>
        <v>0</v>
      </c>
      <c r="AV360" s="78">
        <f>SUM(Mariannhill!AV360)</f>
        <v>0</v>
      </c>
      <c r="AW360" s="78">
        <f>SUM(Mariannhill!AW360)</f>
        <v>0</v>
      </c>
      <c r="AX360" s="78">
        <f>SUM(Mariannhill!AX360)</f>
        <v>0</v>
      </c>
      <c r="AY360" s="78">
        <f>SUM(Mariannhill!AY360)</f>
        <v>0</v>
      </c>
      <c r="AZ360" s="78">
        <f>SUM(Mariannhill!AZ360)</f>
        <v>0</v>
      </c>
      <c r="BA360" s="78">
        <f>SUM(Mariannhill!BA360)</f>
        <v>0</v>
      </c>
      <c r="BB360" s="78">
        <f>SUM(Mariannhill!BB360)</f>
        <v>0</v>
      </c>
      <c r="BC360" s="78">
        <f>SUM(Mariannhill!BC360)</f>
        <v>0</v>
      </c>
      <c r="BD360" s="78">
        <f>SUM(Mariannhill!BD360)</f>
        <v>0</v>
      </c>
      <c r="BE360" s="77">
        <f>SUM(Mariannhill!BE360)</f>
        <v>25000</v>
      </c>
      <c r="BF360" s="79">
        <f>SUM(Mariannhill!BF360)</f>
        <v>0</v>
      </c>
      <c r="BG360" s="78">
        <f>SUM(Mariannhill!BG360)</f>
        <v>0</v>
      </c>
      <c r="BH360" s="78">
        <f>SUM(Mariannhill!BH360)</f>
        <v>0</v>
      </c>
      <c r="BI360" s="78">
        <f>SUM(Mariannhill!BI360)</f>
        <v>0</v>
      </c>
      <c r="BJ360" s="78">
        <f>SUM(Mariannhill!BJ360)</f>
        <v>0</v>
      </c>
      <c r="BK360" s="78">
        <f>SUM(Mariannhill!BK360)</f>
        <v>0</v>
      </c>
      <c r="BL360" s="78">
        <f>SUM(Mariannhill!BL360)</f>
        <v>0</v>
      </c>
      <c r="BM360" s="78">
        <f>SUM(Mariannhill!BM360)</f>
        <v>0</v>
      </c>
      <c r="BN360" s="78">
        <f>SUM(Mariannhill!BN360)</f>
        <v>0</v>
      </c>
      <c r="BO360" s="78">
        <f>SUM(Mariannhill!BO360)</f>
        <v>0</v>
      </c>
      <c r="BP360" s="78">
        <f>SUM(Mariannhill!BP360)</f>
        <v>0</v>
      </c>
      <c r="BQ360" s="77">
        <f>SUM(Mariannhill!BQ360)</f>
        <v>25000</v>
      </c>
      <c r="BR360" s="79">
        <f>SUM(Mariannhill!BR360)</f>
        <v>0</v>
      </c>
      <c r="BS360" s="78">
        <f>SUM(Mariannhill!BS360)</f>
        <v>0</v>
      </c>
      <c r="BT360" s="78">
        <f>SUM(Mariannhill!BT360)</f>
        <v>0</v>
      </c>
      <c r="BU360" s="78">
        <f>SUM(Mariannhill!BU360)</f>
        <v>0</v>
      </c>
      <c r="BV360" s="78">
        <f>SUM(Mariannhill!BV360)</f>
        <v>0</v>
      </c>
      <c r="BW360" s="78">
        <f>SUM(Mariannhill!BW360)</f>
        <v>0</v>
      </c>
      <c r="BX360" s="78">
        <f>SUM(Mariannhill!BX360)</f>
        <v>0</v>
      </c>
      <c r="BY360" s="78">
        <f>SUM(Mariannhill!BY360)</f>
        <v>0</v>
      </c>
      <c r="BZ360" s="78">
        <f>SUM(Mariannhill!BZ360)</f>
        <v>0</v>
      </c>
      <c r="CA360" s="78">
        <f>SUM(Mariannhill!CA360)</f>
        <v>0</v>
      </c>
      <c r="CB360" s="78">
        <f>SUM(Mariannhill!CB360)</f>
        <v>0</v>
      </c>
      <c r="CC360" s="77">
        <f>SUM(Mariannhill!CC360)</f>
        <v>25000</v>
      </c>
      <c r="CD360" s="40" t="s">
        <v>50</v>
      </c>
    </row>
    <row r="361" spans="1:82" s="40" customFormat="1" ht="26" x14ac:dyDescent="0.35">
      <c r="A361" s="44"/>
      <c r="B361" s="26" t="s">
        <v>659</v>
      </c>
      <c r="C361" s="27" t="str">
        <f>"Customer Service Kiosks at Toll Plazas - Overhead charges and Profit in respect of B-6005-c ("&amp; TEXT(F361,"###%") &amp; ")"</f>
        <v>Customer Service Kiosks at Toll Plazas - Overhead charges and Profit in respect of B-6005-c (TRUE)</v>
      </c>
      <c r="D361" s="147" t="s">
        <v>213</v>
      </c>
      <c r="E361" s="255">
        <f>SUM(Mariannhill!E361)</f>
        <v>150000</v>
      </c>
      <c r="F361" s="214" t="b">
        <f>(Mariannhill!G359)=G361</f>
        <v>1</v>
      </c>
      <c r="G361" s="75">
        <f t="shared" si="112"/>
        <v>0</v>
      </c>
      <c r="H361" s="76">
        <f>SUM(Mariannhill!H361)</f>
        <v>0</v>
      </c>
      <c r="I361" s="77">
        <f>SUM(Mariannhill!I361)</f>
        <v>0</v>
      </c>
      <c r="J361" s="76">
        <f>SUM(Mariannhill!J361)</f>
        <v>0</v>
      </c>
      <c r="K361" s="78">
        <f>SUM(Mariannhill!K361)</f>
        <v>0</v>
      </c>
      <c r="L361" s="78">
        <f>SUM(Mariannhill!L361)</f>
        <v>0</v>
      </c>
      <c r="M361" s="78">
        <f>SUM(Mariannhill!M361)</f>
        <v>0</v>
      </c>
      <c r="N361" s="78">
        <f>SUM(Mariannhill!N361)</f>
        <v>0</v>
      </c>
      <c r="O361" s="78">
        <f>SUM(Mariannhill!O361)</f>
        <v>0</v>
      </c>
      <c r="P361" s="78">
        <f>SUM(Mariannhill!P361)</f>
        <v>0</v>
      </c>
      <c r="Q361" s="78">
        <f>SUM(Mariannhill!Q361)</f>
        <v>0</v>
      </c>
      <c r="R361" s="78">
        <f>SUM(Mariannhill!R361)</f>
        <v>0</v>
      </c>
      <c r="S361" s="78">
        <f>SUM(Mariannhill!S361)</f>
        <v>0</v>
      </c>
      <c r="T361" s="78">
        <f>SUM(Mariannhill!T361)</f>
        <v>0</v>
      </c>
      <c r="U361" s="77">
        <f>SUM(Mariannhill!U361)</f>
        <v>0</v>
      </c>
      <c r="V361" s="76">
        <f>SUM(Mariannhill!V361)</f>
        <v>0</v>
      </c>
      <c r="W361" s="78">
        <f>SUM(Mariannhill!W361)</f>
        <v>0</v>
      </c>
      <c r="X361" s="78">
        <f>SUM(Mariannhill!X361)</f>
        <v>0</v>
      </c>
      <c r="Y361" s="78">
        <f>SUM(Mariannhill!Y361)</f>
        <v>0</v>
      </c>
      <c r="Z361" s="78">
        <f>SUM(Mariannhill!Z361)</f>
        <v>0</v>
      </c>
      <c r="AA361" s="78">
        <f>SUM(Mariannhill!AA361)</f>
        <v>0</v>
      </c>
      <c r="AB361" s="78">
        <f>SUM(Mariannhill!AB361)</f>
        <v>0</v>
      </c>
      <c r="AC361" s="78">
        <f>SUM(Mariannhill!AC361)</f>
        <v>0</v>
      </c>
      <c r="AD361" s="78">
        <f>SUM(Mariannhill!AD361)</f>
        <v>0</v>
      </c>
      <c r="AE361" s="78">
        <f>SUM(Mariannhill!AE361)</f>
        <v>0</v>
      </c>
      <c r="AF361" s="78">
        <f>SUM(Mariannhill!AF361)</f>
        <v>0</v>
      </c>
      <c r="AG361" s="77">
        <f>SUM(Mariannhill!AG361)</f>
        <v>0</v>
      </c>
      <c r="AH361" s="79">
        <f>SUM(Mariannhill!AH361)</f>
        <v>0</v>
      </c>
      <c r="AI361" s="78">
        <f>SUM(Mariannhill!AI361)</f>
        <v>0</v>
      </c>
      <c r="AJ361" s="78">
        <f>SUM(Mariannhill!AJ361)</f>
        <v>0</v>
      </c>
      <c r="AK361" s="78">
        <f>SUM(Mariannhill!AK361)</f>
        <v>0</v>
      </c>
      <c r="AL361" s="78">
        <f>SUM(Mariannhill!AL361)</f>
        <v>0</v>
      </c>
      <c r="AM361" s="78">
        <f>SUM(Mariannhill!AM361)</f>
        <v>0</v>
      </c>
      <c r="AN361" s="78">
        <f>SUM(Mariannhill!AN361)</f>
        <v>0</v>
      </c>
      <c r="AO361" s="78">
        <f>SUM(Mariannhill!AO361)</f>
        <v>0</v>
      </c>
      <c r="AP361" s="78">
        <f>SUM(Mariannhill!AP361)</f>
        <v>0</v>
      </c>
      <c r="AQ361" s="78">
        <f>SUM(Mariannhill!AQ361)</f>
        <v>0</v>
      </c>
      <c r="AR361" s="78">
        <f>SUM(Mariannhill!AR361)</f>
        <v>0</v>
      </c>
      <c r="AS361" s="77">
        <f>SUM(Mariannhill!AS361)</f>
        <v>0</v>
      </c>
      <c r="AT361" s="79">
        <f>SUM(Mariannhill!AT361)</f>
        <v>0</v>
      </c>
      <c r="AU361" s="78">
        <f>SUM(Mariannhill!AU361)</f>
        <v>0</v>
      </c>
      <c r="AV361" s="78">
        <f>SUM(Mariannhill!AV361)</f>
        <v>0</v>
      </c>
      <c r="AW361" s="78">
        <f>SUM(Mariannhill!AW361)</f>
        <v>0</v>
      </c>
      <c r="AX361" s="78">
        <f>SUM(Mariannhill!AX361)</f>
        <v>0</v>
      </c>
      <c r="AY361" s="78">
        <f>SUM(Mariannhill!AY361)</f>
        <v>0</v>
      </c>
      <c r="AZ361" s="78">
        <f>SUM(Mariannhill!AZ361)</f>
        <v>0</v>
      </c>
      <c r="BA361" s="78">
        <f>SUM(Mariannhill!BA361)</f>
        <v>0</v>
      </c>
      <c r="BB361" s="78">
        <f>SUM(Mariannhill!BB361)</f>
        <v>0</v>
      </c>
      <c r="BC361" s="78">
        <f>SUM(Mariannhill!BC361)</f>
        <v>0</v>
      </c>
      <c r="BD361" s="78">
        <f>SUM(Mariannhill!BD361)</f>
        <v>0</v>
      </c>
      <c r="BE361" s="77">
        <f>SUM(Mariannhill!BE361)</f>
        <v>0</v>
      </c>
      <c r="BF361" s="79">
        <f>SUM(Mariannhill!BF361)</f>
        <v>0</v>
      </c>
      <c r="BG361" s="78">
        <f>SUM(Mariannhill!BG361)</f>
        <v>0</v>
      </c>
      <c r="BH361" s="78">
        <f>SUM(Mariannhill!BH361)</f>
        <v>0</v>
      </c>
      <c r="BI361" s="78">
        <f>SUM(Mariannhill!BI361)</f>
        <v>0</v>
      </c>
      <c r="BJ361" s="78">
        <f>SUM(Mariannhill!BJ361)</f>
        <v>0</v>
      </c>
      <c r="BK361" s="78">
        <f>SUM(Mariannhill!BK361)</f>
        <v>0</v>
      </c>
      <c r="BL361" s="78">
        <f>SUM(Mariannhill!BL361)</f>
        <v>0</v>
      </c>
      <c r="BM361" s="78">
        <f>SUM(Mariannhill!BM361)</f>
        <v>0</v>
      </c>
      <c r="BN361" s="78">
        <f>SUM(Mariannhill!BN361)</f>
        <v>0</v>
      </c>
      <c r="BO361" s="78">
        <f>SUM(Mariannhill!BO361)</f>
        <v>0</v>
      </c>
      <c r="BP361" s="78">
        <f>SUM(Mariannhill!BP361)</f>
        <v>0</v>
      </c>
      <c r="BQ361" s="77">
        <f>SUM(Mariannhill!BQ361)</f>
        <v>0</v>
      </c>
      <c r="BR361" s="79">
        <f>SUM(Mariannhill!BR361)</f>
        <v>0</v>
      </c>
      <c r="BS361" s="78">
        <f>SUM(Mariannhill!BS361)</f>
        <v>0</v>
      </c>
      <c r="BT361" s="78">
        <f>SUM(Mariannhill!BT361)</f>
        <v>0</v>
      </c>
      <c r="BU361" s="78">
        <f>SUM(Mariannhill!BU361)</f>
        <v>0</v>
      </c>
      <c r="BV361" s="78">
        <f>SUM(Mariannhill!BV361)</f>
        <v>0</v>
      </c>
      <c r="BW361" s="78">
        <f>SUM(Mariannhill!BW361)</f>
        <v>0</v>
      </c>
      <c r="BX361" s="78">
        <f>SUM(Mariannhill!BX361)</f>
        <v>0</v>
      </c>
      <c r="BY361" s="78">
        <f>SUM(Mariannhill!BY361)</f>
        <v>0</v>
      </c>
      <c r="BZ361" s="78">
        <f>SUM(Mariannhill!BZ361)</f>
        <v>0</v>
      </c>
      <c r="CA361" s="78">
        <f>SUM(Mariannhill!CA361)</f>
        <v>0</v>
      </c>
      <c r="CB361" s="78">
        <f>SUM(Mariannhill!CB361)</f>
        <v>0</v>
      </c>
      <c r="CC361" s="77">
        <f>SUM(Mariannhill!CC361)</f>
        <v>0</v>
      </c>
      <c r="CD361" s="40" t="s">
        <v>50</v>
      </c>
    </row>
    <row r="362" spans="1:82" s="40" customFormat="1" ht="39" x14ac:dyDescent="0.35">
      <c r="A362" s="44"/>
      <c r="B362" s="74" t="s">
        <v>660</v>
      </c>
      <c r="C362" s="130" t="str">
        <f>"Information Points and Desks at locations Remote from Plaza - Allowance for Information Points and Desks and associated Furniture – Planning and Design (" &amp; TEXT(F362,"### ###") &amp;")"</f>
        <v>Information Points and Desks at locations Remote from Plaza - Allowance for Information Points and Desks and associated Furniture – Planning and Design (TRUE)</v>
      </c>
      <c r="D362" s="29" t="s">
        <v>350</v>
      </c>
      <c r="E362" s="255">
        <f>SUM(Mariannhill!E362)</f>
        <v>1</v>
      </c>
      <c r="F362" s="214" t="b">
        <f>(Mariannhill!G360)=G362</f>
        <v>1</v>
      </c>
      <c r="G362" s="75">
        <f t="shared" si="112"/>
        <v>150000</v>
      </c>
      <c r="H362" s="76">
        <f>SUM(Mariannhill!H362)</f>
        <v>0</v>
      </c>
      <c r="I362" s="77">
        <f>SUM(Mariannhill!I362)</f>
        <v>0</v>
      </c>
      <c r="J362" s="76">
        <f>SUM(Mariannhill!J362)</f>
        <v>0</v>
      </c>
      <c r="K362" s="78">
        <f>SUM(Mariannhill!K362)</f>
        <v>0</v>
      </c>
      <c r="L362" s="78">
        <f>SUM(Mariannhill!L362)</f>
        <v>0</v>
      </c>
      <c r="M362" s="78">
        <f>SUM(Mariannhill!M362)</f>
        <v>0</v>
      </c>
      <c r="N362" s="78">
        <f>SUM(Mariannhill!N362)</f>
        <v>0</v>
      </c>
      <c r="O362" s="78">
        <f>SUM(Mariannhill!O362)</f>
        <v>0</v>
      </c>
      <c r="P362" s="78">
        <f>SUM(Mariannhill!P362)</f>
        <v>0</v>
      </c>
      <c r="Q362" s="78">
        <f>SUM(Mariannhill!Q362)</f>
        <v>0</v>
      </c>
      <c r="R362" s="78">
        <f>SUM(Mariannhill!R362)</f>
        <v>0</v>
      </c>
      <c r="S362" s="78">
        <f>SUM(Mariannhill!S362)</f>
        <v>0</v>
      </c>
      <c r="T362" s="78">
        <f>SUM(Mariannhill!T362)</f>
        <v>0</v>
      </c>
      <c r="U362" s="77">
        <f>SUM(Mariannhill!U362)</f>
        <v>25000</v>
      </c>
      <c r="V362" s="76">
        <f>SUM(Mariannhill!V362)</f>
        <v>0</v>
      </c>
      <c r="W362" s="78">
        <f>SUM(Mariannhill!W362)</f>
        <v>0</v>
      </c>
      <c r="X362" s="78">
        <f>SUM(Mariannhill!X362)</f>
        <v>0</v>
      </c>
      <c r="Y362" s="78">
        <f>SUM(Mariannhill!Y362)</f>
        <v>0</v>
      </c>
      <c r="Z362" s="78">
        <f>SUM(Mariannhill!Z362)</f>
        <v>0</v>
      </c>
      <c r="AA362" s="78">
        <f>SUM(Mariannhill!AA362)</f>
        <v>0</v>
      </c>
      <c r="AB362" s="78">
        <f>SUM(Mariannhill!AB362)</f>
        <v>0</v>
      </c>
      <c r="AC362" s="78">
        <f>SUM(Mariannhill!AC362)</f>
        <v>0</v>
      </c>
      <c r="AD362" s="78">
        <f>SUM(Mariannhill!AD362)</f>
        <v>0</v>
      </c>
      <c r="AE362" s="78">
        <f>SUM(Mariannhill!AE362)</f>
        <v>0</v>
      </c>
      <c r="AF362" s="78">
        <f>SUM(Mariannhill!AF362)</f>
        <v>0</v>
      </c>
      <c r="AG362" s="77">
        <f>SUM(Mariannhill!AG362)</f>
        <v>25000</v>
      </c>
      <c r="AH362" s="79">
        <f>SUM(Mariannhill!AH362)</f>
        <v>0</v>
      </c>
      <c r="AI362" s="78">
        <f>SUM(Mariannhill!AI362)</f>
        <v>0</v>
      </c>
      <c r="AJ362" s="78">
        <f>SUM(Mariannhill!AJ362)</f>
        <v>0</v>
      </c>
      <c r="AK362" s="78">
        <f>SUM(Mariannhill!AK362)</f>
        <v>0</v>
      </c>
      <c r="AL362" s="78">
        <f>SUM(Mariannhill!AL362)</f>
        <v>0</v>
      </c>
      <c r="AM362" s="78">
        <f>SUM(Mariannhill!AM362)</f>
        <v>0</v>
      </c>
      <c r="AN362" s="78">
        <f>SUM(Mariannhill!AN362)</f>
        <v>0</v>
      </c>
      <c r="AO362" s="78">
        <f>SUM(Mariannhill!AO362)</f>
        <v>0</v>
      </c>
      <c r="AP362" s="78">
        <f>SUM(Mariannhill!AP362)</f>
        <v>0</v>
      </c>
      <c r="AQ362" s="78">
        <f>SUM(Mariannhill!AQ362)</f>
        <v>0</v>
      </c>
      <c r="AR362" s="78">
        <f>SUM(Mariannhill!AR362)</f>
        <v>0</v>
      </c>
      <c r="AS362" s="77">
        <f>SUM(Mariannhill!AS362)</f>
        <v>25000</v>
      </c>
      <c r="AT362" s="79">
        <f>SUM(Mariannhill!AT362)</f>
        <v>0</v>
      </c>
      <c r="AU362" s="78">
        <f>SUM(Mariannhill!AU362)</f>
        <v>0</v>
      </c>
      <c r="AV362" s="78">
        <f>SUM(Mariannhill!AV362)</f>
        <v>0</v>
      </c>
      <c r="AW362" s="78">
        <f>SUM(Mariannhill!AW362)</f>
        <v>0</v>
      </c>
      <c r="AX362" s="78">
        <f>SUM(Mariannhill!AX362)</f>
        <v>0</v>
      </c>
      <c r="AY362" s="78">
        <f>SUM(Mariannhill!AY362)</f>
        <v>0</v>
      </c>
      <c r="AZ362" s="78">
        <f>SUM(Mariannhill!AZ362)</f>
        <v>0</v>
      </c>
      <c r="BA362" s="78">
        <f>SUM(Mariannhill!BA362)</f>
        <v>0</v>
      </c>
      <c r="BB362" s="78">
        <f>SUM(Mariannhill!BB362)</f>
        <v>0</v>
      </c>
      <c r="BC362" s="78">
        <f>SUM(Mariannhill!BC362)</f>
        <v>0</v>
      </c>
      <c r="BD362" s="78">
        <f>SUM(Mariannhill!BD362)</f>
        <v>0</v>
      </c>
      <c r="BE362" s="77">
        <f>SUM(Mariannhill!BE362)</f>
        <v>25000</v>
      </c>
      <c r="BF362" s="79">
        <f>SUM(Mariannhill!BF362)</f>
        <v>0</v>
      </c>
      <c r="BG362" s="78">
        <f>SUM(Mariannhill!BG362)</f>
        <v>0</v>
      </c>
      <c r="BH362" s="78">
        <f>SUM(Mariannhill!BH362)</f>
        <v>0</v>
      </c>
      <c r="BI362" s="78">
        <f>SUM(Mariannhill!BI362)</f>
        <v>0</v>
      </c>
      <c r="BJ362" s="78">
        <f>SUM(Mariannhill!BJ362)</f>
        <v>0</v>
      </c>
      <c r="BK362" s="78">
        <f>SUM(Mariannhill!BK362)</f>
        <v>0</v>
      </c>
      <c r="BL362" s="78">
        <f>SUM(Mariannhill!BL362)</f>
        <v>0</v>
      </c>
      <c r="BM362" s="78">
        <f>SUM(Mariannhill!BM362)</f>
        <v>0</v>
      </c>
      <c r="BN362" s="78">
        <f>SUM(Mariannhill!BN362)</f>
        <v>0</v>
      </c>
      <c r="BO362" s="78">
        <f>SUM(Mariannhill!BO362)</f>
        <v>0</v>
      </c>
      <c r="BP362" s="78">
        <f>SUM(Mariannhill!BP362)</f>
        <v>0</v>
      </c>
      <c r="BQ362" s="77">
        <f>SUM(Mariannhill!BQ362)</f>
        <v>25000</v>
      </c>
      <c r="BR362" s="79">
        <f>SUM(Mariannhill!BR362)</f>
        <v>0</v>
      </c>
      <c r="BS362" s="78">
        <f>SUM(Mariannhill!BS362)</f>
        <v>0</v>
      </c>
      <c r="BT362" s="78">
        <f>SUM(Mariannhill!BT362)</f>
        <v>0</v>
      </c>
      <c r="BU362" s="78">
        <f>SUM(Mariannhill!BU362)</f>
        <v>0</v>
      </c>
      <c r="BV362" s="78">
        <f>SUM(Mariannhill!BV362)</f>
        <v>0</v>
      </c>
      <c r="BW362" s="78">
        <f>SUM(Mariannhill!BW362)</f>
        <v>0</v>
      </c>
      <c r="BX362" s="78">
        <f>SUM(Mariannhill!BX362)</f>
        <v>0</v>
      </c>
      <c r="BY362" s="78">
        <f>SUM(Mariannhill!BY362)</f>
        <v>0</v>
      </c>
      <c r="BZ362" s="78">
        <f>SUM(Mariannhill!BZ362)</f>
        <v>0</v>
      </c>
      <c r="CA362" s="78">
        <f>SUM(Mariannhill!CA362)</f>
        <v>0</v>
      </c>
      <c r="CB362" s="78">
        <f>SUM(Mariannhill!CB362)</f>
        <v>0</v>
      </c>
      <c r="CC362" s="77">
        <f>SUM(Mariannhill!CC362)</f>
        <v>25000</v>
      </c>
      <c r="CD362" s="40" t="s">
        <v>50</v>
      </c>
    </row>
    <row r="363" spans="1:82" s="40" customFormat="1" ht="26" x14ac:dyDescent="0.35">
      <c r="A363" s="44"/>
      <c r="B363" s="26" t="s">
        <v>661</v>
      </c>
      <c r="C363" s="27" t="str">
        <f>"Information Points and Desks at locations Remote from Plaza - Overhead Charges and Profit in respect of B-6006-a ("&amp; TEXT(F363,"###%") &amp; ")"</f>
        <v>Information Points and Desks at locations Remote from Plaza - Overhead Charges and Profit in respect of B-6006-a (TRUE)</v>
      </c>
      <c r="D363" s="147" t="s">
        <v>213</v>
      </c>
      <c r="E363" s="255">
        <f>SUM(Mariannhill!E363)</f>
        <v>150000</v>
      </c>
      <c r="F363" s="214" t="b">
        <f>(Mariannhill!G361)=G363</f>
        <v>1</v>
      </c>
      <c r="G363" s="75">
        <f t="shared" si="112"/>
        <v>0</v>
      </c>
      <c r="H363" s="76">
        <f>SUM(Mariannhill!H363)</f>
        <v>0</v>
      </c>
      <c r="I363" s="77">
        <f>SUM(Mariannhill!I363)</f>
        <v>0</v>
      </c>
      <c r="J363" s="76">
        <f>SUM(Mariannhill!J363)</f>
        <v>0</v>
      </c>
      <c r="K363" s="78">
        <f>SUM(Mariannhill!K363)</f>
        <v>0</v>
      </c>
      <c r="L363" s="78">
        <f>SUM(Mariannhill!L363)</f>
        <v>0</v>
      </c>
      <c r="M363" s="78">
        <f>SUM(Mariannhill!M363)</f>
        <v>0</v>
      </c>
      <c r="N363" s="78">
        <f>SUM(Mariannhill!N363)</f>
        <v>0</v>
      </c>
      <c r="O363" s="78">
        <f>SUM(Mariannhill!O363)</f>
        <v>0</v>
      </c>
      <c r="P363" s="78">
        <f>SUM(Mariannhill!P363)</f>
        <v>0</v>
      </c>
      <c r="Q363" s="78">
        <f>SUM(Mariannhill!Q363)</f>
        <v>0</v>
      </c>
      <c r="R363" s="78">
        <f>SUM(Mariannhill!R363)</f>
        <v>0</v>
      </c>
      <c r="S363" s="78">
        <f>SUM(Mariannhill!S363)</f>
        <v>0</v>
      </c>
      <c r="T363" s="78">
        <f>SUM(Mariannhill!T363)</f>
        <v>0</v>
      </c>
      <c r="U363" s="77">
        <f>SUM(Mariannhill!U363)</f>
        <v>0</v>
      </c>
      <c r="V363" s="76">
        <f>SUM(Mariannhill!V363)</f>
        <v>0</v>
      </c>
      <c r="W363" s="78">
        <f>SUM(Mariannhill!W363)</f>
        <v>0</v>
      </c>
      <c r="X363" s="78">
        <f>SUM(Mariannhill!X363)</f>
        <v>0</v>
      </c>
      <c r="Y363" s="78">
        <f>SUM(Mariannhill!Y363)</f>
        <v>0</v>
      </c>
      <c r="Z363" s="78">
        <f>SUM(Mariannhill!Z363)</f>
        <v>0</v>
      </c>
      <c r="AA363" s="78">
        <f>SUM(Mariannhill!AA363)</f>
        <v>0</v>
      </c>
      <c r="AB363" s="78">
        <f>SUM(Mariannhill!AB363)</f>
        <v>0</v>
      </c>
      <c r="AC363" s="78">
        <f>SUM(Mariannhill!AC363)</f>
        <v>0</v>
      </c>
      <c r="AD363" s="78">
        <f>SUM(Mariannhill!AD363)</f>
        <v>0</v>
      </c>
      <c r="AE363" s="78">
        <f>SUM(Mariannhill!AE363)</f>
        <v>0</v>
      </c>
      <c r="AF363" s="78">
        <f>SUM(Mariannhill!AF363)</f>
        <v>0</v>
      </c>
      <c r="AG363" s="77">
        <f>SUM(Mariannhill!AG363)</f>
        <v>0</v>
      </c>
      <c r="AH363" s="79">
        <f>SUM(Mariannhill!AH363)</f>
        <v>0</v>
      </c>
      <c r="AI363" s="78">
        <f>SUM(Mariannhill!AI363)</f>
        <v>0</v>
      </c>
      <c r="AJ363" s="78">
        <f>SUM(Mariannhill!AJ363)</f>
        <v>0</v>
      </c>
      <c r="AK363" s="78">
        <f>SUM(Mariannhill!AK363)</f>
        <v>0</v>
      </c>
      <c r="AL363" s="78">
        <f>SUM(Mariannhill!AL363)</f>
        <v>0</v>
      </c>
      <c r="AM363" s="78">
        <f>SUM(Mariannhill!AM363)</f>
        <v>0</v>
      </c>
      <c r="AN363" s="78">
        <f>SUM(Mariannhill!AN363)</f>
        <v>0</v>
      </c>
      <c r="AO363" s="78">
        <f>SUM(Mariannhill!AO363)</f>
        <v>0</v>
      </c>
      <c r="AP363" s="78">
        <f>SUM(Mariannhill!AP363)</f>
        <v>0</v>
      </c>
      <c r="AQ363" s="78">
        <f>SUM(Mariannhill!AQ363)</f>
        <v>0</v>
      </c>
      <c r="AR363" s="78">
        <f>SUM(Mariannhill!AR363)</f>
        <v>0</v>
      </c>
      <c r="AS363" s="77">
        <f>SUM(Mariannhill!AS363)</f>
        <v>0</v>
      </c>
      <c r="AT363" s="79">
        <f>SUM(Mariannhill!AT363)</f>
        <v>0</v>
      </c>
      <c r="AU363" s="78">
        <f>SUM(Mariannhill!AU363)</f>
        <v>0</v>
      </c>
      <c r="AV363" s="78">
        <f>SUM(Mariannhill!AV363)</f>
        <v>0</v>
      </c>
      <c r="AW363" s="78">
        <f>SUM(Mariannhill!AW363)</f>
        <v>0</v>
      </c>
      <c r="AX363" s="78">
        <f>SUM(Mariannhill!AX363)</f>
        <v>0</v>
      </c>
      <c r="AY363" s="78">
        <f>SUM(Mariannhill!AY363)</f>
        <v>0</v>
      </c>
      <c r="AZ363" s="78">
        <f>SUM(Mariannhill!AZ363)</f>
        <v>0</v>
      </c>
      <c r="BA363" s="78">
        <f>SUM(Mariannhill!BA363)</f>
        <v>0</v>
      </c>
      <c r="BB363" s="78">
        <f>SUM(Mariannhill!BB363)</f>
        <v>0</v>
      </c>
      <c r="BC363" s="78">
        <f>SUM(Mariannhill!BC363)</f>
        <v>0</v>
      </c>
      <c r="BD363" s="78">
        <f>SUM(Mariannhill!BD363)</f>
        <v>0</v>
      </c>
      <c r="BE363" s="77">
        <f>SUM(Mariannhill!BE363)</f>
        <v>0</v>
      </c>
      <c r="BF363" s="79">
        <f>SUM(Mariannhill!BF363)</f>
        <v>0</v>
      </c>
      <c r="BG363" s="78">
        <f>SUM(Mariannhill!BG363)</f>
        <v>0</v>
      </c>
      <c r="BH363" s="78">
        <f>SUM(Mariannhill!BH363)</f>
        <v>0</v>
      </c>
      <c r="BI363" s="78">
        <f>SUM(Mariannhill!BI363)</f>
        <v>0</v>
      </c>
      <c r="BJ363" s="78">
        <f>SUM(Mariannhill!BJ363)</f>
        <v>0</v>
      </c>
      <c r="BK363" s="78">
        <f>SUM(Mariannhill!BK363)</f>
        <v>0</v>
      </c>
      <c r="BL363" s="78">
        <f>SUM(Mariannhill!BL363)</f>
        <v>0</v>
      </c>
      <c r="BM363" s="78">
        <f>SUM(Mariannhill!BM363)</f>
        <v>0</v>
      </c>
      <c r="BN363" s="78">
        <f>SUM(Mariannhill!BN363)</f>
        <v>0</v>
      </c>
      <c r="BO363" s="78">
        <f>SUM(Mariannhill!BO363)</f>
        <v>0</v>
      </c>
      <c r="BP363" s="78">
        <f>SUM(Mariannhill!BP363)</f>
        <v>0</v>
      </c>
      <c r="BQ363" s="77">
        <f>SUM(Mariannhill!BQ363)</f>
        <v>0</v>
      </c>
      <c r="BR363" s="79">
        <f>SUM(Mariannhill!BR363)</f>
        <v>0</v>
      </c>
      <c r="BS363" s="78">
        <f>SUM(Mariannhill!BS363)</f>
        <v>0</v>
      </c>
      <c r="BT363" s="78">
        <f>SUM(Mariannhill!BT363)</f>
        <v>0</v>
      </c>
      <c r="BU363" s="78">
        <f>SUM(Mariannhill!BU363)</f>
        <v>0</v>
      </c>
      <c r="BV363" s="78">
        <f>SUM(Mariannhill!BV363)</f>
        <v>0</v>
      </c>
      <c r="BW363" s="78">
        <f>SUM(Mariannhill!BW363)</f>
        <v>0</v>
      </c>
      <c r="BX363" s="78">
        <f>SUM(Mariannhill!BX363)</f>
        <v>0</v>
      </c>
      <c r="BY363" s="78">
        <f>SUM(Mariannhill!BY363)</f>
        <v>0</v>
      </c>
      <c r="BZ363" s="78">
        <f>SUM(Mariannhill!BZ363)</f>
        <v>0</v>
      </c>
      <c r="CA363" s="78">
        <f>SUM(Mariannhill!CA363)</f>
        <v>0</v>
      </c>
      <c r="CB363" s="78">
        <f>SUM(Mariannhill!CB363)</f>
        <v>0</v>
      </c>
      <c r="CC363" s="77">
        <f>SUM(Mariannhill!CC363)</f>
        <v>0</v>
      </c>
      <c r="CD363" s="40" t="s">
        <v>50</v>
      </c>
    </row>
    <row r="364" spans="1:82" s="40" customFormat="1" ht="39" x14ac:dyDescent="0.35">
      <c r="A364" s="44"/>
      <c r="B364" s="74" t="s">
        <v>662</v>
      </c>
      <c r="C364" s="130" t="str">
        <f>"Information Points and Desks at locations Remote from Plaza - Supply and Installation of Information Points and Desks and the associated Furniture (" &amp; TEXT(F364,"### ###") &amp;")"</f>
        <v>Information Points and Desks at locations Remote from Plaza - Supply and Installation of Information Points and Desks and the associated Furniture (TRUE)</v>
      </c>
      <c r="D364" s="29" t="s">
        <v>350</v>
      </c>
      <c r="E364" s="255">
        <f>SUM(Mariannhill!E364)</f>
        <v>1</v>
      </c>
      <c r="F364" s="214" t="b">
        <f>(Mariannhill!G362)=G364</f>
        <v>1</v>
      </c>
      <c r="G364" s="75">
        <f t="shared" si="112"/>
        <v>150000</v>
      </c>
      <c r="H364" s="76">
        <f>SUM(Mariannhill!H364)</f>
        <v>0</v>
      </c>
      <c r="I364" s="77">
        <f>SUM(Mariannhill!I364)</f>
        <v>0</v>
      </c>
      <c r="J364" s="76">
        <f>SUM(Mariannhill!J364)</f>
        <v>0</v>
      </c>
      <c r="K364" s="78">
        <f>SUM(Mariannhill!K364)</f>
        <v>0</v>
      </c>
      <c r="L364" s="78">
        <f>SUM(Mariannhill!L364)</f>
        <v>0</v>
      </c>
      <c r="M364" s="78">
        <f>SUM(Mariannhill!M364)</f>
        <v>0</v>
      </c>
      <c r="N364" s="78">
        <f>SUM(Mariannhill!N364)</f>
        <v>0</v>
      </c>
      <c r="O364" s="78">
        <f>SUM(Mariannhill!O364)</f>
        <v>0</v>
      </c>
      <c r="P364" s="78">
        <f>SUM(Mariannhill!P364)</f>
        <v>0</v>
      </c>
      <c r="Q364" s="78">
        <f>SUM(Mariannhill!Q364)</f>
        <v>0</v>
      </c>
      <c r="R364" s="78">
        <f>SUM(Mariannhill!R364)</f>
        <v>0</v>
      </c>
      <c r="S364" s="78">
        <f>SUM(Mariannhill!S364)</f>
        <v>0</v>
      </c>
      <c r="T364" s="78">
        <f>SUM(Mariannhill!T364)</f>
        <v>0</v>
      </c>
      <c r="U364" s="77">
        <f>SUM(Mariannhill!U364)</f>
        <v>25000</v>
      </c>
      <c r="V364" s="76">
        <f>SUM(Mariannhill!V364)</f>
        <v>0</v>
      </c>
      <c r="W364" s="78">
        <f>SUM(Mariannhill!W364)</f>
        <v>0</v>
      </c>
      <c r="X364" s="78">
        <f>SUM(Mariannhill!X364)</f>
        <v>0</v>
      </c>
      <c r="Y364" s="78">
        <f>SUM(Mariannhill!Y364)</f>
        <v>0</v>
      </c>
      <c r="Z364" s="78">
        <f>SUM(Mariannhill!Z364)</f>
        <v>0</v>
      </c>
      <c r="AA364" s="78">
        <f>SUM(Mariannhill!AA364)</f>
        <v>0</v>
      </c>
      <c r="AB364" s="78">
        <f>SUM(Mariannhill!AB364)</f>
        <v>0</v>
      </c>
      <c r="AC364" s="78">
        <f>SUM(Mariannhill!AC364)</f>
        <v>0</v>
      </c>
      <c r="AD364" s="78">
        <f>SUM(Mariannhill!AD364)</f>
        <v>0</v>
      </c>
      <c r="AE364" s="78">
        <f>SUM(Mariannhill!AE364)</f>
        <v>0</v>
      </c>
      <c r="AF364" s="78">
        <f>SUM(Mariannhill!AF364)</f>
        <v>0</v>
      </c>
      <c r="AG364" s="77">
        <f>SUM(Mariannhill!AG364)</f>
        <v>25000</v>
      </c>
      <c r="AH364" s="79">
        <f>SUM(Mariannhill!AH364)</f>
        <v>0</v>
      </c>
      <c r="AI364" s="78">
        <f>SUM(Mariannhill!AI364)</f>
        <v>0</v>
      </c>
      <c r="AJ364" s="78">
        <f>SUM(Mariannhill!AJ364)</f>
        <v>0</v>
      </c>
      <c r="AK364" s="78">
        <f>SUM(Mariannhill!AK364)</f>
        <v>0</v>
      </c>
      <c r="AL364" s="78">
        <f>SUM(Mariannhill!AL364)</f>
        <v>0</v>
      </c>
      <c r="AM364" s="78">
        <f>SUM(Mariannhill!AM364)</f>
        <v>0</v>
      </c>
      <c r="AN364" s="78">
        <f>SUM(Mariannhill!AN364)</f>
        <v>0</v>
      </c>
      <c r="AO364" s="78">
        <f>SUM(Mariannhill!AO364)</f>
        <v>0</v>
      </c>
      <c r="AP364" s="78">
        <f>SUM(Mariannhill!AP364)</f>
        <v>0</v>
      </c>
      <c r="AQ364" s="78">
        <f>SUM(Mariannhill!AQ364)</f>
        <v>0</v>
      </c>
      <c r="AR364" s="78">
        <f>SUM(Mariannhill!AR364)</f>
        <v>0</v>
      </c>
      <c r="AS364" s="77">
        <f>SUM(Mariannhill!AS364)</f>
        <v>25000</v>
      </c>
      <c r="AT364" s="79">
        <f>SUM(Mariannhill!AT364)</f>
        <v>0</v>
      </c>
      <c r="AU364" s="78">
        <f>SUM(Mariannhill!AU364)</f>
        <v>0</v>
      </c>
      <c r="AV364" s="78">
        <f>SUM(Mariannhill!AV364)</f>
        <v>0</v>
      </c>
      <c r="AW364" s="78">
        <f>SUM(Mariannhill!AW364)</f>
        <v>0</v>
      </c>
      <c r="AX364" s="78">
        <f>SUM(Mariannhill!AX364)</f>
        <v>0</v>
      </c>
      <c r="AY364" s="78">
        <f>SUM(Mariannhill!AY364)</f>
        <v>0</v>
      </c>
      <c r="AZ364" s="78">
        <f>SUM(Mariannhill!AZ364)</f>
        <v>0</v>
      </c>
      <c r="BA364" s="78">
        <f>SUM(Mariannhill!BA364)</f>
        <v>0</v>
      </c>
      <c r="BB364" s="78">
        <f>SUM(Mariannhill!BB364)</f>
        <v>0</v>
      </c>
      <c r="BC364" s="78">
        <f>SUM(Mariannhill!BC364)</f>
        <v>0</v>
      </c>
      <c r="BD364" s="78">
        <f>SUM(Mariannhill!BD364)</f>
        <v>0</v>
      </c>
      <c r="BE364" s="77">
        <f>SUM(Mariannhill!BE364)</f>
        <v>25000</v>
      </c>
      <c r="BF364" s="79">
        <f>SUM(Mariannhill!BF364)</f>
        <v>0</v>
      </c>
      <c r="BG364" s="78">
        <f>SUM(Mariannhill!BG364)</f>
        <v>0</v>
      </c>
      <c r="BH364" s="78">
        <f>SUM(Mariannhill!BH364)</f>
        <v>0</v>
      </c>
      <c r="BI364" s="78">
        <f>SUM(Mariannhill!BI364)</f>
        <v>0</v>
      </c>
      <c r="BJ364" s="78">
        <f>SUM(Mariannhill!BJ364)</f>
        <v>0</v>
      </c>
      <c r="BK364" s="78">
        <f>SUM(Mariannhill!BK364)</f>
        <v>0</v>
      </c>
      <c r="BL364" s="78">
        <f>SUM(Mariannhill!BL364)</f>
        <v>0</v>
      </c>
      <c r="BM364" s="78">
        <f>SUM(Mariannhill!BM364)</f>
        <v>0</v>
      </c>
      <c r="BN364" s="78">
        <f>SUM(Mariannhill!BN364)</f>
        <v>0</v>
      </c>
      <c r="BO364" s="78">
        <f>SUM(Mariannhill!BO364)</f>
        <v>0</v>
      </c>
      <c r="BP364" s="78">
        <f>SUM(Mariannhill!BP364)</f>
        <v>0</v>
      </c>
      <c r="BQ364" s="77">
        <f>SUM(Mariannhill!BQ364)</f>
        <v>25000</v>
      </c>
      <c r="BR364" s="79">
        <f>SUM(Mariannhill!BR364)</f>
        <v>0</v>
      </c>
      <c r="BS364" s="78">
        <f>SUM(Mariannhill!BS364)</f>
        <v>0</v>
      </c>
      <c r="BT364" s="78">
        <f>SUM(Mariannhill!BT364)</f>
        <v>0</v>
      </c>
      <c r="BU364" s="78">
        <f>SUM(Mariannhill!BU364)</f>
        <v>0</v>
      </c>
      <c r="BV364" s="78">
        <f>SUM(Mariannhill!BV364)</f>
        <v>0</v>
      </c>
      <c r="BW364" s="78">
        <f>SUM(Mariannhill!BW364)</f>
        <v>0</v>
      </c>
      <c r="BX364" s="78">
        <f>SUM(Mariannhill!BX364)</f>
        <v>0</v>
      </c>
      <c r="BY364" s="78">
        <f>SUM(Mariannhill!BY364)</f>
        <v>0</v>
      </c>
      <c r="BZ364" s="78">
        <f>SUM(Mariannhill!BZ364)</f>
        <v>0</v>
      </c>
      <c r="CA364" s="78">
        <f>SUM(Mariannhill!CA364)</f>
        <v>0</v>
      </c>
      <c r="CB364" s="78">
        <f>SUM(Mariannhill!CB364)</f>
        <v>0</v>
      </c>
      <c r="CC364" s="77">
        <f>SUM(Mariannhill!CC364)</f>
        <v>25000</v>
      </c>
      <c r="CD364" s="40" t="s">
        <v>50</v>
      </c>
    </row>
    <row r="365" spans="1:82" s="40" customFormat="1" ht="26" x14ac:dyDescent="0.35">
      <c r="A365" s="44"/>
      <c r="B365" s="26" t="s">
        <v>663</v>
      </c>
      <c r="C365" s="27" t="str">
        <f>"Information Points and Desks at locations Remote from Plaza - Overhead charges and Profit in respect of B-6006-c ("&amp; TEXT(F365,"###%") &amp; ")"</f>
        <v>Information Points and Desks at locations Remote from Plaza - Overhead charges and Profit in respect of B-6006-c (TRUE)</v>
      </c>
      <c r="D365" s="147" t="s">
        <v>213</v>
      </c>
      <c r="E365" s="255">
        <f>SUM(Mariannhill!E365)</f>
        <v>150000</v>
      </c>
      <c r="F365" s="214" t="b">
        <f>(Mariannhill!G363)=G365</f>
        <v>1</v>
      </c>
      <c r="G365" s="75">
        <f t="shared" si="112"/>
        <v>0</v>
      </c>
      <c r="H365" s="76">
        <f>SUM(Mariannhill!H365)</f>
        <v>0</v>
      </c>
      <c r="I365" s="77">
        <f>SUM(Mariannhill!I365)</f>
        <v>0</v>
      </c>
      <c r="J365" s="76">
        <f>SUM(Mariannhill!J365)</f>
        <v>0</v>
      </c>
      <c r="K365" s="78">
        <f>SUM(Mariannhill!K365)</f>
        <v>0</v>
      </c>
      <c r="L365" s="78">
        <f>SUM(Mariannhill!L365)</f>
        <v>0</v>
      </c>
      <c r="M365" s="78">
        <f>SUM(Mariannhill!M365)</f>
        <v>0</v>
      </c>
      <c r="N365" s="78">
        <f>SUM(Mariannhill!N365)</f>
        <v>0</v>
      </c>
      <c r="O365" s="78">
        <f>SUM(Mariannhill!O365)</f>
        <v>0</v>
      </c>
      <c r="P365" s="78">
        <f>SUM(Mariannhill!P365)</f>
        <v>0</v>
      </c>
      <c r="Q365" s="78">
        <f>SUM(Mariannhill!Q365)</f>
        <v>0</v>
      </c>
      <c r="R365" s="78">
        <f>SUM(Mariannhill!R365)</f>
        <v>0</v>
      </c>
      <c r="S365" s="78">
        <f>SUM(Mariannhill!S365)</f>
        <v>0</v>
      </c>
      <c r="T365" s="78">
        <f>SUM(Mariannhill!T365)</f>
        <v>0</v>
      </c>
      <c r="U365" s="77">
        <f>SUM(Mariannhill!U365)</f>
        <v>0</v>
      </c>
      <c r="V365" s="76">
        <f>SUM(Mariannhill!V365)</f>
        <v>0</v>
      </c>
      <c r="W365" s="78">
        <f>SUM(Mariannhill!W365)</f>
        <v>0</v>
      </c>
      <c r="X365" s="78">
        <f>SUM(Mariannhill!X365)</f>
        <v>0</v>
      </c>
      <c r="Y365" s="78">
        <f>SUM(Mariannhill!Y365)</f>
        <v>0</v>
      </c>
      <c r="Z365" s="78">
        <f>SUM(Mariannhill!Z365)</f>
        <v>0</v>
      </c>
      <c r="AA365" s="78">
        <f>SUM(Mariannhill!AA365)</f>
        <v>0</v>
      </c>
      <c r="AB365" s="78">
        <f>SUM(Mariannhill!AB365)</f>
        <v>0</v>
      </c>
      <c r="AC365" s="78">
        <f>SUM(Mariannhill!AC365)</f>
        <v>0</v>
      </c>
      <c r="AD365" s="78">
        <f>SUM(Mariannhill!AD365)</f>
        <v>0</v>
      </c>
      <c r="AE365" s="78">
        <f>SUM(Mariannhill!AE365)</f>
        <v>0</v>
      </c>
      <c r="AF365" s="78">
        <f>SUM(Mariannhill!AF365)</f>
        <v>0</v>
      </c>
      <c r="AG365" s="77">
        <f>SUM(Mariannhill!AG365)</f>
        <v>0</v>
      </c>
      <c r="AH365" s="79">
        <f>SUM(Mariannhill!AH365)</f>
        <v>0</v>
      </c>
      <c r="AI365" s="78">
        <f>SUM(Mariannhill!AI365)</f>
        <v>0</v>
      </c>
      <c r="AJ365" s="78">
        <f>SUM(Mariannhill!AJ365)</f>
        <v>0</v>
      </c>
      <c r="AK365" s="78">
        <f>SUM(Mariannhill!AK365)</f>
        <v>0</v>
      </c>
      <c r="AL365" s="78">
        <f>SUM(Mariannhill!AL365)</f>
        <v>0</v>
      </c>
      <c r="AM365" s="78">
        <f>SUM(Mariannhill!AM365)</f>
        <v>0</v>
      </c>
      <c r="AN365" s="78">
        <f>SUM(Mariannhill!AN365)</f>
        <v>0</v>
      </c>
      <c r="AO365" s="78">
        <f>SUM(Mariannhill!AO365)</f>
        <v>0</v>
      </c>
      <c r="AP365" s="78">
        <f>SUM(Mariannhill!AP365)</f>
        <v>0</v>
      </c>
      <c r="AQ365" s="78">
        <f>SUM(Mariannhill!AQ365)</f>
        <v>0</v>
      </c>
      <c r="AR365" s="78">
        <f>SUM(Mariannhill!AR365)</f>
        <v>0</v>
      </c>
      <c r="AS365" s="77">
        <f>SUM(Mariannhill!AS365)</f>
        <v>0</v>
      </c>
      <c r="AT365" s="79">
        <f>SUM(Mariannhill!AT365)</f>
        <v>0</v>
      </c>
      <c r="AU365" s="78">
        <f>SUM(Mariannhill!AU365)</f>
        <v>0</v>
      </c>
      <c r="AV365" s="78">
        <f>SUM(Mariannhill!AV365)</f>
        <v>0</v>
      </c>
      <c r="AW365" s="78">
        <f>SUM(Mariannhill!AW365)</f>
        <v>0</v>
      </c>
      <c r="AX365" s="78">
        <f>SUM(Mariannhill!AX365)</f>
        <v>0</v>
      </c>
      <c r="AY365" s="78">
        <f>SUM(Mariannhill!AY365)</f>
        <v>0</v>
      </c>
      <c r="AZ365" s="78">
        <f>SUM(Mariannhill!AZ365)</f>
        <v>0</v>
      </c>
      <c r="BA365" s="78">
        <f>SUM(Mariannhill!BA365)</f>
        <v>0</v>
      </c>
      <c r="BB365" s="78">
        <f>SUM(Mariannhill!BB365)</f>
        <v>0</v>
      </c>
      <c r="BC365" s="78">
        <f>SUM(Mariannhill!BC365)</f>
        <v>0</v>
      </c>
      <c r="BD365" s="78">
        <f>SUM(Mariannhill!BD365)</f>
        <v>0</v>
      </c>
      <c r="BE365" s="77">
        <f>SUM(Mariannhill!BE365)</f>
        <v>0</v>
      </c>
      <c r="BF365" s="79">
        <f>SUM(Mariannhill!BF365)</f>
        <v>0</v>
      </c>
      <c r="BG365" s="78">
        <f>SUM(Mariannhill!BG365)</f>
        <v>0</v>
      </c>
      <c r="BH365" s="78">
        <f>SUM(Mariannhill!BH365)</f>
        <v>0</v>
      </c>
      <c r="BI365" s="78">
        <f>SUM(Mariannhill!BI365)</f>
        <v>0</v>
      </c>
      <c r="BJ365" s="78">
        <f>SUM(Mariannhill!BJ365)</f>
        <v>0</v>
      </c>
      <c r="BK365" s="78">
        <f>SUM(Mariannhill!BK365)</f>
        <v>0</v>
      </c>
      <c r="BL365" s="78">
        <f>SUM(Mariannhill!BL365)</f>
        <v>0</v>
      </c>
      <c r="BM365" s="78">
        <f>SUM(Mariannhill!BM365)</f>
        <v>0</v>
      </c>
      <c r="BN365" s="78">
        <f>SUM(Mariannhill!BN365)</f>
        <v>0</v>
      </c>
      <c r="BO365" s="78">
        <f>SUM(Mariannhill!BO365)</f>
        <v>0</v>
      </c>
      <c r="BP365" s="78">
        <f>SUM(Mariannhill!BP365)</f>
        <v>0</v>
      </c>
      <c r="BQ365" s="77">
        <f>SUM(Mariannhill!BQ365)</f>
        <v>0</v>
      </c>
      <c r="BR365" s="79">
        <f>SUM(Mariannhill!BR365)</f>
        <v>0</v>
      </c>
      <c r="BS365" s="78">
        <f>SUM(Mariannhill!BS365)</f>
        <v>0</v>
      </c>
      <c r="BT365" s="78">
        <f>SUM(Mariannhill!BT365)</f>
        <v>0</v>
      </c>
      <c r="BU365" s="78">
        <f>SUM(Mariannhill!BU365)</f>
        <v>0</v>
      </c>
      <c r="BV365" s="78">
        <f>SUM(Mariannhill!BV365)</f>
        <v>0</v>
      </c>
      <c r="BW365" s="78">
        <f>SUM(Mariannhill!BW365)</f>
        <v>0</v>
      </c>
      <c r="BX365" s="78">
        <f>SUM(Mariannhill!BX365)</f>
        <v>0</v>
      </c>
      <c r="BY365" s="78">
        <f>SUM(Mariannhill!BY365)</f>
        <v>0</v>
      </c>
      <c r="BZ365" s="78">
        <f>SUM(Mariannhill!BZ365)</f>
        <v>0</v>
      </c>
      <c r="CA365" s="78">
        <f>SUM(Mariannhill!CA365)</f>
        <v>0</v>
      </c>
      <c r="CB365" s="78">
        <f>SUM(Mariannhill!CB365)</f>
        <v>0</v>
      </c>
      <c r="CC365" s="77">
        <f>SUM(Mariannhill!CC365)</f>
        <v>0</v>
      </c>
      <c r="CD365" s="40" t="s">
        <v>50</v>
      </c>
    </row>
    <row r="366" spans="1:82" s="318" customFormat="1" ht="26" x14ac:dyDescent="0.35">
      <c r="A366" s="344"/>
      <c r="B366" s="310" t="s">
        <v>664</v>
      </c>
      <c r="C366" s="325" t="str">
        <f>"Fire detection and suppression systems complete per Control Centre – Fire detection and suppression systems (" &amp; TEXT(F366,"##  ###") &amp;")"</f>
        <v>Fire detection and suppression systems complete per Control Centre – Fire detection and suppression systems (FALSE)</v>
      </c>
      <c r="D366" s="345" t="s">
        <v>350</v>
      </c>
      <c r="E366" s="312">
        <f>SUM(Mariannhill!E366)</f>
        <v>0</v>
      </c>
      <c r="F366" s="214" t="b">
        <f>(Mariannhill!G364)=G366</f>
        <v>0</v>
      </c>
      <c r="G366" s="313">
        <f t="shared" si="112"/>
        <v>0</v>
      </c>
      <c r="H366" s="320">
        <f>SUM(Mariannhill!H366)</f>
        <v>0</v>
      </c>
      <c r="I366" s="321">
        <f>SUM(Mariannhill!I366)</f>
        <v>0</v>
      </c>
      <c r="J366" s="320">
        <f>SUM(Mariannhill!J366)</f>
        <v>0</v>
      </c>
      <c r="K366" s="322">
        <f>SUM(Mariannhill!K366)</f>
        <v>0</v>
      </c>
      <c r="L366" s="322">
        <f>SUM(Mariannhill!L366)</f>
        <v>0</v>
      </c>
      <c r="M366" s="322">
        <f>SUM(Mariannhill!M366)</f>
        <v>0</v>
      </c>
      <c r="N366" s="322">
        <f>SUM(Mariannhill!N366)</f>
        <v>0</v>
      </c>
      <c r="O366" s="322">
        <f>SUM(Mariannhill!O366)</f>
        <v>0</v>
      </c>
      <c r="P366" s="322">
        <f>SUM(Mariannhill!P366)</f>
        <v>0</v>
      </c>
      <c r="Q366" s="322">
        <f>SUM(Mariannhill!Q366)</f>
        <v>0</v>
      </c>
      <c r="R366" s="322">
        <f>SUM(Mariannhill!R366)</f>
        <v>0</v>
      </c>
      <c r="S366" s="322">
        <f>SUM(Mariannhill!S366)</f>
        <v>0</v>
      </c>
      <c r="T366" s="322">
        <f>SUM(Mariannhill!T366)</f>
        <v>0</v>
      </c>
      <c r="U366" s="321">
        <f>SUM(Mariannhill!U366)</f>
        <v>0</v>
      </c>
      <c r="V366" s="320">
        <f>SUM(Mariannhill!V366)</f>
        <v>0</v>
      </c>
      <c r="W366" s="322">
        <f>SUM(Mariannhill!W366)</f>
        <v>0</v>
      </c>
      <c r="X366" s="322">
        <f>SUM(Mariannhill!X366)</f>
        <v>0</v>
      </c>
      <c r="Y366" s="322">
        <f>SUM(Mariannhill!Y366)</f>
        <v>0</v>
      </c>
      <c r="Z366" s="322">
        <f>SUM(Mariannhill!Z366)</f>
        <v>0</v>
      </c>
      <c r="AA366" s="322">
        <f>SUM(Mariannhill!AA366)</f>
        <v>0</v>
      </c>
      <c r="AB366" s="322">
        <f>SUM(Mariannhill!AB366)</f>
        <v>0</v>
      </c>
      <c r="AC366" s="322">
        <f>SUM(Mariannhill!AC366)</f>
        <v>0</v>
      </c>
      <c r="AD366" s="322">
        <f>SUM(Mariannhill!AD366)</f>
        <v>0</v>
      </c>
      <c r="AE366" s="322">
        <f>SUM(Mariannhill!AE366)</f>
        <v>0</v>
      </c>
      <c r="AF366" s="322">
        <f>SUM(Mariannhill!AF366)</f>
        <v>0</v>
      </c>
      <c r="AG366" s="321">
        <f>SUM(Mariannhill!AG366)</f>
        <v>0</v>
      </c>
      <c r="AH366" s="323">
        <f>SUM(Mariannhill!AH366)</f>
        <v>0</v>
      </c>
      <c r="AI366" s="322">
        <f>SUM(Mariannhill!AI366)</f>
        <v>0</v>
      </c>
      <c r="AJ366" s="322">
        <f>SUM(Mariannhill!AJ366)</f>
        <v>0</v>
      </c>
      <c r="AK366" s="322">
        <f>SUM(Mariannhill!AK366)</f>
        <v>0</v>
      </c>
      <c r="AL366" s="322">
        <f>SUM(Mariannhill!AL366)</f>
        <v>0</v>
      </c>
      <c r="AM366" s="322">
        <f>SUM(Mariannhill!AM366)</f>
        <v>0</v>
      </c>
      <c r="AN366" s="322">
        <f>SUM(Mariannhill!AN366)</f>
        <v>0</v>
      </c>
      <c r="AO366" s="322">
        <f>SUM(Mariannhill!AO366)</f>
        <v>0</v>
      </c>
      <c r="AP366" s="322">
        <f>SUM(Mariannhill!AP366)</f>
        <v>0</v>
      </c>
      <c r="AQ366" s="322">
        <f>SUM(Mariannhill!AQ366)</f>
        <v>0</v>
      </c>
      <c r="AR366" s="322">
        <f>SUM(Mariannhill!AR366)</f>
        <v>0</v>
      </c>
      <c r="AS366" s="321">
        <f>SUM(Mariannhill!AS366)</f>
        <v>0</v>
      </c>
      <c r="AT366" s="323">
        <f>SUM(Mariannhill!AT366)</f>
        <v>0</v>
      </c>
      <c r="AU366" s="322">
        <f>SUM(Mariannhill!AU366)</f>
        <v>0</v>
      </c>
      <c r="AV366" s="322">
        <f>SUM(Mariannhill!AV366)</f>
        <v>0</v>
      </c>
      <c r="AW366" s="322">
        <f>SUM(Mariannhill!AW366)</f>
        <v>0</v>
      </c>
      <c r="AX366" s="322">
        <f>SUM(Mariannhill!AX366)</f>
        <v>0</v>
      </c>
      <c r="AY366" s="322">
        <f>SUM(Mariannhill!AY366)</f>
        <v>0</v>
      </c>
      <c r="AZ366" s="322">
        <f>SUM(Mariannhill!AZ366)</f>
        <v>0</v>
      </c>
      <c r="BA366" s="322">
        <f>SUM(Mariannhill!BA366)</f>
        <v>0</v>
      </c>
      <c r="BB366" s="322">
        <f>SUM(Mariannhill!BB366)</f>
        <v>0</v>
      </c>
      <c r="BC366" s="322">
        <f>SUM(Mariannhill!BC366)</f>
        <v>0</v>
      </c>
      <c r="BD366" s="322">
        <f>SUM(Mariannhill!BD366)</f>
        <v>0</v>
      </c>
      <c r="BE366" s="321">
        <f>SUM(Mariannhill!BE366)</f>
        <v>0</v>
      </c>
      <c r="BF366" s="323">
        <f>SUM(Mariannhill!BF366)</f>
        <v>0</v>
      </c>
      <c r="BG366" s="322">
        <f>SUM(Mariannhill!BG366)</f>
        <v>0</v>
      </c>
      <c r="BH366" s="322">
        <f>SUM(Mariannhill!BH366)</f>
        <v>0</v>
      </c>
      <c r="BI366" s="322">
        <f>SUM(Mariannhill!BI366)</f>
        <v>0</v>
      </c>
      <c r="BJ366" s="322">
        <f>SUM(Mariannhill!BJ366)</f>
        <v>0</v>
      </c>
      <c r="BK366" s="322">
        <f>SUM(Mariannhill!BK366)</f>
        <v>0</v>
      </c>
      <c r="BL366" s="322">
        <f>SUM(Mariannhill!BL366)</f>
        <v>0</v>
      </c>
      <c r="BM366" s="322">
        <f>SUM(Mariannhill!BM366)</f>
        <v>0</v>
      </c>
      <c r="BN366" s="322">
        <f>SUM(Mariannhill!BN366)</f>
        <v>0</v>
      </c>
      <c r="BO366" s="322">
        <f>SUM(Mariannhill!BO366)</f>
        <v>0</v>
      </c>
      <c r="BP366" s="322">
        <f>SUM(Mariannhill!BP366)</f>
        <v>0</v>
      </c>
      <c r="BQ366" s="321">
        <f>SUM(Mariannhill!BQ366)</f>
        <v>0</v>
      </c>
      <c r="BR366" s="323">
        <f>SUM(Mariannhill!BR366)</f>
        <v>0</v>
      </c>
      <c r="BS366" s="322">
        <f>SUM(Mariannhill!BS366)</f>
        <v>0</v>
      </c>
      <c r="BT366" s="322">
        <f>SUM(Mariannhill!BT366)</f>
        <v>0</v>
      </c>
      <c r="BU366" s="322">
        <f>SUM(Mariannhill!BU366)</f>
        <v>0</v>
      </c>
      <c r="BV366" s="322">
        <f>SUM(Mariannhill!BV366)</f>
        <v>0</v>
      </c>
      <c r="BW366" s="322">
        <f>SUM(Mariannhill!BW366)</f>
        <v>0</v>
      </c>
      <c r="BX366" s="322">
        <f>SUM(Mariannhill!BX366)</f>
        <v>0</v>
      </c>
      <c r="BY366" s="322">
        <f>SUM(Mariannhill!BY366)</f>
        <v>0</v>
      </c>
      <c r="BZ366" s="322">
        <f>SUM(Mariannhill!BZ366)</f>
        <v>0</v>
      </c>
      <c r="CA366" s="322">
        <f>SUM(Mariannhill!CA366)</f>
        <v>0</v>
      </c>
      <c r="CB366" s="322">
        <f>SUM(Mariannhill!CB366)</f>
        <v>0</v>
      </c>
      <c r="CC366" s="321">
        <f>SUM(Mariannhill!CC366)</f>
        <v>0</v>
      </c>
      <c r="CD366" s="318" t="s">
        <v>50</v>
      </c>
    </row>
    <row r="367" spans="1:82" s="318" customFormat="1" ht="26" x14ac:dyDescent="0.35">
      <c r="A367" s="344"/>
      <c r="B367" s="348" t="s">
        <v>665</v>
      </c>
      <c r="C367" s="349" t="str">
        <f>"Fire detection and suppression systems complete per Control Centre - Overhead Charges and Profit in respect of B-6007-a ("&amp; TEXT(F367,"###%") &amp; ")"</f>
        <v>Fire detection and suppression systems complete per Control Centre - Overhead Charges and Profit in respect of B-6007-a (TRUE)</v>
      </c>
      <c r="D367" s="350" t="s">
        <v>213</v>
      </c>
      <c r="E367" s="312">
        <f>SUM(Mariannhill!E367)</f>
        <v>0</v>
      </c>
      <c r="F367" s="214" t="b">
        <f>(Mariannhill!G365)=G367</f>
        <v>1</v>
      </c>
      <c r="G367" s="313">
        <f t="shared" si="112"/>
        <v>0</v>
      </c>
      <c r="H367" s="320">
        <f>SUM(Mariannhill!H367)</f>
        <v>0</v>
      </c>
      <c r="I367" s="321">
        <f>SUM(Mariannhill!I367)</f>
        <v>0</v>
      </c>
      <c r="J367" s="320">
        <f>SUM(Mariannhill!J367)</f>
        <v>0</v>
      </c>
      <c r="K367" s="322">
        <f>SUM(Mariannhill!K367)</f>
        <v>0</v>
      </c>
      <c r="L367" s="322">
        <f>SUM(Mariannhill!L367)</f>
        <v>0</v>
      </c>
      <c r="M367" s="322">
        <f>SUM(Mariannhill!M367)</f>
        <v>0</v>
      </c>
      <c r="N367" s="322">
        <f>SUM(Mariannhill!N367)</f>
        <v>0</v>
      </c>
      <c r="O367" s="322">
        <f>SUM(Mariannhill!O367)</f>
        <v>0</v>
      </c>
      <c r="P367" s="322">
        <f>SUM(Mariannhill!P367)</f>
        <v>0</v>
      </c>
      <c r="Q367" s="322">
        <f>SUM(Mariannhill!Q367)</f>
        <v>0</v>
      </c>
      <c r="R367" s="322">
        <f>SUM(Mariannhill!R367)</f>
        <v>0</v>
      </c>
      <c r="S367" s="322">
        <f>SUM(Mariannhill!S367)</f>
        <v>0</v>
      </c>
      <c r="T367" s="322">
        <f>SUM(Mariannhill!T367)</f>
        <v>0</v>
      </c>
      <c r="U367" s="321">
        <f>SUM(Mariannhill!U367)</f>
        <v>0</v>
      </c>
      <c r="V367" s="320">
        <f>SUM(Mariannhill!V367)</f>
        <v>0</v>
      </c>
      <c r="W367" s="322">
        <f>SUM(Mariannhill!W367)</f>
        <v>0</v>
      </c>
      <c r="X367" s="322">
        <f>SUM(Mariannhill!X367)</f>
        <v>0</v>
      </c>
      <c r="Y367" s="322">
        <f>SUM(Mariannhill!Y367)</f>
        <v>0</v>
      </c>
      <c r="Z367" s="322">
        <f>SUM(Mariannhill!Z367)</f>
        <v>0</v>
      </c>
      <c r="AA367" s="322">
        <f>SUM(Mariannhill!AA367)</f>
        <v>0</v>
      </c>
      <c r="AB367" s="322">
        <f>SUM(Mariannhill!AB367)</f>
        <v>0</v>
      </c>
      <c r="AC367" s="322">
        <f>SUM(Mariannhill!AC367)</f>
        <v>0</v>
      </c>
      <c r="AD367" s="322">
        <f>SUM(Mariannhill!AD367)</f>
        <v>0</v>
      </c>
      <c r="AE367" s="322">
        <f>SUM(Mariannhill!AE367)</f>
        <v>0</v>
      </c>
      <c r="AF367" s="322">
        <f>SUM(Mariannhill!AF367)</f>
        <v>0</v>
      </c>
      <c r="AG367" s="321">
        <f>SUM(Mariannhill!AG367)</f>
        <v>0</v>
      </c>
      <c r="AH367" s="323">
        <f>SUM(Mariannhill!AH367)</f>
        <v>0</v>
      </c>
      <c r="AI367" s="322">
        <f>SUM(Mariannhill!AI367)</f>
        <v>0</v>
      </c>
      <c r="AJ367" s="322">
        <f>SUM(Mariannhill!AJ367)</f>
        <v>0</v>
      </c>
      <c r="AK367" s="322">
        <f>SUM(Mariannhill!AK367)</f>
        <v>0</v>
      </c>
      <c r="AL367" s="322">
        <f>SUM(Mariannhill!AL367)</f>
        <v>0</v>
      </c>
      <c r="AM367" s="322">
        <f>SUM(Mariannhill!AM367)</f>
        <v>0</v>
      </c>
      <c r="AN367" s="322">
        <f>SUM(Mariannhill!AN367)</f>
        <v>0</v>
      </c>
      <c r="AO367" s="322">
        <f>SUM(Mariannhill!AO367)</f>
        <v>0</v>
      </c>
      <c r="AP367" s="322">
        <f>SUM(Mariannhill!AP367)</f>
        <v>0</v>
      </c>
      <c r="AQ367" s="322">
        <f>SUM(Mariannhill!AQ367)</f>
        <v>0</v>
      </c>
      <c r="AR367" s="322">
        <f>SUM(Mariannhill!AR367)</f>
        <v>0</v>
      </c>
      <c r="AS367" s="321">
        <f>SUM(Mariannhill!AS367)</f>
        <v>0</v>
      </c>
      <c r="AT367" s="323">
        <f>SUM(Mariannhill!AT367)</f>
        <v>0</v>
      </c>
      <c r="AU367" s="322">
        <f>SUM(Mariannhill!AU367)</f>
        <v>0</v>
      </c>
      <c r="AV367" s="322">
        <f>SUM(Mariannhill!AV367)</f>
        <v>0</v>
      </c>
      <c r="AW367" s="322">
        <f>SUM(Mariannhill!AW367)</f>
        <v>0</v>
      </c>
      <c r="AX367" s="322">
        <f>SUM(Mariannhill!AX367)</f>
        <v>0</v>
      </c>
      <c r="AY367" s="322">
        <f>SUM(Mariannhill!AY367)</f>
        <v>0</v>
      </c>
      <c r="AZ367" s="322">
        <f>SUM(Mariannhill!AZ367)</f>
        <v>0</v>
      </c>
      <c r="BA367" s="322">
        <f>SUM(Mariannhill!BA367)</f>
        <v>0</v>
      </c>
      <c r="BB367" s="322">
        <f>SUM(Mariannhill!BB367)</f>
        <v>0</v>
      </c>
      <c r="BC367" s="322">
        <f>SUM(Mariannhill!BC367)</f>
        <v>0</v>
      </c>
      <c r="BD367" s="322">
        <f>SUM(Mariannhill!BD367)</f>
        <v>0</v>
      </c>
      <c r="BE367" s="321">
        <f>SUM(Mariannhill!BE367)</f>
        <v>0</v>
      </c>
      <c r="BF367" s="323">
        <f>SUM(Mariannhill!BF367)</f>
        <v>0</v>
      </c>
      <c r="BG367" s="322">
        <f>SUM(Mariannhill!BG367)</f>
        <v>0</v>
      </c>
      <c r="BH367" s="322">
        <f>SUM(Mariannhill!BH367)</f>
        <v>0</v>
      </c>
      <c r="BI367" s="322">
        <f>SUM(Mariannhill!BI367)</f>
        <v>0</v>
      </c>
      <c r="BJ367" s="322">
        <f>SUM(Mariannhill!BJ367)</f>
        <v>0</v>
      </c>
      <c r="BK367" s="322">
        <f>SUM(Mariannhill!BK367)</f>
        <v>0</v>
      </c>
      <c r="BL367" s="322">
        <f>SUM(Mariannhill!BL367)</f>
        <v>0</v>
      </c>
      <c r="BM367" s="322">
        <f>SUM(Mariannhill!BM367)</f>
        <v>0</v>
      </c>
      <c r="BN367" s="322">
        <f>SUM(Mariannhill!BN367)</f>
        <v>0</v>
      </c>
      <c r="BO367" s="322">
        <f>SUM(Mariannhill!BO367)</f>
        <v>0</v>
      </c>
      <c r="BP367" s="322">
        <f>SUM(Mariannhill!BP367)</f>
        <v>0</v>
      </c>
      <c r="BQ367" s="321">
        <f>SUM(Mariannhill!BQ367)</f>
        <v>0</v>
      </c>
      <c r="BR367" s="323">
        <f>SUM(Mariannhill!BR367)</f>
        <v>0</v>
      </c>
      <c r="BS367" s="322">
        <f>SUM(Mariannhill!BS367)</f>
        <v>0</v>
      </c>
      <c r="BT367" s="322">
        <f>SUM(Mariannhill!BT367)</f>
        <v>0</v>
      </c>
      <c r="BU367" s="322">
        <f>SUM(Mariannhill!BU367)</f>
        <v>0</v>
      </c>
      <c r="BV367" s="322">
        <f>SUM(Mariannhill!BV367)</f>
        <v>0</v>
      </c>
      <c r="BW367" s="322">
        <f>SUM(Mariannhill!BW367)</f>
        <v>0</v>
      </c>
      <c r="BX367" s="322">
        <f>SUM(Mariannhill!BX367)</f>
        <v>0</v>
      </c>
      <c r="BY367" s="322">
        <f>SUM(Mariannhill!BY367)</f>
        <v>0</v>
      </c>
      <c r="BZ367" s="322">
        <f>SUM(Mariannhill!BZ367)</f>
        <v>0</v>
      </c>
      <c r="CA367" s="322">
        <f>SUM(Mariannhill!CA367)</f>
        <v>0</v>
      </c>
      <c r="CB367" s="322">
        <f>SUM(Mariannhill!CB367)</f>
        <v>0</v>
      </c>
      <c r="CC367" s="321">
        <f>SUM(Mariannhill!CC367)</f>
        <v>0</v>
      </c>
      <c r="CD367" s="318" t="s">
        <v>50</v>
      </c>
    </row>
    <row r="368" spans="1:82" s="40" customFormat="1" ht="26" x14ac:dyDescent="0.35">
      <c r="A368" s="44"/>
      <c r="B368" s="74" t="s">
        <v>666</v>
      </c>
      <c r="C368" s="130" t="str">
        <f>"Provision of PABX telephone system per Control Centre – PABX telephone system (" &amp; TEXT(F368,"## ###") &amp;")"</f>
        <v>Provision of PABX telephone system per Control Centre – PABX telephone system (FALSE)</v>
      </c>
      <c r="D368" s="29" t="s">
        <v>350</v>
      </c>
      <c r="E368" s="255">
        <f>SUM(Mariannhill!E368)</f>
        <v>1</v>
      </c>
      <c r="F368" s="214" t="b">
        <f>(Mariannhill!G366)=G368</f>
        <v>0</v>
      </c>
      <c r="G368" s="75">
        <f t="shared" si="112"/>
        <v>100000</v>
      </c>
      <c r="H368" s="76">
        <f>SUM(Mariannhill!H368)</f>
        <v>0</v>
      </c>
      <c r="I368" s="77">
        <f>SUM(Mariannhill!I368)</f>
        <v>0</v>
      </c>
      <c r="J368" s="76">
        <f>SUM(Mariannhill!J368)</f>
        <v>0</v>
      </c>
      <c r="K368" s="78">
        <f>SUM(Mariannhill!K368)</f>
        <v>0</v>
      </c>
      <c r="L368" s="78">
        <f>SUM(Mariannhill!L368)</f>
        <v>0</v>
      </c>
      <c r="M368" s="78">
        <f>SUM(Mariannhill!M368)</f>
        <v>0</v>
      </c>
      <c r="N368" s="78">
        <f>SUM(Mariannhill!N368)</f>
        <v>0</v>
      </c>
      <c r="O368" s="78">
        <f>SUM(Mariannhill!O368)</f>
        <v>0</v>
      </c>
      <c r="P368" s="78">
        <f>SUM(Mariannhill!P368)</f>
        <v>0</v>
      </c>
      <c r="Q368" s="78">
        <f>SUM(Mariannhill!Q368)</f>
        <v>0</v>
      </c>
      <c r="R368" s="78">
        <f>SUM(Mariannhill!R368)</f>
        <v>0</v>
      </c>
      <c r="S368" s="78">
        <f>SUM(Mariannhill!S368)</f>
        <v>0</v>
      </c>
      <c r="T368" s="78">
        <f>SUM(Mariannhill!T368)</f>
        <v>0</v>
      </c>
      <c r="U368" s="77">
        <f>SUM(Mariannhill!U368)</f>
        <v>16666.669999999998</v>
      </c>
      <c r="V368" s="76">
        <f>SUM(Mariannhill!V368)</f>
        <v>0</v>
      </c>
      <c r="W368" s="78">
        <f>SUM(Mariannhill!W368)</f>
        <v>0</v>
      </c>
      <c r="X368" s="78">
        <f>SUM(Mariannhill!X368)</f>
        <v>0</v>
      </c>
      <c r="Y368" s="78">
        <f>SUM(Mariannhill!Y368)</f>
        <v>0</v>
      </c>
      <c r="Z368" s="78">
        <f>SUM(Mariannhill!Z368)</f>
        <v>0</v>
      </c>
      <c r="AA368" s="78">
        <f>SUM(Mariannhill!AA368)</f>
        <v>0</v>
      </c>
      <c r="AB368" s="78">
        <f>SUM(Mariannhill!AB368)</f>
        <v>0</v>
      </c>
      <c r="AC368" s="78">
        <f>SUM(Mariannhill!AC368)</f>
        <v>0</v>
      </c>
      <c r="AD368" s="78">
        <f>SUM(Mariannhill!AD368)</f>
        <v>0</v>
      </c>
      <c r="AE368" s="78">
        <f>SUM(Mariannhill!AE368)</f>
        <v>0</v>
      </c>
      <c r="AF368" s="78">
        <f>SUM(Mariannhill!AF368)</f>
        <v>0</v>
      </c>
      <c r="AG368" s="77">
        <f>SUM(Mariannhill!AG368)</f>
        <v>16666.669999999998</v>
      </c>
      <c r="AH368" s="79">
        <f>SUM(Mariannhill!AH368)</f>
        <v>0</v>
      </c>
      <c r="AI368" s="78">
        <f>SUM(Mariannhill!AI368)</f>
        <v>0</v>
      </c>
      <c r="AJ368" s="78">
        <f>SUM(Mariannhill!AJ368)</f>
        <v>0</v>
      </c>
      <c r="AK368" s="78">
        <f>SUM(Mariannhill!AK368)</f>
        <v>0</v>
      </c>
      <c r="AL368" s="78">
        <f>SUM(Mariannhill!AL368)</f>
        <v>0</v>
      </c>
      <c r="AM368" s="78">
        <f>SUM(Mariannhill!AM368)</f>
        <v>0</v>
      </c>
      <c r="AN368" s="78">
        <f>SUM(Mariannhill!AN368)</f>
        <v>0</v>
      </c>
      <c r="AO368" s="78">
        <f>SUM(Mariannhill!AO368)</f>
        <v>0</v>
      </c>
      <c r="AP368" s="78">
        <f>SUM(Mariannhill!AP368)</f>
        <v>0</v>
      </c>
      <c r="AQ368" s="78">
        <f>SUM(Mariannhill!AQ368)</f>
        <v>0</v>
      </c>
      <c r="AR368" s="78">
        <f>SUM(Mariannhill!AR368)</f>
        <v>0</v>
      </c>
      <c r="AS368" s="77">
        <f>SUM(Mariannhill!AS368)</f>
        <v>16666.669999999998</v>
      </c>
      <c r="AT368" s="79">
        <f>SUM(Mariannhill!AT368)</f>
        <v>0</v>
      </c>
      <c r="AU368" s="78">
        <f>SUM(Mariannhill!AU368)</f>
        <v>0</v>
      </c>
      <c r="AV368" s="78">
        <f>SUM(Mariannhill!AV368)</f>
        <v>0</v>
      </c>
      <c r="AW368" s="78">
        <f>SUM(Mariannhill!AW368)</f>
        <v>0</v>
      </c>
      <c r="AX368" s="78">
        <f>SUM(Mariannhill!AX368)</f>
        <v>0</v>
      </c>
      <c r="AY368" s="78">
        <f>SUM(Mariannhill!AY368)</f>
        <v>0</v>
      </c>
      <c r="AZ368" s="78">
        <f>SUM(Mariannhill!AZ368)</f>
        <v>0</v>
      </c>
      <c r="BA368" s="78">
        <f>SUM(Mariannhill!BA368)</f>
        <v>0</v>
      </c>
      <c r="BB368" s="78">
        <f>SUM(Mariannhill!BB368)</f>
        <v>0</v>
      </c>
      <c r="BC368" s="78">
        <f>SUM(Mariannhill!BC368)</f>
        <v>0</v>
      </c>
      <c r="BD368" s="78">
        <f>SUM(Mariannhill!BD368)</f>
        <v>0</v>
      </c>
      <c r="BE368" s="77">
        <f>SUM(Mariannhill!BE368)</f>
        <v>16666.669999999998</v>
      </c>
      <c r="BF368" s="79">
        <f>SUM(Mariannhill!BF368)</f>
        <v>0</v>
      </c>
      <c r="BG368" s="78">
        <f>SUM(Mariannhill!BG368)</f>
        <v>0</v>
      </c>
      <c r="BH368" s="78">
        <f>SUM(Mariannhill!BH368)</f>
        <v>0</v>
      </c>
      <c r="BI368" s="78">
        <f>SUM(Mariannhill!BI368)</f>
        <v>0</v>
      </c>
      <c r="BJ368" s="78">
        <f>SUM(Mariannhill!BJ368)</f>
        <v>0</v>
      </c>
      <c r="BK368" s="78">
        <f>SUM(Mariannhill!BK368)</f>
        <v>0</v>
      </c>
      <c r="BL368" s="78">
        <f>SUM(Mariannhill!BL368)</f>
        <v>0</v>
      </c>
      <c r="BM368" s="78">
        <f>SUM(Mariannhill!BM368)</f>
        <v>0</v>
      </c>
      <c r="BN368" s="78">
        <f>SUM(Mariannhill!BN368)</f>
        <v>0</v>
      </c>
      <c r="BO368" s="78">
        <f>SUM(Mariannhill!BO368)</f>
        <v>0</v>
      </c>
      <c r="BP368" s="78">
        <f>SUM(Mariannhill!BP368)</f>
        <v>0</v>
      </c>
      <c r="BQ368" s="77">
        <f>SUM(Mariannhill!BQ368)</f>
        <v>16666.669999999998</v>
      </c>
      <c r="BR368" s="79">
        <f>SUM(Mariannhill!BR368)</f>
        <v>0</v>
      </c>
      <c r="BS368" s="78">
        <f>SUM(Mariannhill!BS368)</f>
        <v>0</v>
      </c>
      <c r="BT368" s="78">
        <f>SUM(Mariannhill!BT368)</f>
        <v>0</v>
      </c>
      <c r="BU368" s="78">
        <f>SUM(Mariannhill!BU368)</f>
        <v>0</v>
      </c>
      <c r="BV368" s="78">
        <f>SUM(Mariannhill!BV368)</f>
        <v>0</v>
      </c>
      <c r="BW368" s="78">
        <f>SUM(Mariannhill!BW368)</f>
        <v>0</v>
      </c>
      <c r="BX368" s="78">
        <f>SUM(Mariannhill!BX368)</f>
        <v>0</v>
      </c>
      <c r="BY368" s="78">
        <f>SUM(Mariannhill!BY368)</f>
        <v>0</v>
      </c>
      <c r="BZ368" s="78">
        <f>SUM(Mariannhill!BZ368)</f>
        <v>0</v>
      </c>
      <c r="CA368" s="78">
        <f>SUM(Mariannhill!CA368)</f>
        <v>0</v>
      </c>
      <c r="CB368" s="78">
        <f>SUM(Mariannhill!CB368)</f>
        <v>0</v>
      </c>
      <c r="CC368" s="77">
        <f>SUM(Mariannhill!CC368)</f>
        <v>16666.650000000001</v>
      </c>
      <c r="CD368" s="40" t="s">
        <v>50</v>
      </c>
    </row>
    <row r="369" spans="1:82" s="40" customFormat="1" ht="26" x14ac:dyDescent="0.35">
      <c r="A369" s="44"/>
      <c r="B369" s="26" t="s">
        <v>667</v>
      </c>
      <c r="C369" s="27" t="str">
        <f>"Provision of PABX telephone system per Control Centre - Overhead Charges and Profit in respect of B-6008-a ("&amp; TEXT(F369,"###%") &amp; ")"</f>
        <v>Provision of PABX telephone system per Control Centre - Overhead Charges and Profit in respect of B-6008-a (TRUE)</v>
      </c>
      <c r="D369" s="147" t="s">
        <v>213</v>
      </c>
      <c r="E369" s="255">
        <f>SUM(Mariannhill!E369)</f>
        <v>100000</v>
      </c>
      <c r="F369" s="214" t="b">
        <f>(Mariannhill!G367)=G369</f>
        <v>1</v>
      </c>
      <c r="G369" s="75">
        <f t="shared" si="112"/>
        <v>0</v>
      </c>
      <c r="H369" s="76">
        <f>SUM(Mariannhill!H369)</f>
        <v>0</v>
      </c>
      <c r="I369" s="77">
        <f>SUM(Mariannhill!I369)</f>
        <v>0</v>
      </c>
      <c r="J369" s="76">
        <f>SUM(Mariannhill!J369)</f>
        <v>0</v>
      </c>
      <c r="K369" s="78">
        <f>SUM(Mariannhill!K369)</f>
        <v>0</v>
      </c>
      <c r="L369" s="78">
        <f>SUM(Mariannhill!L369)</f>
        <v>0</v>
      </c>
      <c r="M369" s="78">
        <f>SUM(Mariannhill!M369)</f>
        <v>0</v>
      </c>
      <c r="N369" s="78">
        <f>SUM(Mariannhill!N369)</f>
        <v>0</v>
      </c>
      <c r="O369" s="78">
        <f>SUM(Mariannhill!O369)</f>
        <v>0</v>
      </c>
      <c r="P369" s="78">
        <f>SUM(Mariannhill!P369)</f>
        <v>0</v>
      </c>
      <c r="Q369" s="78">
        <f>SUM(Mariannhill!Q369)</f>
        <v>0</v>
      </c>
      <c r="R369" s="78">
        <f>SUM(Mariannhill!R369)</f>
        <v>0</v>
      </c>
      <c r="S369" s="78">
        <f>SUM(Mariannhill!S369)</f>
        <v>0</v>
      </c>
      <c r="T369" s="78">
        <f>SUM(Mariannhill!T369)</f>
        <v>0</v>
      </c>
      <c r="U369" s="77">
        <f>SUM(Mariannhill!U369)</f>
        <v>0</v>
      </c>
      <c r="V369" s="76">
        <f>SUM(Mariannhill!V369)</f>
        <v>0</v>
      </c>
      <c r="W369" s="78">
        <f>SUM(Mariannhill!W369)</f>
        <v>0</v>
      </c>
      <c r="X369" s="78">
        <f>SUM(Mariannhill!X369)</f>
        <v>0</v>
      </c>
      <c r="Y369" s="78">
        <f>SUM(Mariannhill!Y369)</f>
        <v>0</v>
      </c>
      <c r="Z369" s="78">
        <f>SUM(Mariannhill!Z369)</f>
        <v>0</v>
      </c>
      <c r="AA369" s="78">
        <f>SUM(Mariannhill!AA369)</f>
        <v>0</v>
      </c>
      <c r="AB369" s="78">
        <f>SUM(Mariannhill!AB369)</f>
        <v>0</v>
      </c>
      <c r="AC369" s="78">
        <f>SUM(Mariannhill!AC369)</f>
        <v>0</v>
      </c>
      <c r="AD369" s="78">
        <f>SUM(Mariannhill!AD369)</f>
        <v>0</v>
      </c>
      <c r="AE369" s="78">
        <f>SUM(Mariannhill!AE369)</f>
        <v>0</v>
      </c>
      <c r="AF369" s="78">
        <f>SUM(Mariannhill!AF369)</f>
        <v>0</v>
      </c>
      <c r="AG369" s="77">
        <f>SUM(Mariannhill!AG369)</f>
        <v>0</v>
      </c>
      <c r="AH369" s="79">
        <f>SUM(Mariannhill!AH369)</f>
        <v>0</v>
      </c>
      <c r="AI369" s="78">
        <f>SUM(Mariannhill!AI369)</f>
        <v>0</v>
      </c>
      <c r="AJ369" s="78">
        <f>SUM(Mariannhill!AJ369)</f>
        <v>0</v>
      </c>
      <c r="AK369" s="78">
        <f>SUM(Mariannhill!AK369)</f>
        <v>0</v>
      </c>
      <c r="AL369" s="78">
        <f>SUM(Mariannhill!AL369)</f>
        <v>0</v>
      </c>
      <c r="AM369" s="78">
        <f>SUM(Mariannhill!AM369)</f>
        <v>0</v>
      </c>
      <c r="AN369" s="78">
        <f>SUM(Mariannhill!AN369)</f>
        <v>0</v>
      </c>
      <c r="AO369" s="78">
        <f>SUM(Mariannhill!AO369)</f>
        <v>0</v>
      </c>
      <c r="AP369" s="78">
        <f>SUM(Mariannhill!AP369)</f>
        <v>0</v>
      </c>
      <c r="AQ369" s="78">
        <f>SUM(Mariannhill!AQ369)</f>
        <v>0</v>
      </c>
      <c r="AR369" s="78">
        <f>SUM(Mariannhill!AR369)</f>
        <v>0</v>
      </c>
      <c r="AS369" s="77">
        <f>SUM(Mariannhill!AS369)</f>
        <v>0</v>
      </c>
      <c r="AT369" s="79">
        <f>SUM(Mariannhill!AT369)</f>
        <v>0</v>
      </c>
      <c r="AU369" s="78">
        <f>SUM(Mariannhill!AU369)</f>
        <v>0</v>
      </c>
      <c r="AV369" s="78">
        <f>SUM(Mariannhill!AV369)</f>
        <v>0</v>
      </c>
      <c r="AW369" s="78">
        <f>SUM(Mariannhill!AW369)</f>
        <v>0</v>
      </c>
      <c r="AX369" s="78">
        <f>SUM(Mariannhill!AX369)</f>
        <v>0</v>
      </c>
      <c r="AY369" s="78">
        <f>SUM(Mariannhill!AY369)</f>
        <v>0</v>
      </c>
      <c r="AZ369" s="78">
        <f>SUM(Mariannhill!AZ369)</f>
        <v>0</v>
      </c>
      <c r="BA369" s="78">
        <f>SUM(Mariannhill!BA369)</f>
        <v>0</v>
      </c>
      <c r="BB369" s="78">
        <f>SUM(Mariannhill!BB369)</f>
        <v>0</v>
      </c>
      <c r="BC369" s="78">
        <f>SUM(Mariannhill!BC369)</f>
        <v>0</v>
      </c>
      <c r="BD369" s="78">
        <f>SUM(Mariannhill!BD369)</f>
        <v>0</v>
      </c>
      <c r="BE369" s="77">
        <f>SUM(Mariannhill!BE369)</f>
        <v>0</v>
      </c>
      <c r="BF369" s="79">
        <f>SUM(Mariannhill!BF369)</f>
        <v>0</v>
      </c>
      <c r="BG369" s="78">
        <f>SUM(Mariannhill!BG369)</f>
        <v>0</v>
      </c>
      <c r="BH369" s="78">
        <f>SUM(Mariannhill!BH369)</f>
        <v>0</v>
      </c>
      <c r="BI369" s="78">
        <f>SUM(Mariannhill!BI369)</f>
        <v>0</v>
      </c>
      <c r="BJ369" s="78">
        <f>SUM(Mariannhill!BJ369)</f>
        <v>0</v>
      </c>
      <c r="BK369" s="78">
        <f>SUM(Mariannhill!BK369)</f>
        <v>0</v>
      </c>
      <c r="BL369" s="78">
        <f>SUM(Mariannhill!BL369)</f>
        <v>0</v>
      </c>
      <c r="BM369" s="78">
        <f>SUM(Mariannhill!BM369)</f>
        <v>0</v>
      </c>
      <c r="BN369" s="78">
        <f>SUM(Mariannhill!BN369)</f>
        <v>0</v>
      </c>
      <c r="BO369" s="78">
        <f>SUM(Mariannhill!BO369)</f>
        <v>0</v>
      </c>
      <c r="BP369" s="78">
        <f>SUM(Mariannhill!BP369)</f>
        <v>0</v>
      </c>
      <c r="BQ369" s="77">
        <f>SUM(Mariannhill!BQ369)</f>
        <v>0</v>
      </c>
      <c r="BR369" s="79">
        <f>SUM(Mariannhill!BR369)</f>
        <v>0</v>
      </c>
      <c r="BS369" s="78">
        <f>SUM(Mariannhill!BS369)</f>
        <v>0</v>
      </c>
      <c r="BT369" s="78">
        <f>SUM(Mariannhill!BT369)</f>
        <v>0</v>
      </c>
      <c r="BU369" s="78">
        <f>SUM(Mariannhill!BU369)</f>
        <v>0</v>
      </c>
      <c r="BV369" s="78">
        <f>SUM(Mariannhill!BV369)</f>
        <v>0</v>
      </c>
      <c r="BW369" s="78">
        <f>SUM(Mariannhill!BW369)</f>
        <v>0</v>
      </c>
      <c r="BX369" s="78">
        <f>SUM(Mariannhill!BX369)</f>
        <v>0</v>
      </c>
      <c r="BY369" s="78">
        <f>SUM(Mariannhill!BY369)</f>
        <v>0</v>
      </c>
      <c r="BZ369" s="78">
        <f>SUM(Mariannhill!BZ369)</f>
        <v>0</v>
      </c>
      <c r="CA369" s="78">
        <f>SUM(Mariannhill!CA369)</f>
        <v>0</v>
      </c>
      <c r="CB369" s="78">
        <f>SUM(Mariannhill!CB369)</f>
        <v>0</v>
      </c>
      <c r="CC369" s="77">
        <f>SUM(Mariannhill!CC369)</f>
        <v>0</v>
      </c>
      <c r="CD369" s="40" t="s">
        <v>50</v>
      </c>
    </row>
    <row r="370" spans="1:82" s="40" customFormat="1" x14ac:dyDescent="0.35">
      <c r="A370" s="44"/>
      <c r="B370" s="74" t="s">
        <v>668</v>
      </c>
      <c r="C370" s="130" t="str">
        <f>"Supply of EMVCO compliant Hardware and Software ("&amp; TEXT(F370,"### ###") &amp;")"</f>
        <v>Supply of EMVCO compliant Hardware and Software (FALSE)</v>
      </c>
      <c r="D370" s="29" t="s">
        <v>350</v>
      </c>
      <c r="E370" s="255">
        <f>SUM(Mariannhill!E370)</f>
        <v>1</v>
      </c>
      <c r="F370" s="214" t="b">
        <f>(Mariannhill!G368)=G370</f>
        <v>0</v>
      </c>
      <c r="G370" s="75">
        <f t="shared" si="112"/>
        <v>300000</v>
      </c>
      <c r="H370" s="76">
        <f>SUM(Mariannhill!H370)</f>
        <v>0</v>
      </c>
      <c r="I370" s="77">
        <f>SUM(Mariannhill!I370)</f>
        <v>0</v>
      </c>
      <c r="J370" s="76">
        <f>SUM(Mariannhill!J370)</f>
        <v>0</v>
      </c>
      <c r="K370" s="78">
        <f>SUM(Mariannhill!K370)</f>
        <v>0</v>
      </c>
      <c r="L370" s="78">
        <f>SUM(Mariannhill!L370)</f>
        <v>0</v>
      </c>
      <c r="M370" s="78">
        <f>SUM(Mariannhill!M370)</f>
        <v>0</v>
      </c>
      <c r="N370" s="78">
        <f>SUM(Mariannhill!N370)</f>
        <v>0</v>
      </c>
      <c r="O370" s="78">
        <f>SUM(Mariannhill!O370)</f>
        <v>0</v>
      </c>
      <c r="P370" s="78">
        <f>SUM(Mariannhill!P370)</f>
        <v>0</v>
      </c>
      <c r="Q370" s="78">
        <f>SUM(Mariannhill!Q370)</f>
        <v>0</v>
      </c>
      <c r="R370" s="78">
        <f>SUM(Mariannhill!R370)</f>
        <v>0</v>
      </c>
      <c r="S370" s="78">
        <f>SUM(Mariannhill!S370)</f>
        <v>0</v>
      </c>
      <c r="T370" s="78">
        <f>SUM(Mariannhill!T370)</f>
        <v>0</v>
      </c>
      <c r="U370" s="77">
        <f>SUM(Mariannhill!U370)</f>
        <v>50000</v>
      </c>
      <c r="V370" s="76">
        <f>SUM(Mariannhill!V370)</f>
        <v>0</v>
      </c>
      <c r="W370" s="78">
        <f>SUM(Mariannhill!W370)</f>
        <v>0</v>
      </c>
      <c r="X370" s="78">
        <f>SUM(Mariannhill!X370)</f>
        <v>0</v>
      </c>
      <c r="Y370" s="78">
        <f>SUM(Mariannhill!Y370)</f>
        <v>0</v>
      </c>
      <c r="Z370" s="78">
        <f>SUM(Mariannhill!Z370)</f>
        <v>0</v>
      </c>
      <c r="AA370" s="78">
        <f>SUM(Mariannhill!AA370)</f>
        <v>0</v>
      </c>
      <c r="AB370" s="78">
        <f>SUM(Mariannhill!AB370)</f>
        <v>0</v>
      </c>
      <c r="AC370" s="78">
        <f>SUM(Mariannhill!AC370)</f>
        <v>0</v>
      </c>
      <c r="AD370" s="78">
        <f>SUM(Mariannhill!AD370)</f>
        <v>0</v>
      </c>
      <c r="AE370" s="78">
        <f>SUM(Mariannhill!AE370)</f>
        <v>0</v>
      </c>
      <c r="AF370" s="78">
        <f>SUM(Mariannhill!AF370)</f>
        <v>0</v>
      </c>
      <c r="AG370" s="77">
        <f>SUM(Mariannhill!AG370)</f>
        <v>50000</v>
      </c>
      <c r="AH370" s="79">
        <f>SUM(Mariannhill!AH370)</f>
        <v>0</v>
      </c>
      <c r="AI370" s="78">
        <f>SUM(Mariannhill!AI370)</f>
        <v>0</v>
      </c>
      <c r="AJ370" s="78">
        <f>SUM(Mariannhill!AJ370)</f>
        <v>0</v>
      </c>
      <c r="AK370" s="78">
        <f>SUM(Mariannhill!AK370)</f>
        <v>0</v>
      </c>
      <c r="AL370" s="78">
        <f>SUM(Mariannhill!AL370)</f>
        <v>0</v>
      </c>
      <c r="AM370" s="78">
        <f>SUM(Mariannhill!AM370)</f>
        <v>0</v>
      </c>
      <c r="AN370" s="78">
        <f>SUM(Mariannhill!AN370)</f>
        <v>0</v>
      </c>
      <c r="AO370" s="78">
        <f>SUM(Mariannhill!AO370)</f>
        <v>0</v>
      </c>
      <c r="AP370" s="78">
        <f>SUM(Mariannhill!AP370)</f>
        <v>0</v>
      </c>
      <c r="AQ370" s="78">
        <f>SUM(Mariannhill!AQ370)</f>
        <v>0</v>
      </c>
      <c r="AR370" s="78">
        <f>SUM(Mariannhill!AR370)</f>
        <v>0</v>
      </c>
      <c r="AS370" s="77">
        <f>SUM(Mariannhill!AS370)</f>
        <v>50000</v>
      </c>
      <c r="AT370" s="79">
        <f>SUM(Mariannhill!AT370)</f>
        <v>0</v>
      </c>
      <c r="AU370" s="78">
        <f>SUM(Mariannhill!AU370)</f>
        <v>0</v>
      </c>
      <c r="AV370" s="78">
        <f>SUM(Mariannhill!AV370)</f>
        <v>0</v>
      </c>
      <c r="AW370" s="78">
        <f>SUM(Mariannhill!AW370)</f>
        <v>0</v>
      </c>
      <c r="AX370" s="78">
        <f>SUM(Mariannhill!AX370)</f>
        <v>0</v>
      </c>
      <c r="AY370" s="78">
        <f>SUM(Mariannhill!AY370)</f>
        <v>0</v>
      </c>
      <c r="AZ370" s="78">
        <f>SUM(Mariannhill!AZ370)</f>
        <v>0</v>
      </c>
      <c r="BA370" s="78">
        <f>SUM(Mariannhill!BA370)</f>
        <v>0</v>
      </c>
      <c r="BB370" s="78">
        <f>SUM(Mariannhill!BB370)</f>
        <v>0</v>
      </c>
      <c r="BC370" s="78">
        <f>SUM(Mariannhill!BC370)</f>
        <v>0</v>
      </c>
      <c r="BD370" s="78">
        <f>SUM(Mariannhill!BD370)</f>
        <v>0</v>
      </c>
      <c r="BE370" s="77">
        <f>SUM(Mariannhill!BE370)</f>
        <v>50000</v>
      </c>
      <c r="BF370" s="79">
        <f>SUM(Mariannhill!BF370)</f>
        <v>0</v>
      </c>
      <c r="BG370" s="78">
        <f>SUM(Mariannhill!BG370)</f>
        <v>0</v>
      </c>
      <c r="BH370" s="78">
        <f>SUM(Mariannhill!BH370)</f>
        <v>0</v>
      </c>
      <c r="BI370" s="78">
        <f>SUM(Mariannhill!BI370)</f>
        <v>0</v>
      </c>
      <c r="BJ370" s="78">
        <f>SUM(Mariannhill!BJ370)</f>
        <v>0</v>
      </c>
      <c r="BK370" s="78">
        <f>SUM(Mariannhill!BK370)</f>
        <v>0</v>
      </c>
      <c r="BL370" s="78">
        <f>SUM(Mariannhill!BL370)</f>
        <v>0</v>
      </c>
      <c r="BM370" s="78">
        <f>SUM(Mariannhill!BM370)</f>
        <v>0</v>
      </c>
      <c r="BN370" s="78">
        <f>SUM(Mariannhill!BN370)</f>
        <v>0</v>
      </c>
      <c r="BO370" s="78">
        <f>SUM(Mariannhill!BO370)</f>
        <v>0</v>
      </c>
      <c r="BP370" s="78">
        <f>SUM(Mariannhill!BP370)</f>
        <v>0</v>
      </c>
      <c r="BQ370" s="77">
        <f>SUM(Mariannhill!BQ370)</f>
        <v>50000</v>
      </c>
      <c r="BR370" s="79">
        <f>SUM(Mariannhill!BR370)</f>
        <v>0</v>
      </c>
      <c r="BS370" s="78">
        <f>SUM(Mariannhill!BS370)</f>
        <v>0</v>
      </c>
      <c r="BT370" s="78">
        <f>SUM(Mariannhill!BT370)</f>
        <v>0</v>
      </c>
      <c r="BU370" s="78">
        <f>SUM(Mariannhill!BU370)</f>
        <v>0</v>
      </c>
      <c r="BV370" s="78">
        <f>SUM(Mariannhill!BV370)</f>
        <v>0</v>
      </c>
      <c r="BW370" s="78">
        <f>SUM(Mariannhill!BW370)</f>
        <v>0</v>
      </c>
      <c r="BX370" s="78">
        <f>SUM(Mariannhill!BX370)</f>
        <v>0</v>
      </c>
      <c r="BY370" s="78">
        <f>SUM(Mariannhill!BY370)</f>
        <v>0</v>
      </c>
      <c r="BZ370" s="78">
        <f>SUM(Mariannhill!BZ370)</f>
        <v>0</v>
      </c>
      <c r="CA370" s="78">
        <f>SUM(Mariannhill!CA370)</f>
        <v>0</v>
      </c>
      <c r="CB370" s="78">
        <f>SUM(Mariannhill!CB370)</f>
        <v>0</v>
      </c>
      <c r="CC370" s="77">
        <f>SUM(Mariannhill!CC370)</f>
        <v>50000</v>
      </c>
      <c r="CD370" s="40" t="s">
        <v>50</v>
      </c>
    </row>
    <row r="371" spans="1:82" s="40" customFormat="1" ht="26" x14ac:dyDescent="0.35">
      <c r="A371" s="44"/>
      <c r="B371" s="26" t="s">
        <v>669</v>
      </c>
      <c r="C371" s="27" t="str">
        <f>"Supply of EMVCO compliant Hardware and Software - Overhead charges and Profit in respect of B-6009-a ("&amp; TEXT(F371,"###%") &amp; ")"</f>
        <v>Supply of EMVCO compliant Hardware and Software - Overhead charges and Profit in respect of B-6009-a (TRUE)</v>
      </c>
      <c r="D371" s="147" t="s">
        <v>213</v>
      </c>
      <c r="E371" s="255">
        <f>SUM(Mariannhill!E371)</f>
        <v>300000</v>
      </c>
      <c r="F371" s="214" t="b">
        <f>(Mariannhill!G369)=G371</f>
        <v>1</v>
      </c>
      <c r="G371" s="75">
        <f t="shared" si="112"/>
        <v>0</v>
      </c>
      <c r="H371" s="76">
        <f>SUM(Mariannhill!H371)</f>
        <v>0</v>
      </c>
      <c r="I371" s="77">
        <f>SUM(Mariannhill!I371)</f>
        <v>0</v>
      </c>
      <c r="J371" s="76">
        <f>SUM(Mariannhill!J371)</f>
        <v>0</v>
      </c>
      <c r="K371" s="78">
        <f>SUM(Mariannhill!K371)</f>
        <v>0</v>
      </c>
      <c r="L371" s="78">
        <f>SUM(Mariannhill!L371)</f>
        <v>0</v>
      </c>
      <c r="M371" s="78">
        <f>SUM(Mariannhill!M371)</f>
        <v>0</v>
      </c>
      <c r="N371" s="78">
        <f>SUM(Mariannhill!N371)</f>
        <v>0</v>
      </c>
      <c r="O371" s="78">
        <f>SUM(Mariannhill!O371)</f>
        <v>0</v>
      </c>
      <c r="P371" s="78">
        <f>SUM(Mariannhill!P371)</f>
        <v>0</v>
      </c>
      <c r="Q371" s="78">
        <f>SUM(Mariannhill!Q371)</f>
        <v>0</v>
      </c>
      <c r="R371" s="78">
        <f>SUM(Mariannhill!R371)</f>
        <v>0</v>
      </c>
      <c r="S371" s="78">
        <f>SUM(Mariannhill!S371)</f>
        <v>0</v>
      </c>
      <c r="T371" s="78">
        <f>SUM(Mariannhill!T371)</f>
        <v>0</v>
      </c>
      <c r="U371" s="77">
        <f>SUM(Mariannhill!U371)</f>
        <v>0</v>
      </c>
      <c r="V371" s="76">
        <f>SUM(Mariannhill!V371)</f>
        <v>0</v>
      </c>
      <c r="W371" s="78">
        <f>SUM(Mariannhill!W371)</f>
        <v>0</v>
      </c>
      <c r="X371" s="78">
        <f>SUM(Mariannhill!X371)</f>
        <v>0</v>
      </c>
      <c r="Y371" s="78">
        <f>SUM(Mariannhill!Y371)</f>
        <v>0</v>
      </c>
      <c r="Z371" s="78">
        <f>SUM(Mariannhill!Z371)</f>
        <v>0</v>
      </c>
      <c r="AA371" s="78">
        <f>SUM(Mariannhill!AA371)</f>
        <v>0</v>
      </c>
      <c r="AB371" s="78">
        <f>SUM(Mariannhill!AB371)</f>
        <v>0</v>
      </c>
      <c r="AC371" s="78">
        <f>SUM(Mariannhill!AC371)</f>
        <v>0</v>
      </c>
      <c r="AD371" s="78">
        <f>SUM(Mariannhill!AD371)</f>
        <v>0</v>
      </c>
      <c r="AE371" s="78">
        <f>SUM(Mariannhill!AE371)</f>
        <v>0</v>
      </c>
      <c r="AF371" s="78">
        <f>SUM(Mariannhill!AF371)</f>
        <v>0</v>
      </c>
      <c r="AG371" s="77">
        <f>SUM(Mariannhill!AG371)</f>
        <v>0</v>
      </c>
      <c r="AH371" s="79">
        <f>SUM(Mariannhill!AH371)</f>
        <v>0</v>
      </c>
      <c r="AI371" s="78">
        <f>SUM(Mariannhill!AI371)</f>
        <v>0</v>
      </c>
      <c r="AJ371" s="78">
        <f>SUM(Mariannhill!AJ371)</f>
        <v>0</v>
      </c>
      <c r="AK371" s="78">
        <f>SUM(Mariannhill!AK371)</f>
        <v>0</v>
      </c>
      <c r="AL371" s="78">
        <f>SUM(Mariannhill!AL371)</f>
        <v>0</v>
      </c>
      <c r="AM371" s="78">
        <f>SUM(Mariannhill!AM371)</f>
        <v>0</v>
      </c>
      <c r="AN371" s="78">
        <f>SUM(Mariannhill!AN371)</f>
        <v>0</v>
      </c>
      <c r="AO371" s="78">
        <f>SUM(Mariannhill!AO371)</f>
        <v>0</v>
      </c>
      <c r="AP371" s="78">
        <f>SUM(Mariannhill!AP371)</f>
        <v>0</v>
      </c>
      <c r="AQ371" s="78">
        <f>SUM(Mariannhill!AQ371)</f>
        <v>0</v>
      </c>
      <c r="AR371" s="78">
        <f>SUM(Mariannhill!AR371)</f>
        <v>0</v>
      </c>
      <c r="AS371" s="77">
        <f>SUM(Mariannhill!AS371)</f>
        <v>0</v>
      </c>
      <c r="AT371" s="79">
        <f>SUM(Mariannhill!AT371)</f>
        <v>0</v>
      </c>
      <c r="AU371" s="78">
        <f>SUM(Mariannhill!AU371)</f>
        <v>0</v>
      </c>
      <c r="AV371" s="78">
        <f>SUM(Mariannhill!AV371)</f>
        <v>0</v>
      </c>
      <c r="AW371" s="78">
        <f>SUM(Mariannhill!AW371)</f>
        <v>0</v>
      </c>
      <c r="AX371" s="78">
        <f>SUM(Mariannhill!AX371)</f>
        <v>0</v>
      </c>
      <c r="AY371" s="78">
        <f>SUM(Mariannhill!AY371)</f>
        <v>0</v>
      </c>
      <c r="AZ371" s="78">
        <f>SUM(Mariannhill!AZ371)</f>
        <v>0</v>
      </c>
      <c r="BA371" s="78">
        <f>SUM(Mariannhill!BA371)</f>
        <v>0</v>
      </c>
      <c r="BB371" s="78">
        <f>SUM(Mariannhill!BB371)</f>
        <v>0</v>
      </c>
      <c r="BC371" s="78">
        <f>SUM(Mariannhill!BC371)</f>
        <v>0</v>
      </c>
      <c r="BD371" s="78">
        <f>SUM(Mariannhill!BD371)</f>
        <v>0</v>
      </c>
      <c r="BE371" s="77">
        <f>SUM(Mariannhill!BE371)</f>
        <v>0</v>
      </c>
      <c r="BF371" s="79">
        <f>SUM(Mariannhill!BF371)</f>
        <v>0</v>
      </c>
      <c r="BG371" s="78">
        <f>SUM(Mariannhill!BG371)</f>
        <v>0</v>
      </c>
      <c r="BH371" s="78">
        <f>SUM(Mariannhill!BH371)</f>
        <v>0</v>
      </c>
      <c r="BI371" s="78">
        <f>SUM(Mariannhill!BI371)</f>
        <v>0</v>
      </c>
      <c r="BJ371" s="78">
        <f>SUM(Mariannhill!BJ371)</f>
        <v>0</v>
      </c>
      <c r="BK371" s="78">
        <f>SUM(Mariannhill!BK371)</f>
        <v>0</v>
      </c>
      <c r="BL371" s="78">
        <f>SUM(Mariannhill!BL371)</f>
        <v>0</v>
      </c>
      <c r="BM371" s="78">
        <f>SUM(Mariannhill!BM371)</f>
        <v>0</v>
      </c>
      <c r="BN371" s="78">
        <f>SUM(Mariannhill!BN371)</f>
        <v>0</v>
      </c>
      <c r="BO371" s="78">
        <f>SUM(Mariannhill!BO371)</f>
        <v>0</v>
      </c>
      <c r="BP371" s="78">
        <f>SUM(Mariannhill!BP371)</f>
        <v>0</v>
      </c>
      <c r="BQ371" s="77">
        <f>SUM(Mariannhill!BQ371)</f>
        <v>0</v>
      </c>
      <c r="BR371" s="79">
        <f>SUM(Mariannhill!BR371)</f>
        <v>0</v>
      </c>
      <c r="BS371" s="78">
        <f>SUM(Mariannhill!BS371)</f>
        <v>0</v>
      </c>
      <c r="BT371" s="78">
        <f>SUM(Mariannhill!BT371)</f>
        <v>0</v>
      </c>
      <c r="BU371" s="78">
        <f>SUM(Mariannhill!BU371)</f>
        <v>0</v>
      </c>
      <c r="BV371" s="78">
        <f>SUM(Mariannhill!BV371)</f>
        <v>0</v>
      </c>
      <c r="BW371" s="78">
        <f>SUM(Mariannhill!BW371)</f>
        <v>0</v>
      </c>
      <c r="BX371" s="78">
        <f>SUM(Mariannhill!BX371)</f>
        <v>0</v>
      </c>
      <c r="BY371" s="78">
        <f>SUM(Mariannhill!BY371)</f>
        <v>0</v>
      </c>
      <c r="BZ371" s="78">
        <f>SUM(Mariannhill!BZ371)</f>
        <v>0</v>
      </c>
      <c r="CA371" s="78">
        <f>SUM(Mariannhill!CA371)</f>
        <v>0</v>
      </c>
      <c r="CB371" s="78">
        <f>SUM(Mariannhill!CB371)</f>
        <v>0</v>
      </c>
      <c r="CC371" s="77">
        <f>SUM(Mariannhill!CC371)</f>
        <v>0</v>
      </c>
      <c r="CD371" s="40" t="s">
        <v>50</v>
      </c>
    </row>
    <row r="372" spans="1:82" s="40" customFormat="1" ht="26" x14ac:dyDescent="0.35">
      <c r="A372" s="44"/>
      <c r="B372" s="310" t="s">
        <v>670</v>
      </c>
      <c r="C372" s="325" t="str">
        <f>"Provision for civil works to convert Manual toll lanes to Mixed / Manual ETC lanes and Mixed / Manual ETC to Dedicated ETC (Incl signage) ("&amp; TEXT(F372,"## ### ###") &amp;")"</f>
        <v>Provision for civil works to convert Manual toll lanes to Mixed / Manual ETC lanes and Mixed / Manual ETC to Dedicated ETC (Incl signage) (FALSE)</v>
      </c>
      <c r="D372" s="345" t="s">
        <v>350</v>
      </c>
      <c r="E372" s="255">
        <f>SUM(Mariannhill!E372)</f>
        <v>0</v>
      </c>
      <c r="F372" s="214" t="b">
        <f>(Mariannhill!G370)=G372</f>
        <v>0</v>
      </c>
      <c r="G372" s="75">
        <f t="shared" si="112"/>
        <v>0</v>
      </c>
      <c r="H372" s="76">
        <f>SUM(Mariannhill!H372)</f>
        <v>0</v>
      </c>
      <c r="I372" s="77">
        <f>SUM(Mariannhill!I372)</f>
        <v>0</v>
      </c>
      <c r="J372" s="76">
        <f>SUM(Mariannhill!J372)</f>
        <v>0</v>
      </c>
      <c r="K372" s="78">
        <f>SUM(Mariannhill!K372)</f>
        <v>0</v>
      </c>
      <c r="L372" s="78">
        <f>SUM(Mariannhill!L372)</f>
        <v>0</v>
      </c>
      <c r="M372" s="78">
        <f>SUM(Mariannhill!M372)</f>
        <v>0</v>
      </c>
      <c r="N372" s="78">
        <f>SUM(Mariannhill!N372)</f>
        <v>0</v>
      </c>
      <c r="O372" s="78">
        <f>SUM(Mariannhill!O372)</f>
        <v>0</v>
      </c>
      <c r="P372" s="78">
        <f>SUM(Mariannhill!P372)</f>
        <v>0</v>
      </c>
      <c r="Q372" s="78">
        <f>SUM(Mariannhill!Q372)</f>
        <v>0</v>
      </c>
      <c r="R372" s="78">
        <f>SUM(Mariannhill!R372)</f>
        <v>0</v>
      </c>
      <c r="S372" s="78">
        <f>SUM(Mariannhill!S372)</f>
        <v>0</v>
      </c>
      <c r="T372" s="78">
        <f>SUM(Mariannhill!T372)</f>
        <v>0</v>
      </c>
      <c r="U372" s="77">
        <f>SUM(Mariannhill!U372)</f>
        <v>0</v>
      </c>
      <c r="V372" s="76">
        <f>SUM(Mariannhill!V372)</f>
        <v>0</v>
      </c>
      <c r="W372" s="78">
        <f>SUM(Mariannhill!W372)</f>
        <v>0</v>
      </c>
      <c r="X372" s="78">
        <f>SUM(Mariannhill!X372)</f>
        <v>0</v>
      </c>
      <c r="Y372" s="78">
        <f>SUM(Mariannhill!Y372)</f>
        <v>0</v>
      </c>
      <c r="Z372" s="78">
        <f>SUM(Mariannhill!Z372)</f>
        <v>0</v>
      </c>
      <c r="AA372" s="78">
        <f>SUM(Mariannhill!AA372)</f>
        <v>0</v>
      </c>
      <c r="AB372" s="78">
        <f>SUM(Mariannhill!AB372)</f>
        <v>0</v>
      </c>
      <c r="AC372" s="78">
        <f>SUM(Mariannhill!AC372)</f>
        <v>0</v>
      </c>
      <c r="AD372" s="78">
        <f>SUM(Mariannhill!AD372)</f>
        <v>0</v>
      </c>
      <c r="AE372" s="78">
        <f>SUM(Mariannhill!AE372)</f>
        <v>0</v>
      </c>
      <c r="AF372" s="78">
        <f>SUM(Mariannhill!AF372)</f>
        <v>0</v>
      </c>
      <c r="AG372" s="77">
        <f>SUM(Mariannhill!AG372)</f>
        <v>0</v>
      </c>
      <c r="AH372" s="79">
        <f>SUM(Mariannhill!AH372)</f>
        <v>0</v>
      </c>
      <c r="AI372" s="78">
        <f>SUM(Mariannhill!AI372)</f>
        <v>0</v>
      </c>
      <c r="AJ372" s="78">
        <f>SUM(Mariannhill!AJ372)</f>
        <v>0</v>
      </c>
      <c r="AK372" s="78">
        <f>SUM(Mariannhill!AK372)</f>
        <v>0</v>
      </c>
      <c r="AL372" s="78">
        <f>SUM(Mariannhill!AL372)</f>
        <v>0</v>
      </c>
      <c r="AM372" s="78">
        <f>SUM(Mariannhill!AM372)</f>
        <v>0</v>
      </c>
      <c r="AN372" s="78">
        <f>SUM(Mariannhill!AN372)</f>
        <v>0</v>
      </c>
      <c r="AO372" s="78">
        <f>SUM(Mariannhill!AO372)</f>
        <v>0</v>
      </c>
      <c r="AP372" s="78">
        <f>SUM(Mariannhill!AP372)</f>
        <v>0</v>
      </c>
      <c r="AQ372" s="78">
        <f>SUM(Mariannhill!AQ372)</f>
        <v>0</v>
      </c>
      <c r="AR372" s="78">
        <f>SUM(Mariannhill!AR372)</f>
        <v>0</v>
      </c>
      <c r="AS372" s="77">
        <f>SUM(Mariannhill!AS372)</f>
        <v>0</v>
      </c>
      <c r="AT372" s="79">
        <f>SUM(Mariannhill!AT372)</f>
        <v>0</v>
      </c>
      <c r="AU372" s="78">
        <f>SUM(Mariannhill!AU372)</f>
        <v>0</v>
      </c>
      <c r="AV372" s="78">
        <f>SUM(Mariannhill!AV372)</f>
        <v>0</v>
      </c>
      <c r="AW372" s="78">
        <f>SUM(Mariannhill!AW372)</f>
        <v>0</v>
      </c>
      <c r="AX372" s="78">
        <f>SUM(Mariannhill!AX372)</f>
        <v>0</v>
      </c>
      <c r="AY372" s="78">
        <f>SUM(Mariannhill!AY372)</f>
        <v>0</v>
      </c>
      <c r="AZ372" s="78">
        <f>SUM(Mariannhill!AZ372)</f>
        <v>0</v>
      </c>
      <c r="BA372" s="78">
        <f>SUM(Mariannhill!BA372)</f>
        <v>0</v>
      </c>
      <c r="BB372" s="78">
        <f>SUM(Mariannhill!BB372)</f>
        <v>0</v>
      </c>
      <c r="BC372" s="78">
        <f>SUM(Mariannhill!BC372)</f>
        <v>0</v>
      </c>
      <c r="BD372" s="78">
        <f>SUM(Mariannhill!BD372)</f>
        <v>0</v>
      </c>
      <c r="BE372" s="77">
        <f>SUM(Mariannhill!BE372)</f>
        <v>0</v>
      </c>
      <c r="BF372" s="79">
        <f>SUM(Mariannhill!BF372)</f>
        <v>0</v>
      </c>
      <c r="BG372" s="78">
        <f>SUM(Mariannhill!BG372)</f>
        <v>0</v>
      </c>
      <c r="BH372" s="78">
        <f>SUM(Mariannhill!BH372)</f>
        <v>0</v>
      </c>
      <c r="BI372" s="78">
        <f>SUM(Mariannhill!BI372)</f>
        <v>0</v>
      </c>
      <c r="BJ372" s="78">
        <f>SUM(Mariannhill!BJ372)</f>
        <v>0</v>
      </c>
      <c r="BK372" s="78">
        <f>SUM(Mariannhill!BK372)</f>
        <v>0</v>
      </c>
      <c r="BL372" s="78">
        <f>SUM(Mariannhill!BL372)</f>
        <v>0</v>
      </c>
      <c r="BM372" s="78">
        <f>SUM(Mariannhill!BM372)</f>
        <v>0</v>
      </c>
      <c r="BN372" s="78">
        <f>SUM(Mariannhill!BN372)</f>
        <v>0</v>
      </c>
      <c r="BO372" s="78">
        <f>SUM(Mariannhill!BO372)</f>
        <v>0</v>
      </c>
      <c r="BP372" s="78">
        <f>SUM(Mariannhill!BP372)</f>
        <v>0</v>
      </c>
      <c r="BQ372" s="77">
        <f>SUM(Mariannhill!BQ372)</f>
        <v>0</v>
      </c>
      <c r="BR372" s="79">
        <f>SUM(Mariannhill!BR372)</f>
        <v>0</v>
      </c>
      <c r="BS372" s="78">
        <f>SUM(Mariannhill!BS372)</f>
        <v>0</v>
      </c>
      <c r="BT372" s="78">
        <f>SUM(Mariannhill!BT372)</f>
        <v>0</v>
      </c>
      <c r="BU372" s="78">
        <f>SUM(Mariannhill!BU372)</f>
        <v>0</v>
      </c>
      <c r="BV372" s="78">
        <f>SUM(Mariannhill!BV372)</f>
        <v>0</v>
      </c>
      <c r="BW372" s="78">
        <f>SUM(Mariannhill!BW372)</f>
        <v>0</v>
      </c>
      <c r="BX372" s="78">
        <f>SUM(Mariannhill!BX372)</f>
        <v>0</v>
      </c>
      <c r="BY372" s="78">
        <f>SUM(Mariannhill!BY372)</f>
        <v>0</v>
      </c>
      <c r="BZ372" s="78">
        <f>SUM(Mariannhill!BZ372)</f>
        <v>0</v>
      </c>
      <c r="CA372" s="78">
        <f>SUM(Mariannhill!CA372)</f>
        <v>0</v>
      </c>
      <c r="CB372" s="78">
        <f>SUM(Mariannhill!CB372)</f>
        <v>0</v>
      </c>
      <c r="CC372" s="77">
        <f>SUM(Mariannhill!CC372)</f>
        <v>0</v>
      </c>
      <c r="CD372" s="40" t="s">
        <v>50</v>
      </c>
    </row>
    <row r="373" spans="1:82" s="40" customFormat="1" ht="26" x14ac:dyDescent="0.35">
      <c r="A373" s="44"/>
      <c r="B373" s="348" t="s">
        <v>671</v>
      </c>
      <c r="C373" s="349" t="str">
        <f>"Provision for civil works to convert manual Toll lanes to Mixed Manual / ETC lanes (Incl signage) - Overhead charges and Profit in respect of B-6010-a ("&amp; TEXT(F373,"###%") &amp; ")"</f>
        <v>Provision for civil works to convert manual Toll lanes to Mixed Manual / ETC lanes (Incl signage) - Overhead charges and Profit in respect of B-6010-a (TRUE)</v>
      </c>
      <c r="D373" s="350" t="s">
        <v>213</v>
      </c>
      <c r="E373" s="255">
        <f>SUM(Mariannhill!E373)</f>
        <v>0</v>
      </c>
      <c r="F373" s="214" t="b">
        <f>(Mariannhill!G371)=G373</f>
        <v>1</v>
      </c>
      <c r="G373" s="75">
        <f t="shared" si="112"/>
        <v>0</v>
      </c>
      <c r="H373" s="76">
        <f>SUM(Mariannhill!H373)</f>
        <v>0</v>
      </c>
      <c r="I373" s="77">
        <f>SUM(Mariannhill!I373)</f>
        <v>0</v>
      </c>
      <c r="J373" s="76">
        <f>SUM(Mariannhill!J373)</f>
        <v>0</v>
      </c>
      <c r="K373" s="78">
        <f>SUM(Mariannhill!K373)</f>
        <v>0</v>
      </c>
      <c r="L373" s="78">
        <f>SUM(Mariannhill!L373)</f>
        <v>0</v>
      </c>
      <c r="M373" s="78">
        <f>SUM(Mariannhill!M373)</f>
        <v>0</v>
      </c>
      <c r="N373" s="78">
        <f>SUM(Mariannhill!N373)</f>
        <v>0</v>
      </c>
      <c r="O373" s="78">
        <f>SUM(Mariannhill!O373)</f>
        <v>0</v>
      </c>
      <c r="P373" s="78">
        <f>SUM(Mariannhill!P373)</f>
        <v>0</v>
      </c>
      <c r="Q373" s="78">
        <f>SUM(Mariannhill!Q373)</f>
        <v>0</v>
      </c>
      <c r="R373" s="78">
        <f>SUM(Mariannhill!R373)</f>
        <v>0</v>
      </c>
      <c r="S373" s="78">
        <f>SUM(Mariannhill!S373)</f>
        <v>0</v>
      </c>
      <c r="T373" s="78">
        <f>SUM(Mariannhill!T373)</f>
        <v>0</v>
      </c>
      <c r="U373" s="77">
        <f>SUM(Mariannhill!U373)</f>
        <v>0</v>
      </c>
      <c r="V373" s="76">
        <f>SUM(Mariannhill!V373)</f>
        <v>0</v>
      </c>
      <c r="W373" s="78">
        <f>SUM(Mariannhill!W373)</f>
        <v>0</v>
      </c>
      <c r="X373" s="78">
        <f>SUM(Mariannhill!X373)</f>
        <v>0</v>
      </c>
      <c r="Y373" s="78">
        <f>SUM(Mariannhill!Y373)</f>
        <v>0</v>
      </c>
      <c r="Z373" s="78">
        <f>SUM(Mariannhill!Z373)</f>
        <v>0</v>
      </c>
      <c r="AA373" s="78">
        <f>SUM(Mariannhill!AA373)</f>
        <v>0</v>
      </c>
      <c r="AB373" s="78">
        <f>SUM(Mariannhill!AB373)</f>
        <v>0</v>
      </c>
      <c r="AC373" s="78">
        <f>SUM(Mariannhill!AC373)</f>
        <v>0</v>
      </c>
      <c r="AD373" s="78">
        <f>SUM(Mariannhill!AD373)</f>
        <v>0</v>
      </c>
      <c r="AE373" s="78">
        <f>SUM(Mariannhill!AE373)</f>
        <v>0</v>
      </c>
      <c r="AF373" s="78">
        <f>SUM(Mariannhill!AF373)</f>
        <v>0</v>
      </c>
      <c r="AG373" s="77">
        <f>SUM(Mariannhill!AG373)</f>
        <v>0</v>
      </c>
      <c r="AH373" s="79">
        <f>SUM(Mariannhill!AH373)</f>
        <v>0</v>
      </c>
      <c r="AI373" s="78">
        <f>SUM(Mariannhill!AI373)</f>
        <v>0</v>
      </c>
      <c r="AJ373" s="78">
        <f>SUM(Mariannhill!AJ373)</f>
        <v>0</v>
      </c>
      <c r="AK373" s="78">
        <f>SUM(Mariannhill!AK373)</f>
        <v>0</v>
      </c>
      <c r="AL373" s="78">
        <f>SUM(Mariannhill!AL373)</f>
        <v>0</v>
      </c>
      <c r="AM373" s="78">
        <f>SUM(Mariannhill!AM373)</f>
        <v>0</v>
      </c>
      <c r="AN373" s="78">
        <f>SUM(Mariannhill!AN373)</f>
        <v>0</v>
      </c>
      <c r="AO373" s="78">
        <f>SUM(Mariannhill!AO373)</f>
        <v>0</v>
      </c>
      <c r="AP373" s="78">
        <f>SUM(Mariannhill!AP373)</f>
        <v>0</v>
      </c>
      <c r="AQ373" s="78">
        <f>SUM(Mariannhill!AQ373)</f>
        <v>0</v>
      </c>
      <c r="AR373" s="78">
        <f>SUM(Mariannhill!AR373)</f>
        <v>0</v>
      </c>
      <c r="AS373" s="77">
        <f>SUM(Mariannhill!AS373)</f>
        <v>0</v>
      </c>
      <c r="AT373" s="79">
        <f>SUM(Mariannhill!AT373)</f>
        <v>0</v>
      </c>
      <c r="AU373" s="78">
        <f>SUM(Mariannhill!AU373)</f>
        <v>0</v>
      </c>
      <c r="AV373" s="78">
        <f>SUM(Mariannhill!AV373)</f>
        <v>0</v>
      </c>
      <c r="AW373" s="78">
        <f>SUM(Mariannhill!AW373)</f>
        <v>0</v>
      </c>
      <c r="AX373" s="78">
        <f>SUM(Mariannhill!AX373)</f>
        <v>0</v>
      </c>
      <c r="AY373" s="78">
        <f>SUM(Mariannhill!AY373)</f>
        <v>0</v>
      </c>
      <c r="AZ373" s="78">
        <f>SUM(Mariannhill!AZ373)</f>
        <v>0</v>
      </c>
      <c r="BA373" s="78">
        <f>SUM(Mariannhill!BA373)</f>
        <v>0</v>
      </c>
      <c r="BB373" s="78">
        <f>SUM(Mariannhill!BB373)</f>
        <v>0</v>
      </c>
      <c r="BC373" s="78">
        <f>SUM(Mariannhill!BC373)</f>
        <v>0</v>
      </c>
      <c r="BD373" s="78">
        <f>SUM(Mariannhill!BD373)</f>
        <v>0</v>
      </c>
      <c r="BE373" s="77">
        <f>SUM(Mariannhill!BE373)</f>
        <v>0</v>
      </c>
      <c r="BF373" s="79">
        <f>SUM(Mariannhill!BF373)</f>
        <v>0</v>
      </c>
      <c r="BG373" s="78">
        <f>SUM(Mariannhill!BG373)</f>
        <v>0</v>
      </c>
      <c r="BH373" s="78">
        <f>SUM(Mariannhill!BH373)</f>
        <v>0</v>
      </c>
      <c r="BI373" s="78">
        <f>SUM(Mariannhill!BI373)</f>
        <v>0</v>
      </c>
      <c r="BJ373" s="78">
        <f>SUM(Mariannhill!BJ373)</f>
        <v>0</v>
      </c>
      <c r="BK373" s="78">
        <f>SUM(Mariannhill!BK373)</f>
        <v>0</v>
      </c>
      <c r="BL373" s="78">
        <f>SUM(Mariannhill!BL373)</f>
        <v>0</v>
      </c>
      <c r="BM373" s="78">
        <f>SUM(Mariannhill!BM373)</f>
        <v>0</v>
      </c>
      <c r="BN373" s="78">
        <f>SUM(Mariannhill!BN373)</f>
        <v>0</v>
      </c>
      <c r="BO373" s="78">
        <f>SUM(Mariannhill!BO373)</f>
        <v>0</v>
      </c>
      <c r="BP373" s="78">
        <f>SUM(Mariannhill!BP373)</f>
        <v>0</v>
      </c>
      <c r="BQ373" s="77">
        <f>SUM(Mariannhill!BQ373)</f>
        <v>0</v>
      </c>
      <c r="BR373" s="79">
        <f>SUM(Mariannhill!BR373)</f>
        <v>0</v>
      </c>
      <c r="BS373" s="78">
        <f>SUM(Mariannhill!BS373)</f>
        <v>0</v>
      </c>
      <c r="BT373" s="78">
        <f>SUM(Mariannhill!BT373)</f>
        <v>0</v>
      </c>
      <c r="BU373" s="78">
        <f>SUM(Mariannhill!BU373)</f>
        <v>0</v>
      </c>
      <c r="BV373" s="78">
        <f>SUM(Mariannhill!BV373)</f>
        <v>0</v>
      </c>
      <c r="BW373" s="78">
        <f>SUM(Mariannhill!BW373)</f>
        <v>0</v>
      </c>
      <c r="BX373" s="78">
        <f>SUM(Mariannhill!BX373)</f>
        <v>0</v>
      </c>
      <c r="BY373" s="78">
        <f>SUM(Mariannhill!BY373)</f>
        <v>0</v>
      </c>
      <c r="BZ373" s="78">
        <f>SUM(Mariannhill!BZ373)</f>
        <v>0</v>
      </c>
      <c r="CA373" s="78">
        <f>SUM(Mariannhill!CA373)</f>
        <v>0</v>
      </c>
      <c r="CB373" s="78">
        <f>SUM(Mariannhill!CB373)</f>
        <v>0</v>
      </c>
      <c r="CC373" s="77">
        <f>SUM(Mariannhill!CC373)</f>
        <v>0</v>
      </c>
      <c r="CD373" s="40" t="s">
        <v>50</v>
      </c>
    </row>
    <row r="374" spans="1:82" s="40" customFormat="1" x14ac:dyDescent="0.35">
      <c r="A374" s="44"/>
      <c r="B374" s="74" t="s">
        <v>672</v>
      </c>
      <c r="C374" s="130" t="str">
        <f>"Provision for the upgrade of the plaza to the new SANRAL Brand ("&amp; TEXT(F374,"### ###") &amp;")"</f>
        <v>Provision for the upgrade of the plaza to the new SANRAL Brand (FALSE)</v>
      </c>
      <c r="D374" s="29" t="s">
        <v>350</v>
      </c>
      <c r="E374" s="255">
        <f>SUM(Mariannhill!E374)</f>
        <v>1</v>
      </c>
      <c r="F374" s="214" t="b">
        <f>(Mariannhill!G372)=G374</f>
        <v>0</v>
      </c>
      <c r="G374" s="75">
        <f t="shared" si="112"/>
        <v>360000</v>
      </c>
      <c r="H374" s="76">
        <f>SUM(Mariannhill!H374)</f>
        <v>0</v>
      </c>
      <c r="I374" s="77">
        <f>SUM(Mariannhill!I374)</f>
        <v>0</v>
      </c>
      <c r="J374" s="76">
        <f>SUM(Mariannhill!J374)</f>
        <v>0</v>
      </c>
      <c r="K374" s="78">
        <f>SUM(Mariannhill!K374)</f>
        <v>0</v>
      </c>
      <c r="L374" s="78">
        <f>SUM(Mariannhill!L374)</f>
        <v>0</v>
      </c>
      <c r="M374" s="78">
        <f>SUM(Mariannhill!M374)</f>
        <v>0</v>
      </c>
      <c r="N374" s="78">
        <f>SUM(Mariannhill!N374)</f>
        <v>0</v>
      </c>
      <c r="O374" s="78">
        <f>SUM(Mariannhill!O374)</f>
        <v>0</v>
      </c>
      <c r="P374" s="78">
        <f>SUM(Mariannhill!P374)</f>
        <v>0</v>
      </c>
      <c r="Q374" s="78">
        <f>SUM(Mariannhill!Q374)</f>
        <v>0</v>
      </c>
      <c r="R374" s="78">
        <f>SUM(Mariannhill!R374)</f>
        <v>0</v>
      </c>
      <c r="S374" s="78">
        <f>SUM(Mariannhill!S374)</f>
        <v>0</v>
      </c>
      <c r="T374" s="78">
        <f>SUM(Mariannhill!T374)</f>
        <v>0</v>
      </c>
      <c r="U374" s="77">
        <f>SUM(Mariannhill!U374)</f>
        <v>60000</v>
      </c>
      <c r="V374" s="76">
        <f>SUM(Mariannhill!V374)</f>
        <v>0</v>
      </c>
      <c r="W374" s="78">
        <f>SUM(Mariannhill!W374)</f>
        <v>0</v>
      </c>
      <c r="X374" s="78">
        <f>SUM(Mariannhill!X374)</f>
        <v>0</v>
      </c>
      <c r="Y374" s="78">
        <f>SUM(Mariannhill!Y374)</f>
        <v>0</v>
      </c>
      <c r="Z374" s="78">
        <f>SUM(Mariannhill!Z374)</f>
        <v>0</v>
      </c>
      <c r="AA374" s="78">
        <f>SUM(Mariannhill!AA374)</f>
        <v>0</v>
      </c>
      <c r="AB374" s="78">
        <f>SUM(Mariannhill!AB374)</f>
        <v>0</v>
      </c>
      <c r="AC374" s="78">
        <f>SUM(Mariannhill!AC374)</f>
        <v>0</v>
      </c>
      <c r="AD374" s="78">
        <f>SUM(Mariannhill!AD374)</f>
        <v>0</v>
      </c>
      <c r="AE374" s="78">
        <f>SUM(Mariannhill!AE374)</f>
        <v>0</v>
      </c>
      <c r="AF374" s="78">
        <f>SUM(Mariannhill!AF374)</f>
        <v>0</v>
      </c>
      <c r="AG374" s="77">
        <f>SUM(Mariannhill!AG374)</f>
        <v>60000</v>
      </c>
      <c r="AH374" s="79">
        <f>SUM(Mariannhill!AH374)</f>
        <v>0</v>
      </c>
      <c r="AI374" s="78">
        <f>SUM(Mariannhill!AI374)</f>
        <v>0</v>
      </c>
      <c r="AJ374" s="78">
        <f>SUM(Mariannhill!AJ374)</f>
        <v>0</v>
      </c>
      <c r="AK374" s="78">
        <f>SUM(Mariannhill!AK374)</f>
        <v>0</v>
      </c>
      <c r="AL374" s="78">
        <f>SUM(Mariannhill!AL374)</f>
        <v>0</v>
      </c>
      <c r="AM374" s="78">
        <f>SUM(Mariannhill!AM374)</f>
        <v>0</v>
      </c>
      <c r="AN374" s="78">
        <f>SUM(Mariannhill!AN374)</f>
        <v>0</v>
      </c>
      <c r="AO374" s="78">
        <f>SUM(Mariannhill!AO374)</f>
        <v>0</v>
      </c>
      <c r="AP374" s="78">
        <f>SUM(Mariannhill!AP374)</f>
        <v>0</v>
      </c>
      <c r="AQ374" s="78">
        <f>SUM(Mariannhill!AQ374)</f>
        <v>0</v>
      </c>
      <c r="AR374" s="78">
        <f>SUM(Mariannhill!AR374)</f>
        <v>0</v>
      </c>
      <c r="AS374" s="77">
        <f>SUM(Mariannhill!AS374)</f>
        <v>60000</v>
      </c>
      <c r="AT374" s="79">
        <f>SUM(Mariannhill!AT374)</f>
        <v>0</v>
      </c>
      <c r="AU374" s="78">
        <f>SUM(Mariannhill!AU374)</f>
        <v>0</v>
      </c>
      <c r="AV374" s="78">
        <f>SUM(Mariannhill!AV374)</f>
        <v>0</v>
      </c>
      <c r="AW374" s="78">
        <f>SUM(Mariannhill!AW374)</f>
        <v>0</v>
      </c>
      <c r="AX374" s="78">
        <f>SUM(Mariannhill!AX374)</f>
        <v>0</v>
      </c>
      <c r="AY374" s="78">
        <f>SUM(Mariannhill!AY374)</f>
        <v>0</v>
      </c>
      <c r="AZ374" s="78">
        <f>SUM(Mariannhill!AZ374)</f>
        <v>0</v>
      </c>
      <c r="BA374" s="78">
        <f>SUM(Mariannhill!BA374)</f>
        <v>0</v>
      </c>
      <c r="BB374" s="78">
        <f>SUM(Mariannhill!BB374)</f>
        <v>0</v>
      </c>
      <c r="BC374" s="78">
        <f>SUM(Mariannhill!BC374)</f>
        <v>0</v>
      </c>
      <c r="BD374" s="78">
        <f>SUM(Mariannhill!BD374)</f>
        <v>0</v>
      </c>
      <c r="BE374" s="77">
        <f>SUM(Mariannhill!BE374)</f>
        <v>60000</v>
      </c>
      <c r="BF374" s="79">
        <f>SUM(Mariannhill!BF374)</f>
        <v>0</v>
      </c>
      <c r="BG374" s="78">
        <f>SUM(Mariannhill!BG374)</f>
        <v>0</v>
      </c>
      <c r="BH374" s="78">
        <f>SUM(Mariannhill!BH374)</f>
        <v>0</v>
      </c>
      <c r="BI374" s="78">
        <f>SUM(Mariannhill!BI374)</f>
        <v>0</v>
      </c>
      <c r="BJ374" s="78">
        <f>SUM(Mariannhill!BJ374)</f>
        <v>0</v>
      </c>
      <c r="BK374" s="78">
        <f>SUM(Mariannhill!BK374)</f>
        <v>0</v>
      </c>
      <c r="BL374" s="78">
        <f>SUM(Mariannhill!BL374)</f>
        <v>0</v>
      </c>
      <c r="BM374" s="78">
        <f>SUM(Mariannhill!BM374)</f>
        <v>0</v>
      </c>
      <c r="BN374" s="78">
        <f>SUM(Mariannhill!BN374)</f>
        <v>0</v>
      </c>
      <c r="BO374" s="78">
        <f>SUM(Mariannhill!BO374)</f>
        <v>0</v>
      </c>
      <c r="BP374" s="78">
        <f>SUM(Mariannhill!BP374)</f>
        <v>0</v>
      </c>
      <c r="BQ374" s="77">
        <f>SUM(Mariannhill!BQ374)</f>
        <v>60000</v>
      </c>
      <c r="BR374" s="79">
        <f>SUM(Mariannhill!BR374)</f>
        <v>0</v>
      </c>
      <c r="BS374" s="78">
        <f>SUM(Mariannhill!BS374)</f>
        <v>0</v>
      </c>
      <c r="BT374" s="78">
        <f>SUM(Mariannhill!BT374)</f>
        <v>0</v>
      </c>
      <c r="BU374" s="78">
        <f>SUM(Mariannhill!BU374)</f>
        <v>0</v>
      </c>
      <c r="BV374" s="78">
        <f>SUM(Mariannhill!BV374)</f>
        <v>0</v>
      </c>
      <c r="BW374" s="78">
        <f>SUM(Mariannhill!BW374)</f>
        <v>0</v>
      </c>
      <c r="BX374" s="78">
        <f>SUM(Mariannhill!BX374)</f>
        <v>0</v>
      </c>
      <c r="BY374" s="78">
        <f>SUM(Mariannhill!BY374)</f>
        <v>0</v>
      </c>
      <c r="BZ374" s="78">
        <f>SUM(Mariannhill!BZ374)</f>
        <v>0</v>
      </c>
      <c r="CA374" s="78">
        <f>SUM(Mariannhill!CA374)</f>
        <v>0</v>
      </c>
      <c r="CB374" s="78">
        <f>SUM(Mariannhill!CB374)</f>
        <v>0</v>
      </c>
      <c r="CC374" s="77">
        <f>SUM(Mariannhill!CC374)</f>
        <v>60000</v>
      </c>
      <c r="CD374" s="40" t="s">
        <v>50</v>
      </c>
    </row>
    <row r="375" spans="1:82" s="40" customFormat="1" ht="26" x14ac:dyDescent="0.35">
      <c r="A375" s="44"/>
      <c r="B375" s="26" t="s">
        <v>673</v>
      </c>
      <c r="C375" s="27" t="str">
        <f>"Provision for the upgrade of the plaza to the new SANRAL Brand - Overhead charges and Profit in respect of B-6011-a ("&amp; TEXT(F375,"###%") &amp; ")"</f>
        <v>Provision for the upgrade of the plaza to the new SANRAL Brand - Overhead charges and Profit in respect of B-6011-a (TRUE)</v>
      </c>
      <c r="D375" s="147" t="s">
        <v>213</v>
      </c>
      <c r="E375" s="255">
        <f>SUM(Mariannhill!E375)</f>
        <v>360000</v>
      </c>
      <c r="F375" s="214" t="b">
        <f>(Mariannhill!G373)=G375</f>
        <v>1</v>
      </c>
      <c r="G375" s="75">
        <f t="shared" si="112"/>
        <v>0</v>
      </c>
      <c r="H375" s="76">
        <f>SUM(Mariannhill!H375)</f>
        <v>0</v>
      </c>
      <c r="I375" s="77">
        <f>SUM(Mariannhill!I375)</f>
        <v>0</v>
      </c>
      <c r="J375" s="76">
        <f>SUM(Mariannhill!J375)</f>
        <v>0</v>
      </c>
      <c r="K375" s="78">
        <f>SUM(Mariannhill!K375)</f>
        <v>0</v>
      </c>
      <c r="L375" s="78">
        <f>SUM(Mariannhill!L375)</f>
        <v>0</v>
      </c>
      <c r="M375" s="78">
        <f>SUM(Mariannhill!M375)</f>
        <v>0</v>
      </c>
      <c r="N375" s="78">
        <f>SUM(Mariannhill!N375)</f>
        <v>0</v>
      </c>
      <c r="O375" s="78">
        <f>SUM(Mariannhill!O375)</f>
        <v>0</v>
      </c>
      <c r="P375" s="78">
        <f>SUM(Mariannhill!P375)</f>
        <v>0</v>
      </c>
      <c r="Q375" s="78">
        <f>SUM(Mariannhill!Q375)</f>
        <v>0</v>
      </c>
      <c r="R375" s="78">
        <f>SUM(Mariannhill!R375)</f>
        <v>0</v>
      </c>
      <c r="S375" s="78">
        <f>SUM(Mariannhill!S375)</f>
        <v>0</v>
      </c>
      <c r="T375" s="78">
        <f>SUM(Mariannhill!T375)</f>
        <v>0</v>
      </c>
      <c r="U375" s="77">
        <f>SUM(Mariannhill!U375)</f>
        <v>0</v>
      </c>
      <c r="V375" s="76">
        <f>SUM(Mariannhill!V375)</f>
        <v>0</v>
      </c>
      <c r="W375" s="78">
        <f>SUM(Mariannhill!W375)</f>
        <v>0</v>
      </c>
      <c r="X375" s="78">
        <f>SUM(Mariannhill!X375)</f>
        <v>0</v>
      </c>
      <c r="Y375" s="78">
        <f>SUM(Mariannhill!Y375)</f>
        <v>0</v>
      </c>
      <c r="Z375" s="78">
        <f>SUM(Mariannhill!Z375)</f>
        <v>0</v>
      </c>
      <c r="AA375" s="78">
        <f>SUM(Mariannhill!AA375)</f>
        <v>0</v>
      </c>
      <c r="AB375" s="78">
        <f>SUM(Mariannhill!AB375)</f>
        <v>0</v>
      </c>
      <c r="AC375" s="78">
        <f>SUM(Mariannhill!AC375)</f>
        <v>0</v>
      </c>
      <c r="AD375" s="78">
        <f>SUM(Mariannhill!AD375)</f>
        <v>0</v>
      </c>
      <c r="AE375" s="78">
        <f>SUM(Mariannhill!AE375)</f>
        <v>0</v>
      </c>
      <c r="AF375" s="78">
        <f>SUM(Mariannhill!AF375)</f>
        <v>0</v>
      </c>
      <c r="AG375" s="77">
        <f>SUM(Mariannhill!AG375)</f>
        <v>0</v>
      </c>
      <c r="AH375" s="79">
        <f>SUM(Mariannhill!AH375)</f>
        <v>0</v>
      </c>
      <c r="AI375" s="78">
        <f>SUM(Mariannhill!AI375)</f>
        <v>0</v>
      </c>
      <c r="AJ375" s="78">
        <f>SUM(Mariannhill!AJ375)</f>
        <v>0</v>
      </c>
      <c r="AK375" s="78">
        <f>SUM(Mariannhill!AK375)</f>
        <v>0</v>
      </c>
      <c r="AL375" s="78">
        <f>SUM(Mariannhill!AL375)</f>
        <v>0</v>
      </c>
      <c r="AM375" s="78">
        <f>SUM(Mariannhill!AM375)</f>
        <v>0</v>
      </c>
      <c r="AN375" s="78">
        <f>SUM(Mariannhill!AN375)</f>
        <v>0</v>
      </c>
      <c r="AO375" s="78">
        <f>SUM(Mariannhill!AO375)</f>
        <v>0</v>
      </c>
      <c r="AP375" s="78">
        <f>SUM(Mariannhill!AP375)</f>
        <v>0</v>
      </c>
      <c r="AQ375" s="78">
        <f>SUM(Mariannhill!AQ375)</f>
        <v>0</v>
      </c>
      <c r="AR375" s="78">
        <f>SUM(Mariannhill!AR375)</f>
        <v>0</v>
      </c>
      <c r="AS375" s="77">
        <f>SUM(Mariannhill!AS375)</f>
        <v>0</v>
      </c>
      <c r="AT375" s="79">
        <f>SUM(Mariannhill!AT375)</f>
        <v>0</v>
      </c>
      <c r="AU375" s="78">
        <f>SUM(Mariannhill!AU375)</f>
        <v>0</v>
      </c>
      <c r="AV375" s="78">
        <f>SUM(Mariannhill!AV375)</f>
        <v>0</v>
      </c>
      <c r="AW375" s="78">
        <f>SUM(Mariannhill!AW375)</f>
        <v>0</v>
      </c>
      <c r="AX375" s="78">
        <f>SUM(Mariannhill!AX375)</f>
        <v>0</v>
      </c>
      <c r="AY375" s="78">
        <f>SUM(Mariannhill!AY375)</f>
        <v>0</v>
      </c>
      <c r="AZ375" s="78">
        <f>SUM(Mariannhill!AZ375)</f>
        <v>0</v>
      </c>
      <c r="BA375" s="78">
        <f>SUM(Mariannhill!BA375)</f>
        <v>0</v>
      </c>
      <c r="BB375" s="78">
        <f>SUM(Mariannhill!BB375)</f>
        <v>0</v>
      </c>
      <c r="BC375" s="78">
        <f>SUM(Mariannhill!BC375)</f>
        <v>0</v>
      </c>
      <c r="BD375" s="78">
        <f>SUM(Mariannhill!BD375)</f>
        <v>0</v>
      </c>
      <c r="BE375" s="77">
        <f>SUM(Mariannhill!BE375)</f>
        <v>0</v>
      </c>
      <c r="BF375" s="79">
        <f>SUM(Mariannhill!BF375)</f>
        <v>0</v>
      </c>
      <c r="BG375" s="78">
        <f>SUM(Mariannhill!BG375)</f>
        <v>0</v>
      </c>
      <c r="BH375" s="78">
        <f>SUM(Mariannhill!BH375)</f>
        <v>0</v>
      </c>
      <c r="BI375" s="78">
        <f>SUM(Mariannhill!BI375)</f>
        <v>0</v>
      </c>
      <c r="BJ375" s="78">
        <f>SUM(Mariannhill!BJ375)</f>
        <v>0</v>
      </c>
      <c r="BK375" s="78">
        <f>SUM(Mariannhill!BK375)</f>
        <v>0</v>
      </c>
      <c r="BL375" s="78">
        <f>SUM(Mariannhill!BL375)</f>
        <v>0</v>
      </c>
      <c r="BM375" s="78">
        <f>SUM(Mariannhill!BM375)</f>
        <v>0</v>
      </c>
      <c r="BN375" s="78">
        <f>SUM(Mariannhill!BN375)</f>
        <v>0</v>
      </c>
      <c r="BO375" s="78">
        <f>SUM(Mariannhill!BO375)</f>
        <v>0</v>
      </c>
      <c r="BP375" s="78">
        <f>SUM(Mariannhill!BP375)</f>
        <v>0</v>
      </c>
      <c r="BQ375" s="77">
        <f>SUM(Mariannhill!BQ375)</f>
        <v>0</v>
      </c>
      <c r="BR375" s="79">
        <f>SUM(Mariannhill!BR375)</f>
        <v>0</v>
      </c>
      <c r="BS375" s="78">
        <f>SUM(Mariannhill!BS375)</f>
        <v>0</v>
      </c>
      <c r="BT375" s="78">
        <f>SUM(Mariannhill!BT375)</f>
        <v>0</v>
      </c>
      <c r="BU375" s="78">
        <f>SUM(Mariannhill!BU375)</f>
        <v>0</v>
      </c>
      <c r="BV375" s="78">
        <f>SUM(Mariannhill!BV375)</f>
        <v>0</v>
      </c>
      <c r="BW375" s="78">
        <f>SUM(Mariannhill!BW375)</f>
        <v>0</v>
      </c>
      <c r="BX375" s="78">
        <f>SUM(Mariannhill!BX375)</f>
        <v>0</v>
      </c>
      <c r="BY375" s="78">
        <f>SUM(Mariannhill!BY375)</f>
        <v>0</v>
      </c>
      <c r="BZ375" s="78">
        <f>SUM(Mariannhill!BZ375)</f>
        <v>0</v>
      </c>
      <c r="CA375" s="78">
        <f>SUM(Mariannhill!CA375)</f>
        <v>0</v>
      </c>
      <c r="CB375" s="78">
        <f>SUM(Mariannhill!CB375)</f>
        <v>0</v>
      </c>
      <c r="CC375" s="77">
        <f>SUM(Mariannhill!CC375)</f>
        <v>0</v>
      </c>
      <c r="CD375" s="40" t="s">
        <v>50</v>
      </c>
    </row>
    <row r="376" spans="1:82" s="318" customFormat="1" ht="26" x14ac:dyDescent="0.35">
      <c r="A376" s="344"/>
      <c r="B376" s="310" t="s">
        <v>674</v>
      </c>
      <c r="C376" s="325" t="str">
        <f>"Provision for the Upgrade / Replacement of Electrical Equipment to Energy Saving Equipment(s) ("&amp; TEXT(F376,"## ### ###") &amp;")"</f>
        <v>Provision for the Upgrade / Replacement of Electrical Equipment to Energy Saving Equipment(s) (FALSE)</v>
      </c>
      <c r="D376" s="345" t="s">
        <v>350</v>
      </c>
      <c r="E376" s="312">
        <f>SUM(Mariannhill!E376)</f>
        <v>0</v>
      </c>
      <c r="F376" s="214" t="b">
        <f>(Mariannhill!G374)=G376</f>
        <v>0</v>
      </c>
      <c r="G376" s="313">
        <f t="shared" si="112"/>
        <v>0</v>
      </c>
      <c r="H376" s="320">
        <f>SUM(Mariannhill!H376)</f>
        <v>0</v>
      </c>
      <c r="I376" s="321">
        <f>SUM(Mariannhill!I376)</f>
        <v>0</v>
      </c>
      <c r="J376" s="320">
        <f>SUM(Mariannhill!J376)</f>
        <v>0</v>
      </c>
      <c r="K376" s="322">
        <f>SUM(Mariannhill!K376)</f>
        <v>0</v>
      </c>
      <c r="L376" s="322">
        <f>SUM(Mariannhill!L376)</f>
        <v>0</v>
      </c>
      <c r="M376" s="322">
        <f>SUM(Mariannhill!M376)</f>
        <v>0</v>
      </c>
      <c r="N376" s="322">
        <f>SUM(Mariannhill!N376)</f>
        <v>0</v>
      </c>
      <c r="O376" s="322">
        <f>SUM(Mariannhill!O376)</f>
        <v>0</v>
      </c>
      <c r="P376" s="322">
        <f>SUM(Mariannhill!P376)</f>
        <v>0</v>
      </c>
      <c r="Q376" s="322">
        <f>SUM(Mariannhill!Q376)</f>
        <v>0</v>
      </c>
      <c r="R376" s="322">
        <f>SUM(Mariannhill!R376)</f>
        <v>0</v>
      </c>
      <c r="S376" s="322">
        <f>SUM(Mariannhill!S376)</f>
        <v>0</v>
      </c>
      <c r="T376" s="322">
        <f>SUM(Mariannhill!T376)</f>
        <v>0</v>
      </c>
      <c r="U376" s="321">
        <f>SUM(Mariannhill!U376)</f>
        <v>0</v>
      </c>
      <c r="V376" s="320">
        <f>SUM(Mariannhill!V376)</f>
        <v>0</v>
      </c>
      <c r="W376" s="322">
        <f>SUM(Mariannhill!W376)</f>
        <v>0</v>
      </c>
      <c r="X376" s="322">
        <f>SUM(Mariannhill!X376)</f>
        <v>0</v>
      </c>
      <c r="Y376" s="322">
        <f>SUM(Mariannhill!Y376)</f>
        <v>0</v>
      </c>
      <c r="Z376" s="322">
        <f>SUM(Mariannhill!Z376)</f>
        <v>0</v>
      </c>
      <c r="AA376" s="322">
        <f>SUM(Mariannhill!AA376)</f>
        <v>0</v>
      </c>
      <c r="AB376" s="322">
        <f>SUM(Mariannhill!AB376)</f>
        <v>0</v>
      </c>
      <c r="AC376" s="322">
        <f>SUM(Mariannhill!AC376)</f>
        <v>0</v>
      </c>
      <c r="AD376" s="322">
        <f>SUM(Mariannhill!AD376)</f>
        <v>0</v>
      </c>
      <c r="AE376" s="322">
        <f>SUM(Mariannhill!AE376)</f>
        <v>0</v>
      </c>
      <c r="AF376" s="322">
        <f>SUM(Mariannhill!AF376)</f>
        <v>0</v>
      </c>
      <c r="AG376" s="321">
        <f>SUM(Mariannhill!AG376)</f>
        <v>0</v>
      </c>
      <c r="AH376" s="323">
        <f>SUM(Mariannhill!AH376)</f>
        <v>0</v>
      </c>
      <c r="AI376" s="322">
        <f>SUM(Mariannhill!AI376)</f>
        <v>0</v>
      </c>
      <c r="AJ376" s="322">
        <f>SUM(Mariannhill!AJ376)</f>
        <v>0</v>
      </c>
      <c r="AK376" s="322">
        <f>SUM(Mariannhill!AK376)</f>
        <v>0</v>
      </c>
      <c r="AL376" s="322">
        <f>SUM(Mariannhill!AL376)</f>
        <v>0</v>
      </c>
      <c r="AM376" s="322">
        <f>SUM(Mariannhill!AM376)</f>
        <v>0</v>
      </c>
      <c r="AN376" s="322">
        <f>SUM(Mariannhill!AN376)</f>
        <v>0</v>
      </c>
      <c r="AO376" s="322">
        <f>SUM(Mariannhill!AO376)</f>
        <v>0</v>
      </c>
      <c r="AP376" s="322">
        <f>SUM(Mariannhill!AP376)</f>
        <v>0</v>
      </c>
      <c r="AQ376" s="322">
        <f>SUM(Mariannhill!AQ376)</f>
        <v>0</v>
      </c>
      <c r="AR376" s="322">
        <f>SUM(Mariannhill!AR376)</f>
        <v>0</v>
      </c>
      <c r="AS376" s="321">
        <f>SUM(Mariannhill!AS376)</f>
        <v>0</v>
      </c>
      <c r="AT376" s="323">
        <f>SUM(Mariannhill!AT376)</f>
        <v>0</v>
      </c>
      <c r="AU376" s="322">
        <f>SUM(Mariannhill!AU376)</f>
        <v>0</v>
      </c>
      <c r="AV376" s="322">
        <f>SUM(Mariannhill!AV376)</f>
        <v>0</v>
      </c>
      <c r="AW376" s="322">
        <f>SUM(Mariannhill!AW376)</f>
        <v>0</v>
      </c>
      <c r="AX376" s="322">
        <f>SUM(Mariannhill!AX376)</f>
        <v>0</v>
      </c>
      <c r="AY376" s="322">
        <f>SUM(Mariannhill!AY376)</f>
        <v>0</v>
      </c>
      <c r="AZ376" s="322">
        <f>SUM(Mariannhill!AZ376)</f>
        <v>0</v>
      </c>
      <c r="BA376" s="322">
        <f>SUM(Mariannhill!BA376)</f>
        <v>0</v>
      </c>
      <c r="BB376" s="322">
        <f>SUM(Mariannhill!BB376)</f>
        <v>0</v>
      </c>
      <c r="BC376" s="322">
        <f>SUM(Mariannhill!BC376)</f>
        <v>0</v>
      </c>
      <c r="BD376" s="322">
        <f>SUM(Mariannhill!BD376)</f>
        <v>0</v>
      </c>
      <c r="BE376" s="321">
        <f>SUM(Mariannhill!BE376)</f>
        <v>0</v>
      </c>
      <c r="BF376" s="323">
        <f>SUM(Mariannhill!BF376)</f>
        <v>0</v>
      </c>
      <c r="BG376" s="322">
        <f>SUM(Mariannhill!BG376)</f>
        <v>0</v>
      </c>
      <c r="BH376" s="322">
        <f>SUM(Mariannhill!BH376)</f>
        <v>0</v>
      </c>
      <c r="BI376" s="322">
        <f>SUM(Mariannhill!BI376)</f>
        <v>0</v>
      </c>
      <c r="BJ376" s="322">
        <f>SUM(Mariannhill!BJ376)</f>
        <v>0</v>
      </c>
      <c r="BK376" s="322">
        <f>SUM(Mariannhill!BK376)</f>
        <v>0</v>
      </c>
      <c r="BL376" s="322">
        <f>SUM(Mariannhill!BL376)</f>
        <v>0</v>
      </c>
      <c r="BM376" s="322">
        <f>SUM(Mariannhill!BM376)</f>
        <v>0</v>
      </c>
      <c r="BN376" s="322">
        <f>SUM(Mariannhill!BN376)</f>
        <v>0</v>
      </c>
      <c r="BO376" s="322">
        <f>SUM(Mariannhill!BO376)</f>
        <v>0</v>
      </c>
      <c r="BP376" s="322">
        <f>SUM(Mariannhill!BP376)</f>
        <v>0</v>
      </c>
      <c r="BQ376" s="321">
        <f>SUM(Mariannhill!BQ376)</f>
        <v>0</v>
      </c>
      <c r="BR376" s="323">
        <f>SUM(Mariannhill!BR376)</f>
        <v>0</v>
      </c>
      <c r="BS376" s="322">
        <f>SUM(Mariannhill!BS376)</f>
        <v>0</v>
      </c>
      <c r="BT376" s="322">
        <f>SUM(Mariannhill!BT376)</f>
        <v>0</v>
      </c>
      <c r="BU376" s="322">
        <f>SUM(Mariannhill!BU376)</f>
        <v>0</v>
      </c>
      <c r="BV376" s="322">
        <f>SUM(Mariannhill!BV376)</f>
        <v>0</v>
      </c>
      <c r="BW376" s="322">
        <f>SUM(Mariannhill!BW376)</f>
        <v>0</v>
      </c>
      <c r="BX376" s="322">
        <f>SUM(Mariannhill!BX376)</f>
        <v>0</v>
      </c>
      <c r="BY376" s="322">
        <f>SUM(Mariannhill!BY376)</f>
        <v>0</v>
      </c>
      <c r="BZ376" s="322">
        <f>SUM(Mariannhill!BZ376)</f>
        <v>0</v>
      </c>
      <c r="CA376" s="322">
        <f>SUM(Mariannhill!CA376)</f>
        <v>0</v>
      </c>
      <c r="CB376" s="322">
        <f>SUM(Mariannhill!CB376)</f>
        <v>0</v>
      </c>
      <c r="CC376" s="321">
        <f>SUM(Mariannhill!CC376)</f>
        <v>0</v>
      </c>
      <c r="CD376" s="318" t="s">
        <v>50</v>
      </c>
    </row>
    <row r="377" spans="1:82" s="318" customFormat="1" ht="26" x14ac:dyDescent="0.35">
      <c r="A377" s="344"/>
      <c r="B377" s="348" t="s">
        <v>675</v>
      </c>
      <c r="C377" s="349" t="str">
        <f>"Provision for the Upgrade / Replacement of Electrical Equipment to Energy Saving Equipment(s) - Overhead Charges and profit in respect of B-6012-a ("&amp; TEXT(F377,"###%") &amp; ")"</f>
        <v>Provision for the Upgrade / Replacement of Electrical Equipment to Energy Saving Equipment(s) - Overhead Charges and profit in respect of B-6012-a (TRUE)</v>
      </c>
      <c r="D377" s="350" t="s">
        <v>213</v>
      </c>
      <c r="E377" s="312">
        <f>SUM(Mariannhill!E377)</f>
        <v>0</v>
      </c>
      <c r="F377" s="214" t="b">
        <f>(Mariannhill!G375)=G377</f>
        <v>1</v>
      </c>
      <c r="G377" s="313">
        <f t="shared" si="112"/>
        <v>0</v>
      </c>
      <c r="H377" s="320">
        <f>SUM(Mariannhill!H377)</f>
        <v>0</v>
      </c>
      <c r="I377" s="321">
        <f>SUM(Mariannhill!I377)</f>
        <v>0</v>
      </c>
      <c r="J377" s="320">
        <f>SUM(Mariannhill!J377)</f>
        <v>0</v>
      </c>
      <c r="K377" s="322">
        <f>SUM(Mariannhill!K377)</f>
        <v>0</v>
      </c>
      <c r="L377" s="322">
        <f>SUM(Mariannhill!L377)</f>
        <v>0</v>
      </c>
      <c r="M377" s="322">
        <f>SUM(Mariannhill!M377)</f>
        <v>0</v>
      </c>
      <c r="N377" s="322">
        <f>SUM(Mariannhill!N377)</f>
        <v>0</v>
      </c>
      <c r="O377" s="322">
        <f>SUM(Mariannhill!O377)</f>
        <v>0</v>
      </c>
      <c r="P377" s="322">
        <f>SUM(Mariannhill!P377)</f>
        <v>0</v>
      </c>
      <c r="Q377" s="322">
        <f>SUM(Mariannhill!Q377)</f>
        <v>0</v>
      </c>
      <c r="R377" s="322">
        <f>SUM(Mariannhill!R377)</f>
        <v>0</v>
      </c>
      <c r="S377" s="322">
        <f>SUM(Mariannhill!S377)</f>
        <v>0</v>
      </c>
      <c r="T377" s="322">
        <f>SUM(Mariannhill!T377)</f>
        <v>0</v>
      </c>
      <c r="U377" s="321">
        <f>SUM(Mariannhill!U377)</f>
        <v>0</v>
      </c>
      <c r="V377" s="320">
        <f>SUM(Mariannhill!V377)</f>
        <v>0</v>
      </c>
      <c r="W377" s="322">
        <f>SUM(Mariannhill!W377)</f>
        <v>0</v>
      </c>
      <c r="X377" s="322">
        <f>SUM(Mariannhill!X377)</f>
        <v>0</v>
      </c>
      <c r="Y377" s="322">
        <f>SUM(Mariannhill!Y377)</f>
        <v>0</v>
      </c>
      <c r="Z377" s="322">
        <f>SUM(Mariannhill!Z377)</f>
        <v>0</v>
      </c>
      <c r="AA377" s="322">
        <f>SUM(Mariannhill!AA377)</f>
        <v>0</v>
      </c>
      <c r="AB377" s="322">
        <f>SUM(Mariannhill!AB377)</f>
        <v>0</v>
      </c>
      <c r="AC377" s="322">
        <f>SUM(Mariannhill!AC377)</f>
        <v>0</v>
      </c>
      <c r="AD377" s="322">
        <f>SUM(Mariannhill!AD377)</f>
        <v>0</v>
      </c>
      <c r="AE377" s="322">
        <f>SUM(Mariannhill!AE377)</f>
        <v>0</v>
      </c>
      <c r="AF377" s="322">
        <f>SUM(Mariannhill!AF377)</f>
        <v>0</v>
      </c>
      <c r="AG377" s="321">
        <f>SUM(Mariannhill!AG377)</f>
        <v>0</v>
      </c>
      <c r="AH377" s="323">
        <f>SUM(Mariannhill!AH377)</f>
        <v>0</v>
      </c>
      <c r="AI377" s="322">
        <f>SUM(Mariannhill!AI377)</f>
        <v>0</v>
      </c>
      <c r="AJ377" s="322">
        <f>SUM(Mariannhill!AJ377)</f>
        <v>0</v>
      </c>
      <c r="AK377" s="322">
        <f>SUM(Mariannhill!AK377)</f>
        <v>0</v>
      </c>
      <c r="AL377" s="322">
        <f>SUM(Mariannhill!AL377)</f>
        <v>0</v>
      </c>
      <c r="AM377" s="322">
        <f>SUM(Mariannhill!AM377)</f>
        <v>0</v>
      </c>
      <c r="AN377" s="322">
        <f>SUM(Mariannhill!AN377)</f>
        <v>0</v>
      </c>
      <c r="AO377" s="322">
        <f>SUM(Mariannhill!AO377)</f>
        <v>0</v>
      </c>
      <c r="AP377" s="322">
        <f>SUM(Mariannhill!AP377)</f>
        <v>0</v>
      </c>
      <c r="AQ377" s="322">
        <f>SUM(Mariannhill!AQ377)</f>
        <v>0</v>
      </c>
      <c r="AR377" s="322">
        <f>SUM(Mariannhill!AR377)</f>
        <v>0</v>
      </c>
      <c r="AS377" s="321">
        <f>SUM(Mariannhill!AS377)</f>
        <v>0</v>
      </c>
      <c r="AT377" s="323">
        <f>SUM(Mariannhill!AT377)</f>
        <v>0</v>
      </c>
      <c r="AU377" s="322">
        <f>SUM(Mariannhill!AU377)</f>
        <v>0</v>
      </c>
      <c r="AV377" s="322">
        <f>SUM(Mariannhill!AV377)</f>
        <v>0</v>
      </c>
      <c r="AW377" s="322">
        <f>SUM(Mariannhill!AW377)</f>
        <v>0</v>
      </c>
      <c r="AX377" s="322">
        <f>SUM(Mariannhill!AX377)</f>
        <v>0</v>
      </c>
      <c r="AY377" s="322">
        <f>SUM(Mariannhill!AY377)</f>
        <v>0</v>
      </c>
      <c r="AZ377" s="322">
        <f>SUM(Mariannhill!AZ377)</f>
        <v>0</v>
      </c>
      <c r="BA377" s="322">
        <f>SUM(Mariannhill!BA377)</f>
        <v>0</v>
      </c>
      <c r="BB377" s="322">
        <f>SUM(Mariannhill!BB377)</f>
        <v>0</v>
      </c>
      <c r="BC377" s="322">
        <f>SUM(Mariannhill!BC377)</f>
        <v>0</v>
      </c>
      <c r="BD377" s="322">
        <f>SUM(Mariannhill!BD377)</f>
        <v>0</v>
      </c>
      <c r="BE377" s="321">
        <f>SUM(Mariannhill!BE377)</f>
        <v>0</v>
      </c>
      <c r="BF377" s="323">
        <f>SUM(Mariannhill!BF377)</f>
        <v>0</v>
      </c>
      <c r="BG377" s="322">
        <f>SUM(Mariannhill!BG377)</f>
        <v>0</v>
      </c>
      <c r="BH377" s="322">
        <f>SUM(Mariannhill!BH377)</f>
        <v>0</v>
      </c>
      <c r="BI377" s="322">
        <f>SUM(Mariannhill!BI377)</f>
        <v>0</v>
      </c>
      <c r="BJ377" s="322">
        <f>SUM(Mariannhill!BJ377)</f>
        <v>0</v>
      </c>
      <c r="BK377" s="322">
        <f>SUM(Mariannhill!BK377)</f>
        <v>0</v>
      </c>
      <c r="BL377" s="322">
        <f>SUM(Mariannhill!BL377)</f>
        <v>0</v>
      </c>
      <c r="BM377" s="322">
        <f>SUM(Mariannhill!BM377)</f>
        <v>0</v>
      </c>
      <c r="BN377" s="322">
        <f>SUM(Mariannhill!BN377)</f>
        <v>0</v>
      </c>
      <c r="BO377" s="322">
        <f>SUM(Mariannhill!BO377)</f>
        <v>0</v>
      </c>
      <c r="BP377" s="322">
        <f>SUM(Mariannhill!BP377)</f>
        <v>0</v>
      </c>
      <c r="BQ377" s="321">
        <f>SUM(Mariannhill!BQ377)</f>
        <v>0</v>
      </c>
      <c r="BR377" s="323">
        <f>SUM(Mariannhill!BR377)</f>
        <v>0</v>
      </c>
      <c r="BS377" s="322">
        <f>SUM(Mariannhill!BS377)</f>
        <v>0</v>
      </c>
      <c r="BT377" s="322">
        <f>SUM(Mariannhill!BT377)</f>
        <v>0</v>
      </c>
      <c r="BU377" s="322">
        <f>SUM(Mariannhill!BU377)</f>
        <v>0</v>
      </c>
      <c r="BV377" s="322">
        <f>SUM(Mariannhill!BV377)</f>
        <v>0</v>
      </c>
      <c r="BW377" s="322">
        <f>SUM(Mariannhill!BW377)</f>
        <v>0</v>
      </c>
      <c r="BX377" s="322">
        <f>SUM(Mariannhill!BX377)</f>
        <v>0</v>
      </c>
      <c r="BY377" s="322">
        <f>SUM(Mariannhill!BY377)</f>
        <v>0</v>
      </c>
      <c r="BZ377" s="322">
        <f>SUM(Mariannhill!BZ377)</f>
        <v>0</v>
      </c>
      <c r="CA377" s="322">
        <f>SUM(Mariannhill!CA377)</f>
        <v>0</v>
      </c>
      <c r="CB377" s="322">
        <f>SUM(Mariannhill!CB377)</f>
        <v>0</v>
      </c>
      <c r="CC377" s="321">
        <f>SUM(Mariannhill!CC377)</f>
        <v>0</v>
      </c>
      <c r="CD377" s="318" t="s">
        <v>50</v>
      </c>
    </row>
    <row r="378" spans="1:82" s="40" customFormat="1" x14ac:dyDescent="0.35">
      <c r="A378" s="44"/>
      <c r="B378" s="177" t="s">
        <v>676</v>
      </c>
      <c r="C378" s="178" t="str">
        <f>"Provision for the upgrade to Security Toll Booths ("&amp; TEXT(F378,"## ### ###") &amp;")"</f>
        <v>Provision for the upgrade to Security Toll Booths (TRUE)</v>
      </c>
      <c r="D378" s="179" t="s">
        <v>350</v>
      </c>
      <c r="E378" s="283">
        <f>SUM(Mariannhill!E378)</f>
        <v>0</v>
      </c>
      <c r="F378" s="214" t="b">
        <f>(Mariannhill!G376)=G378</f>
        <v>1</v>
      </c>
      <c r="G378" s="75">
        <f t="shared" si="112"/>
        <v>0</v>
      </c>
      <c r="H378" s="76">
        <f>SUM(Mariannhill!H378)</f>
        <v>0</v>
      </c>
      <c r="I378" s="77">
        <f>SUM(Mariannhill!I378)</f>
        <v>0</v>
      </c>
      <c r="J378" s="76">
        <f>SUM(Mariannhill!J378)</f>
        <v>0</v>
      </c>
      <c r="K378" s="78">
        <f>SUM(Mariannhill!K378)</f>
        <v>0</v>
      </c>
      <c r="L378" s="78">
        <f>SUM(Mariannhill!L378)</f>
        <v>0</v>
      </c>
      <c r="M378" s="78">
        <f>SUM(Mariannhill!M378)</f>
        <v>0</v>
      </c>
      <c r="N378" s="78">
        <f>SUM(Mariannhill!N378)</f>
        <v>0</v>
      </c>
      <c r="O378" s="78">
        <f>SUM(Mariannhill!O378)</f>
        <v>0</v>
      </c>
      <c r="P378" s="78">
        <f>SUM(Mariannhill!P378)</f>
        <v>0</v>
      </c>
      <c r="Q378" s="78">
        <f>SUM(Mariannhill!Q378)</f>
        <v>0</v>
      </c>
      <c r="R378" s="78">
        <f>SUM(Mariannhill!R378)</f>
        <v>0</v>
      </c>
      <c r="S378" s="78">
        <f>SUM(Mariannhill!S378)</f>
        <v>0</v>
      </c>
      <c r="T378" s="78">
        <f>SUM(Mariannhill!T378)</f>
        <v>0</v>
      </c>
      <c r="U378" s="77">
        <f>SUM(Mariannhill!U378)</f>
        <v>0</v>
      </c>
      <c r="V378" s="76">
        <f>SUM(Mariannhill!V378)</f>
        <v>0</v>
      </c>
      <c r="W378" s="78">
        <f>SUM(Mariannhill!W378)</f>
        <v>0</v>
      </c>
      <c r="X378" s="78">
        <f>SUM(Mariannhill!X378)</f>
        <v>0</v>
      </c>
      <c r="Y378" s="78">
        <f>SUM(Mariannhill!Y378)</f>
        <v>0</v>
      </c>
      <c r="Z378" s="78">
        <f>SUM(Mariannhill!Z378)</f>
        <v>0</v>
      </c>
      <c r="AA378" s="78">
        <f>SUM(Mariannhill!AA378)</f>
        <v>0</v>
      </c>
      <c r="AB378" s="78">
        <f>SUM(Mariannhill!AB378)</f>
        <v>0</v>
      </c>
      <c r="AC378" s="78">
        <f>SUM(Mariannhill!AC378)</f>
        <v>0</v>
      </c>
      <c r="AD378" s="78">
        <f>SUM(Mariannhill!AD378)</f>
        <v>0</v>
      </c>
      <c r="AE378" s="78">
        <f>SUM(Mariannhill!AE378)</f>
        <v>0</v>
      </c>
      <c r="AF378" s="78">
        <f>SUM(Mariannhill!AF378)</f>
        <v>0</v>
      </c>
      <c r="AG378" s="77">
        <f>SUM(Mariannhill!AG378)</f>
        <v>0</v>
      </c>
      <c r="AH378" s="79">
        <f>SUM(Mariannhill!AH378)</f>
        <v>0</v>
      </c>
      <c r="AI378" s="78">
        <f>SUM(Mariannhill!AI378)</f>
        <v>0</v>
      </c>
      <c r="AJ378" s="78">
        <f>SUM(Mariannhill!AJ378)</f>
        <v>0</v>
      </c>
      <c r="AK378" s="78">
        <f>SUM(Mariannhill!AK378)</f>
        <v>0</v>
      </c>
      <c r="AL378" s="78">
        <f>SUM(Mariannhill!AL378)</f>
        <v>0</v>
      </c>
      <c r="AM378" s="78">
        <f>SUM(Mariannhill!AM378)</f>
        <v>0</v>
      </c>
      <c r="AN378" s="78">
        <f>SUM(Mariannhill!AN378)</f>
        <v>0</v>
      </c>
      <c r="AO378" s="78">
        <f>SUM(Mariannhill!AO378)</f>
        <v>0</v>
      </c>
      <c r="AP378" s="78">
        <f>SUM(Mariannhill!AP378)</f>
        <v>0</v>
      </c>
      <c r="AQ378" s="78">
        <f>SUM(Mariannhill!AQ378)</f>
        <v>0</v>
      </c>
      <c r="AR378" s="78">
        <f>SUM(Mariannhill!AR378)</f>
        <v>0</v>
      </c>
      <c r="AS378" s="77">
        <f>SUM(Mariannhill!AS378)</f>
        <v>0</v>
      </c>
      <c r="AT378" s="79">
        <f>SUM(Mariannhill!AT378)</f>
        <v>0</v>
      </c>
      <c r="AU378" s="78">
        <f>SUM(Mariannhill!AU378)</f>
        <v>0</v>
      </c>
      <c r="AV378" s="78">
        <f>SUM(Mariannhill!AV378)</f>
        <v>0</v>
      </c>
      <c r="AW378" s="78">
        <f>SUM(Mariannhill!AW378)</f>
        <v>0</v>
      </c>
      <c r="AX378" s="78">
        <f>SUM(Mariannhill!AX378)</f>
        <v>0</v>
      </c>
      <c r="AY378" s="78">
        <f>SUM(Mariannhill!AY378)</f>
        <v>0</v>
      </c>
      <c r="AZ378" s="78">
        <f>SUM(Mariannhill!AZ378)</f>
        <v>0</v>
      </c>
      <c r="BA378" s="78">
        <f>SUM(Mariannhill!BA378)</f>
        <v>0</v>
      </c>
      <c r="BB378" s="78">
        <f>SUM(Mariannhill!BB378)</f>
        <v>0</v>
      </c>
      <c r="BC378" s="78">
        <f>SUM(Mariannhill!BC378)</f>
        <v>0</v>
      </c>
      <c r="BD378" s="78">
        <f>SUM(Mariannhill!BD378)</f>
        <v>0</v>
      </c>
      <c r="BE378" s="77">
        <f>SUM(Mariannhill!BE378)</f>
        <v>0</v>
      </c>
      <c r="BF378" s="79">
        <f>SUM(Mariannhill!BF378)</f>
        <v>0</v>
      </c>
      <c r="BG378" s="78">
        <f>SUM(Mariannhill!BG378)</f>
        <v>0</v>
      </c>
      <c r="BH378" s="78">
        <f>SUM(Mariannhill!BH378)</f>
        <v>0</v>
      </c>
      <c r="BI378" s="78">
        <f>SUM(Mariannhill!BI378)</f>
        <v>0</v>
      </c>
      <c r="BJ378" s="78">
        <f>SUM(Mariannhill!BJ378)</f>
        <v>0</v>
      </c>
      <c r="BK378" s="78">
        <f>SUM(Mariannhill!BK378)</f>
        <v>0</v>
      </c>
      <c r="BL378" s="78">
        <f>SUM(Mariannhill!BL378)</f>
        <v>0</v>
      </c>
      <c r="BM378" s="78">
        <f>SUM(Mariannhill!BM378)</f>
        <v>0</v>
      </c>
      <c r="BN378" s="78">
        <f>SUM(Mariannhill!BN378)</f>
        <v>0</v>
      </c>
      <c r="BO378" s="78">
        <f>SUM(Mariannhill!BO378)</f>
        <v>0</v>
      </c>
      <c r="BP378" s="78">
        <f>SUM(Mariannhill!BP378)</f>
        <v>0</v>
      </c>
      <c r="BQ378" s="77">
        <f>SUM(Mariannhill!BQ378)</f>
        <v>0</v>
      </c>
      <c r="BR378" s="79">
        <f>SUM(Mariannhill!BR378)</f>
        <v>0</v>
      </c>
      <c r="BS378" s="78">
        <f>SUM(Mariannhill!BS378)</f>
        <v>0</v>
      </c>
      <c r="BT378" s="78">
        <f>SUM(Mariannhill!BT378)</f>
        <v>0</v>
      </c>
      <c r="BU378" s="78">
        <f>SUM(Mariannhill!BU378)</f>
        <v>0</v>
      </c>
      <c r="BV378" s="78">
        <f>SUM(Mariannhill!BV378)</f>
        <v>0</v>
      </c>
      <c r="BW378" s="78">
        <f>SUM(Mariannhill!BW378)</f>
        <v>0</v>
      </c>
      <c r="BX378" s="78">
        <f>SUM(Mariannhill!BX378)</f>
        <v>0</v>
      </c>
      <c r="BY378" s="78">
        <f>SUM(Mariannhill!BY378)</f>
        <v>0</v>
      </c>
      <c r="BZ378" s="78">
        <f>SUM(Mariannhill!BZ378)</f>
        <v>0</v>
      </c>
      <c r="CA378" s="78">
        <f>SUM(Mariannhill!CA378)</f>
        <v>0</v>
      </c>
      <c r="CB378" s="78">
        <f>SUM(Mariannhill!CB378)</f>
        <v>0</v>
      </c>
      <c r="CC378" s="77">
        <f>SUM(Mariannhill!CC378)</f>
        <v>0</v>
      </c>
      <c r="CD378" s="40" t="s">
        <v>50</v>
      </c>
    </row>
    <row r="379" spans="1:82" s="40" customFormat="1" ht="26" x14ac:dyDescent="0.35">
      <c r="A379" s="44"/>
      <c r="B379" s="294" t="s">
        <v>677</v>
      </c>
      <c r="C379" s="295" t="str">
        <f>"Provision for the upgrade to Security Toll Booths - Overhead charges and Profit in respect of B-6013-a ("&amp; TEXT(F379,"###%") &amp; ")"</f>
        <v>Provision for the upgrade to Security Toll Booths - Overhead charges and Profit in respect of B-6013-a (TRUE)</v>
      </c>
      <c r="D379" s="296" t="s">
        <v>213</v>
      </c>
      <c r="E379" s="283">
        <f>SUM(Mariannhill!E379)</f>
        <v>0</v>
      </c>
      <c r="F379" s="214" t="b">
        <f>(Mariannhill!G377)=G379</f>
        <v>1</v>
      </c>
      <c r="G379" s="75">
        <f t="shared" si="112"/>
        <v>0</v>
      </c>
      <c r="H379" s="76">
        <f>SUM(Mariannhill!H379)</f>
        <v>0</v>
      </c>
      <c r="I379" s="77">
        <f>SUM(Mariannhill!I379)</f>
        <v>0</v>
      </c>
      <c r="J379" s="76">
        <f>SUM(Mariannhill!J379)</f>
        <v>0</v>
      </c>
      <c r="K379" s="78">
        <f>SUM(Mariannhill!K379)</f>
        <v>0</v>
      </c>
      <c r="L379" s="78">
        <f>SUM(Mariannhill!L379)</f>
        <v>0</v>
      </c>
      <c r="M379" s="78">
        <f>SUM(Mariannhill!M379)</f>
        <v>0</v>
      </c>
      <c r="N379" s="78">
        <f>SUM(Mariannhill!N379)</f>
        <v>0</v>
      </c>
      <c r="O379" s="78">
        <f>SUM(Mariannhill!O379)</f>
        <v>0</v>
      </c>
      <c r="P379" s="78">
        <f>SUM(Mariannhill!P379)</f>
        <v>0</v>
      </c>
      <c r="Q379" s="78">
        <f>SUM(Mariannhill!Q379)</f>
        <v>0</v>
      </c>
      <c r="R379" s="78">
        <f>SUM(Mariannhill!R379)</f>
        <v>0</v>
      </c>
      <c r="S379" s="78">
        <f>SUM(Mariannhill!S379)</f>
        <v>0</v>
      </c>
      <c r="T379" s="78">
        <f>SUM(Mariannhill!T379)</f>
        <v>0</v>
      </c>
      <c r="U379" s="77">
        <f>SUM(Mariannhill!U379)</f>
        <v>0</v>
      </c>
      <c r="V379" s="76">
        <f>SUM(Mariannhill!V379)</f>
        <v>0</v>
      </c>
      <c r="W379" s="78">
        <f>SUM(Mariannhill!W379)</f>
        <v>0</v>
      </c>
      <c r="X379" s="78">
        <f>SUM(Mariannhill!X379)</f>
        <v>0</v>
      </c>
      <c r="Y379" s="78">
        <f>SUM(Mariannhill!Y379)</f>
        <v>0</v>
      </c>
      <c r="Z379" s="78">
        <f>SUM(Mariannhill!Z379)</f>
        <v>0</v>
      </c>
      <c r="AA379" s="78">
        <f>SUM(Mariannhill!AA379)</f>
        <v>0</v>
      </c>
      <c r="AB379" s="78">
        <f>SUM(Mariannhill!AB379)</f>
        <v>0</v>
      </c>
      <c r="AC379" s="78">
        <f>SUM(Mariannhill!AC379)</f>
        <v>0</v>
      </c>
      <c r="AD379" s="78">
        <f>SUM(Mariannhill!AD379)</f>
        <v>0</v>
      </c>
      <c r="AE379" s="78">
        <f>SUM(Mariannhill!AE379)</f>
        <v>0</v>
      </c>
      <c r="AF379" s="78">
        <f>SUM(Mariannhill!AF379)</f>
        <v>0</v>
      </c>
      <c r="AG379" s="77">
        <f>SUM(Mariannhill!AG379)</f>
        <v>0</v>
      </c>
      <c r="AH379" s="79">
        <f>SUM(Mariannhill!AH379)</f>
        <v>0</v>
      </c>
      <c r="AI379" s="78">
        <f>SUM(Mariannhill!AI379)</f>
        <v>0</v>
      </c>
      <c r="AJ379" s="78">
        <f>SUM(Mariannhill!AJ379)</f>
        <v>0</v>
      </c>
      <c r="AK379" s="78">
        <f>SUM(Mariannhill!AK379)</f>
        <v>0</v>
      </c>
      <c r="AL379" s="78">
        <f>SUM(Mariannhill!AL379)</f>
        <v>0</v>
      </c>
      <c r="AM379" s="78">
        <f>SUM(Mariannhill!AM379)</f>
        <v>0</v>
      </c>
      <c r="AN379" s="78">
        <f>SUM(Mariannhill!AN379)</f>
        <v>0</v>
      </c>
      <c r="AO379" s="78">
        <f>SUM(Mariannhill!AO379)</f>
        <v>0</v>
      </c>
      <c r="AP379" s="78">
        <f>SUM(Mariannhill!AP379)</f>
        <v>0</v>
      </c>
      <c r="AQ379" s="78">
        <f>SUM(Mariannhill!AQ379)</f>
        <v>0</v>
      </c>
      <c r="AR379" s="78">
        <f>SUM(Mariannhill!AR379)</f>
        <v>0</v>
      </c>
      <c r="AS379" s="77">
        <f>SUM(Mariannhill!AS379)</f>
        <v>0</v>
      </c>
      <c r="AT379" s="79">
        <f>SUM(Mariannhill!AT379)</f>
        <v>0</v>
      </c>
      <c r="AU379" s="78">
        <f>SUM(Mariannhill!AU379)</f>
        <v>0</v>
      </c>
      <c r="AV379" s="78">
        <f>SUM(Mariannhill!AV379)</f>
        <v>0</v>
      </c>
      <c r="AW379" s="78">
        <f>SUM(Mariannhill!AW379)</f>
        <v>0</v>
      </c>
      <c r="AX379" s="78">
        <f>SUM(Mariannhill!AX379)</f>
        <v>0</v>
      </c>
      <c r="AY379" s="78">
        <f>SUM(Mariannhill!AY379)</f>
        <v>0</v>
      </c>
      <c r="AZ379" s="78">
        <f>SUM(Mariannhill!AZ379)</f>
        <v>0</v>
      </c>
      <c r="BA379" s="78">
        <f>SUM(Mariannhill!BA379)</f>
        <v>0</v>
      </c>
      <c r="BB379" s="78">
        <f>SUM(Mariannhill!BB379)</f>
        <v>0</v>
      </c>
      <c r="BC379" s="78">
        <f>SUM(Mariannhill!BC379)</f>
        <v>0</v>
      </c>
      <c r="BD379" s="78">
        <f>SUM(Mariannhill!BD379)</f>
        <v>0</v>
      </c>
      <c r="BE379" s="77">
        <f>SUM(Mariannhill!BE379)</f>
        <v>0</v>
      </c>
      <c r="BF379" s="79">
        <f>SUM(Mariannhill!BF379)</f>
        <v>0</v>
      </c>
      <c r="BG379" s="78">
        <f>SUM(Mariannhill!BG379)</f>
        <v>0</v>
      </c>
      <c r="BH379" s="78">
        <f>SUM(Mariannhill!BH379)</f>
        <v>0</v>
      </c>
      <c r="BI379" s="78">
        <f>SUM(Mariannhill!BI379)</f>
        <v>0</v>
      </c>
      <c r="BJ379" s="78">
        <f>SUM(Mariannhill!BJ379)</f>
        <v>0</v>
      </c>
      <c r="BK379" s="78">
        <f>SUM(Mariannhill!BK379)</f>
        <v>0</v>
      </c>
      <c r="BL379" s="78">
        <f>SUM(Mariannhill!BL379)</f>
        <v>0</v>
      </c>
      <c r="BM379" s="78">
        <f>SUM(Mariannhill!BM379)</f>
        <v>0</v>
      </c>
      <c r="BN379" s="78">
        <f>SUM(Mariannhill!BN379)</f>
        <v>0</v>
      </c>
      <c r="BO379" s="78">
        <f>SUM(Mariannhill!BO379)</f>
        <v>0</v>
      </c>
      <c r="BP379" s="78">
        <f>SUM(Mariannhill!BP379)</f>
        <v>0</v>
      </c>
      <c r="BQ379" s="77">
        <f>SUM(Mariannhill!BQ379)</f>
        <v>0</v>
      </c>
      <c r="BR379" s="79">
        <f>SUM(Mariannhill!BR379)</f>
        <v>0</v>
      </c>
      <c r="BS379" s="78">
        <f>SUM(Mariannhill!BS379)</f>
        <v>0</v>
      </c>
      <c r="BT379" s="78">
        <f>SUM(Mariannhill!BT379)</f>
        <v>0</v>
      </c>
      <c r="BU379" s="78">
        <f>SUM(Mariannhill!BU379)</f>
        <v>0</v>
      </c>
      <c r="BV379" s="78">
        <f>SUM(Mariannhill!BV379)</f>
        <v>0</v>
      </c>
      <c r="BW379" s="78">
        <f>SUM(Mariannhill!BW379)</f>
        <v>0</v>
      </c>
      <c r="BX379" s="78">
        <f>SUM(Mariannhill!BX379)</f>
        <v>0</v>
      </c>
      <c r="BY379" s="78">
        <f>SUM(Mariannhill!BY379)</f>
        <v>0</v>
      </c>
      <c r="BZ379" s="78">
        <f>SUM(Mariannhill!BZ379)</f>
        <v>0</v>
      </c>
      <c r="CA379" s="78">
        <f>SUM(Mariannhill!CA379)</f>
        <v>0</v>
      </c>
      <c r="CB379" s="78">
        <f>SUM(Mariannhill!CB379)</f>
        <v>0</v>
      </c>
      <c r="CC379" s="77">
        <f>SUM(Mariannhill!CC379)</f>
        <v>0</v>
      </c>
      <c r="CD379" s="40" t="s">
        <v>50</v>
      </c>
    </row>
    <row r="380" spans="1:82" s="40" customFormat="1" x14ac:dyDescent="0.35">
      <c r="A380" s="44"/>
      <c r="B380" s="74" t="s">
        <v>758</v>
      </c>
      <c r="C380" s="28" t="s">
        <v>759</v>
      </c>
      <c r="D380" s="147" t="s">
        <v>350</v>
      </c>
      <c r="E380" s="255">
        <f>SUM([8]Mariannhill!E378)</f>
        <v>1</v>
      </c>
      <c r="F380" s="214" t="b">
        <f>([8]Mariannhill!G372)=G380</f>
        <v>0</v>
      </c>
      <c r="G380" s="75">
        <f t="shared" ref="G380:G383" si="113">+SUM(H380:CC380)</f>
        <v>3000000</v>
      </c>
      <c r="H380" s="76">
        <f>SUM(Mariannhill!H380)</f>
        <v>0</v>
      </c>
      <c r="I380" s="77">
        <f>SUM(Mariannhill!I380)</f>
        <v>0</v>
      </c>
      <c r="J380" s="76">
        <f>SUM(Mariannhill!J380)</f>
        <v>0</v>
      </c>
      <c r="K380" s="78">
        <f>SUM(Mariannhill!K380)</f>
        <v>0</v>
      </c>
      <c r="L380" s="78">
        <f>SUM(Mariannhill!L380)</f>
        <v>0</v>
      </c>
      <c r="M380" s="78">
        <f>SUM(Mariannhill!M380)</f>
        <v>0</v>
      </c>
      <c r="N380" s="78">
        <f>SUM(Mariannhill!N380)</f>
        <v>0</v>
      </c>
      <c r="O380" s="78">
        <f>SUM(Mariannhill!O380)</f>
        <v>0</v>
      </c>
      <c r="P380" s="78">
        <f>SUM(Mariannhill!P380)</f>
        <v>0</v>
      </c>
      <c r="Q380" s="78">
        <f>SUM(Mariannhill!Q380)</f>
        <v>0</v>
      </c>
      <c r="R380" s="78">
        <f>SUM(Mariannhill!R380)</f>
        <v>0</v>
      </c>
      <c r="S380" s="78">
        <f>SUM(Mariannhill!S380)</f>
        <v>0</v>
      </c>
      <c r="T380" s="78">
        <f>SUM(Mariannhill!T380)</f>
        <v>0</v>
      </c>
      <c r="U380" s="77">
        <f>SUM(Mariannhill!U380)</f>
        <v>500000</v>
      </c>
      <c r="V380" s="76">
        <f>SUM(Mariannhill!V380)</f>
        <v>0</v>
      </c>
      <c r="W380" s="78">
        <f>SUM(Mariannhill!W380)</f>
        <v>0</v>
      </c>
      <c r="X380" s="78">
        <f>SUM(Mariannhill!X380)</f>
        <v>0</v>
      </c>
      <c r="Y380" s="78">
        <f>SUM(Mariannhill!Y380)</f>
        <v>0</v>
      </c>
      <c r="Z380" s="78">
        <f>SUM(Mariannhill!Z380)</f>
        <v>0</v>
      </c>
      <c r="AA380" s="78">
        <f>SUM(Mariannhill!AA380)</f>
        <v>0</v>
      </c>
      <c r="AB380" s="78">
        <f>SUM(Mariannhill!AB380)</f>
        <v>0</v>
      </c>
      <c r="AC380" s="78">
        <f>SUM(Mariannhill!AC380)</f>
        <v>0</v>
      </c>
      <c r="AD380" s="78">
        <f>SUM(Mariannhill!AD380)</f>
        <v>0</v>
      </c>
      <c r="AE380" s="78">
        <f>SUM(Mariannhill!AE380)</f>
        <v>0</v>
      </c>
      <c r="AF380" s="78">
        <f>SUM(Mariannhill!AF380)</f>
        <v>0</v>
      </c>
      <c r="AG380" s="77">
        <f>SUM(Mariannhill!AG380)</f>
        <v>500000</v>
      </c>
      <c r="AH380" s="79">
        <f>SUM(Mariannhill!AH380)</f>
        <v>0</v>
      </c>
      <c r="AI380" s="78">
        <f>SUM(Mariannhill!AI380)</f>
        <v>0</v>
      </c>
      <c r="AJ380" s="78">
        <f>SUM(Mariannhill!AJ380)</f>
        <v>0</v>
      </c>
      <c r="AK380" s="78">
        <f>SUM(Mariannhill!AK380)</f>
        <v>0</v>
      </c>
      <c r="AL380" s="78">
        <f>SUM(Mariannhill!AL380)</f>
        <v>0</v>
      </c>
      <c r="AM380" s="78">
        <f>SUM(Mariannhill!AM380)</f>
        <v>0</v>
      </c>
      <c r="AN380" s="78">
        <f>SUM(Mariannhill!AN380)</f>
        <v>0</v>
      </c>
      <c r="AO380" s="78">
        <f>SUM(Mariannhill!AO380)</f>
        <v>0</v>
      </c>
      <c r="AP380" s="78">
        <f>SUM(Mariannhill!AP380)</f>
        <v>0</v>
      </c>
      <c r="AQ380" s="78">
        <f>SUM(Mariannhill!AQ380)</f>
        <v>0</v>
      </c>
      <c r="AR380" s="78">
        <f>SUM(Mariannhill!AR380)</f>
        <v>0</v>
      </c>
      <c r="AS380" s="77">
        <f>SUM(Mariannhill!AS380)</f>
        <v>500000</v>
      </c>
      <c r="AT380" s="79">
        <f>SUM(Mariannhill!AT380)</f>
        <v>0</v>
      </c>
      <c r="AU380" s="78">
        <f>SUM(Mariannhill!AU380)</f>
        <v>0</v>
      </c>
      <c r="AV380" s="78">
        <f>SUM(Mariannhill!AV380)</f>
        <v>0</v>
      </c>
      <c r="AW380" s="78">
        <f>SUM(Mariannhill!AW380)</f>
        <v>0</v>
      </c>
      <c r="AX380" s="78">
        <f>SUM(Mariannhill!AX380)</f>
        <v>0</v>
      </c>
      <c r="AY380" s="78">
        <f>SUM(Mariannhill!AY380)</f>
        <v>0</v>
      </c>
      <c r="AZ380" s="78">
        <f>SUM(Mariannhill!AZ380)</f>
        <v>0</v>
      </c>
      <c r="BA380" s="78">
        <f>SUM(Mariannhill!BA380)</f>
        <v>0</v>
      </c>
      <c r="BB380" s="78">
        <f>SUM(Mariannhill!BB380)</f>
        <v>0</v>
      </c>
      <c r="BC380" s="78">
        <f>SUM(Mariannhill!BC380)</f>
        <v>0</v>
      </c>
      <c r="BD380" s="78">
        <f>SUM(Mariannhill!BD380)</f>
        <v>0</v>
      </c>
      <c r="BE380" s="77">
        <f>SUM(Mariannhill!BE380)</f>
        <v>500000</v>
      </c>
      <c r="BF380" s="79">
        <f>SUM(Mariannhill!BF380)</f>
        <v>0</v>
      </c>
      <c r="BG380" s="78">
        <f>SUM(Mariannhill!BG380)</f>
        <v>0</v>
      </c>
      <c r="BH380" s="78">
        <f>SUM(Mariannhill!BH380)</f>
        <v>0</v>
      </c>
      <c r="BI380" s="78">
        <f>SUM(Mariannhill!BI380)</f>
        <v>0</v>
      </c>
      <c r="BJ380" s="78">
        <f>SUM(Mariannhill!BJ380)</f>
        <v>0</v>
      </c>
      <c r="BK380" s="78">
        <f>SUM(Mariannhill!BK380)</f>
        <v>0</v>
      </c>
      <c r="BL380" s="78">
        <f>SUM(Mariannhill!BL380)</f>
        <v>0</v>
      </c>
      <c r="BM380" s="78">
        <f>SUM(Mariannhill!BM380)</f>
        <v>0</v>
      </c>
      <c r="BN380" s="78">
        <f>SUM(Mariannhill!BN380)</f>
        <v>0</v>
      </c>
      <c r="BO380" s="78">
        <f>SUM(Mariannhill!BO380)</f>
        <v>0</v>
      </c>
      <c r="BP380" s="78">
        <f>SUM(Mariannhill!BP380)</f>
        <v>0</v>
      </c>
      <c r="BQ380" s="77">
        <f>SUM(Mariannhill!BQ380)</f>
        <v>500000</v>
      </c>
      <c r="BR380" s="79">
        <f>SUM(Mariannhill!BR380)</f>
        <v>0</v>
      </c>
      <c r="BS380" s="78">
        <f>SUM(Mariannhill!BS380)</f>
        <v>0</v>
      </c>
      <c r="BT380" s="78">
        <f>SUM(Mariannhill!BT380)</f>
        <v>0</v>
      </c>
      <c r="BU380" s="78">
        <f>SUM(Mariannhill!BU380)</f>
        <v>0</v>
      </c>
      <c r="BV380" s="78">
        <f>SUM(Mariannhill!BV380)</f>
        <v>0</v>
      </c>
      <c r="BW380" s="78">
        <f>SUM(Mariannhill!BW380)</f>
        <v>0</v>
      </c>
      <c r="BX380" s="78">
        <f>SUM(Mariannhill!BX380)</f>
        <v>0</v>
      </c>
      <c r="BY380" s="78">
        <f>SUM(Mariannhill!BY380)</f>
        <v>0</v>
      </c>
      <c r="BZ380" s="78">
        <f>SUM(Mariannhill!BZ380)</f>
        <v>0</v>
      </c>
      <c r="CA380" s="78">
        <f>SUM(Mariannhill!CA380)</f>
        <v>0</v>
      </c>
      <c r="CB380" s="78">
        <f>SUM(Mariannhill!CB380)</f>
        <v>0</v>
      </c>
      <c r="CC380" s="77">
        <f>SUM(Mariannhill!CC380)</f>
        <v>500000</v>
      </c>
      <c r="CD380" s="40" t="s">
        <v>50</v>
      </c>
    </row>
    <row r="381" spans="1:82" s="40" customFormat="1" x14ac:dyDescent="0.35">
      <c r="A381" s="44"/>
      <c r="B381" s="26" t="s">
        <v>760</v>
      </c>
      <c r="C381" s="27" t="s">
        <v>761</v>
      </c>
      <c r="D381" s="147" t="s">
        <v>213</v>
      </c>
      <c r="E381" s="255">
        <f>SUM([8]Mariannhill!E379)</f>
        <v>3000000</v>
      </c>
      <c r="F381" s="214" t="b">
        <f>([8]Mariannhill!G373)=G381</f>
        <v>0</v>
      </c>
      <c r="G381" s="75">
        <f t="shared" si="113"/>
        <v>0</v>
      </c>
      <c r="H381" s="76">
        <f>SUM(Mariannhill!H381)</f>
        <v>0</v>
      </c>
      <c r="I381" s="77">
        <f>SUM(Mariannhill!I381)</f>
        <v>0</v>
      </c>
      <c r="J381" s="76">
        <f>SUM(Mariannhill!J381)</f>
        <v>0</v>
      </c>
      <c r="K381" s="78">
        <f>SUM(Mariannhill!K381)</f>
        <v>0</v>
      </c>
      <c r="L381" s="78">
        <f>SUM(Mariannhill!L381)</f>
        <v>0</v>
      </c>
      <c r="M381" s="78">
        <f>SUM(Mariannhill!M381)</f>
        <v>0</v>
      </c>
      <c r="N381" s="78">
        <f>SUM(Mariannhill!N381)</f>
        <v>0</v>
      </c>
      <c r="O381" s="78">
        <f>SUM(Mariannhill!O381)</f>
        <v>0</v>
      </c>
      <c r="P381" s="78">
        <f>SUM(Mariannhill!P381)</f>
        <v>0</v>
      </c>
      <c r="Q381" s="78">
        <f>SUM(Mariannhill!Q381)</f>
        <v>0</v>
      </c>
      <c r="R381" s="78">
        <f>SUM(Mariannhill!R381)</f>
        <v>0</v>
      </c>
      <c r="S381" s="78">
        <f>SUM(Mariannhill!S381)</f>
        <v>0</v>
      </c>
      <c r="T381" s="78">
        <f>SUM(Mariannhill!T381)</f>
        <v>0</v>
      </c>
      <c r="U381" s="77">
        <f>SUM(Mariannhill!U381)</f>
        <v>0</v>
      </c>
      <c r="V381" s="76">
        <f>SUM(Mariannhill!V381)</f>
        <v>0</v>
      </c>
      <c r="W381" s="78">
        <f>SUM(Mariannhill!W381)</f>
        <v>0</v>
      </c>
      <c r="X381" s="78">
        <f>SUM(Mariannhill!X381)</f>
        <v>0</v>
      </c>
      <c r="Y381" s="78">
        <f>SUM(Mariannhill!Y381)</f>
        <v>0</v>
      </c>
      <c r="Z381" s="78">
        <f>SUM(Mariannhill!Z381)</f>
        <v>0</v>
      </c>
      <c r="AA381" s="78">
        <f>SUM(Mariannhill!AA381)</f>
        <v>0</v>
      </c>
      <c r="AB381" s="78">
        <f>SUM(Mariannhill!AB381)</f>
        <v>0</v>
      </c>
      <c r="AC381" s="78">
        <f>SUM(Mariannhill!AC381)</f>
        <v>0</v>
      </c>
      <c r="AD381" s="78">
        <f>SUM(Mariannhill!AD381)</f>
        <v>0</v>
      </c>
      <c r="AE381" s="78">
        <f>SUM(Mariannhill!AE381)</f>
        <v>0</v>
      </c>
      <c r="AF381" s="78">
        <f>SUM(Mariannhill!AF381)</f>
        <v>0</v>
      </c>
      <c r="AG381" s="77">
        <f>SUM(Mariannhill!AG381)</f>
        <v>0</v>
      </c>
      <c r="AH381" s="79">
        <f>SUM(Mariannhill!AH381)</f>
        <v>0</v>
      </c>
      <c r="AI381" s="78">
        <f>SUM(Mariannhill!AI381)</f>
        <v>0</v>
      </c>
      <c r="AJ381" s="78">
        <f>SUM(Mariannhill!AJ381)</f>
        <v>0</v>
      </c>
      <c r="AK381" s="78">
        <f>SUM(Mariannhill!AK381)</f>
        <v>0</v>
      </c>
      <c r="AL381" s="78">
        <f>SUM(Mariannhill!AL381)</f>
        <v>0</v>
      </c>
      <c r="AM381" s="78">
        <f>SUM(Mariannhill!AM381)</f>
        <v>0</v>
      </c>
      <c r="AN381" s="78">
        <f>SUM(Mariannhill!AN381)</f>
        <v>0</v>
      </c>
      <c r="AO381" s="78">
        <f>SUM(Mariannhill!AO381)</f>
        <v>0</v>
      </c>
      <c r="AP381" s="78">
        <f>SUM(Mariannhill!AP381)</f>
        <v>0</v>
      </c>
      <c r="AQ381" s="78">
        <f>SUM(Mariannhill!AQ381)</f>
        <v>0</v>
      </c>
      <c r="AR381" s="78">
        <f>SUM(Mariannhill!AR381)</f>
        <v>0</v>
      </c>
      <c r="AS381" s="77">
        <f>SUM(Mariannhill!AS381)</f>
        <v>0</v>
      </c>
      <c r="AT381" s="79">
        <f>SUM(Mariannhill!AT381)</f>
        <v>0</v>
      </c>
      <c r="AU381" s="78">
        <f>SUM(Mariannhill!AU381)</f>
        <v>0</v>
      </c>
      <c r="AV381" s="78">
        <f>SUM(Mariannhill!AV381)</f>
        <v>0</v>
      </c>
      <c r="AW381" s="78">
        <f>SUM(Mariannhill!AW381)</f>
        <v>0</v>
      </c>
      <c r="AX381" s="78">
        <f>SUM(Mariannhill!AX381)</f>
        <v>0</v>
      </c>
      <c r="AY381" s="78">
        <f>SUM(Mariannhill!AY381)</f>
        <v>0</v>
      </c>
      <c r="AZ381" s="78">
        <f>SUM(Mariannhill!AZ381)</f>
        <v>0</v>
      </c>
      <c r="BA381" s="78">
        <f>SUM(Mariannhill!BA381)</f>
        <v>0</v>
      </c>
      <c r="BB381" s="78">
        <f>SUM(Mariannhill!BB381)</f>
        <v>0</v>
      </c>
      <c r="BC381" s="78">
        <f>SUM(Mariannhill!BC381)</f>
        <v>0</v>
      </c>
      <c r="BD381" s="78">
        <f>SUM(Mariannhill!BD381)</f>
        <v>0</v>
      </c>
      <c r="BE381" s="77">
        <f>SUM(Mariannhill!BE381)</f>
        <v>0</v>
      </c>
      <c r="BF381" s="79">
        <f>SUM(Mariannhill!BF381)</f>
        <v>0</v>
      </c>
      <c r="BG381" s="78">
        <f>SUM(Mariannhill!BG381)</f>
        <v>0</v>
      </c>
      <c r="BH381" s="78">
        <f>SUM(Mariannhill!BH381)</f>
        <v>0</v>
      </c>
      <c r="BI381" s="78">
        <f>SUM(Mariannhill!BI381)</f>
        <v>0</v>
      </c>
      <c r="BJ381" s="78">
        <f>SUM(Mariannhill!BJ381)</f>
        <v>0</v>
      </c>
      <c r="BK381" s="78">
        <f>SUM(Mariannhill!BK381)</f>
        <v>0</v>
      </c>
      <c r="BL381" s="78">
        <f>SUM(Mariannhill!BL381)</f>
        <v>0</v>
      </c>
      <c r="BM381" s="78">
        <f>SUM(Mariannhill!BM381)</f>
        <v>0</v>
      </c>
      <c r="BN381" s="78">
        <f>SUM(Mariannhill!BN381)</f>
        <v>0</v>
      </c>
      <c r="BO381" s="78">
        <f>SUM(Mariannhill!BO381)</f>
        <v>0</v>
      </c>
      <c r="BP381" s="78">
        <f>SUM(Mariannhill!BP381)</f>
        <v>0</v>
      </c>
      <c r="BQ381" s="77">
        <f>SUM(Mariannhill!BQ381)</f>
        <v>0</v>
      </c>
      <c r="BR381" s="79">
        <f>SUM(Mariannhill!BR381)</f>
        <v>0</v>
      </c>
      <c r="BS381" s="78">
        <f>SUM(Mariannhill!BS381)</f>
        <v>0</v>
      </c>
      <c r="BT381" s="78">
        <f>SUM(Mariannhill!BT381)</f>
        <v>0</v>
      </c>
      <c r="BU381" s="78">
        <f>SUM(Mariannhill!BU381)</f>
        <v>0</v>
      </c>
      <c r="BV381" s="78">
        <f>SUM(Mariannhill!BV381)</f>
        <v>0</v>
      </c>
      <c r="BW381" s="78">
        <f>SUM(Mariannhill!BW381)</f>
        <v>0</v>
      </c>
      <c r="BX381" s="78">
        <f>SUM(Mariannhill!BX381)</f>
        <v>0</v>
      </c>
      <c r="BY381" s="78">
        <f>SUM(Mariannhill!BY381)</f>
        <v>0</v>
      </c>
      <c r="BZ381" s="78">
        <f>SUM(Mariannhill!BZ381)</f>
        <v>0</v>
      </c>
      <c r="CA381" s="78">
        <f>SUM(Mariannhill!CA381)</f>
        <v>0</v>
      </c>
      <c r="CB381" s="78">
        <f>SUM(Mariannhill!CB381)</f>
        <v>0</v>
      </c>
      <c r="CC381" s="77">
        <f>SUM(Mariannhill!CC381)</f>
        <v>0</v>
      </c>
      <c r="CD381" s="40" t="s">
        <v>50</v>
      </c>
    </row>
    <row r="382" spans="1:82" s="40" customFormat="1" x14ac:dyDescent="0.35">
      <c r="A382" s="44"/>
      <c r="B382" s="74" t="s">
        <v>762</v>
      </c>
      <c r="C382" s="28" t="s">
        <v>763</v>
      </c>
      <c r="D382" s="147" t="s">
        <v>350</v>
      </c>
      <c r="E382" s="255">
        <f>SUM([8]Mariannhill!E380)</f>
        <v>1</v>
      </c>
      <c r="F382" s="214" t="b">
        <f>([8]Mariannhill!G374)=G382</f>
        <v>0</v>
      </c>
      <c r="G382" s="75">
        <f t="shared" si="113"/>
        <v>2000000</v>
      </c>
      <c r="H382" s="76">
        <f>SUM(Mariannhill!H382)</f>
        <v>0</v>
      </c>
      <c r="I382" s="77">
        <f>SUM(Mariannhill!I382)</f>
        <v>0</v>
      </c>
      <c r="J382" s="76">
        <f>SUM(Mariannhill!J382)</f>
        <v>0</v>
      </c>
      <c r="K382" s="78">
        <f>SUM(Mariannhill!K382)</f>
        <v>0</v>
      </c>
      <c r="L382" s="78">
        <f>SUM(Mariannhill!L382)</f>
        <v>0</v>
      </c>
      <c r="M382" s="78">
        <f>SUM(Mariannhill!M382)</f>
        <v>0</v>
      </c>
      <c r="N382" s="78">
        <f>SUM(Mariannhill!N382)</f>
        <v>0</v>
      </c>
      <c r="O382" s="78">
        <f>SUM(Mariannhill!O382)</f>
        <v>0</v>
      </c>
      <c r="P382" s="78">
        <f>SUM(Mariannhill!P382)</f>
        <v>0</v>
      </c>
      <c r="Q382" s="78">
        <f>SUM(Mariannhill!Q382)</f>
        <v>0</v>
      </c>
      <c r="R382" s="78">
        <f>SUM(Mariannhill!R382)</f>
        <v>0</v>
      </c>
      <c r="S382" s="78">
        <f>SUM(Mariannhill!S382)</f>
        <v>0</v>
      </c>
      <c r="T382" s="78">
        <f>SUM(Mariannhill!T382)</f>
        <v>0</v>
      </c>
      <c r="U382" s="77">
        <f>SUM(Mariannhill!U382)</f>
        <v>333333.33</v>
      </c>
      <c r="V382" s="76">
        <f>SUM(Mariannhill!V382)</f>
        <v>0</v>
      </c>
      <c r="W382" s="78">
        <f>SUM(Mariannhill!W382)</f>
        <v>0</v>
      </c>
      <c r="X382" s="78">
        <f>SUM(Mariannhill!X382)</f>
        <v>0</v>
      </c>
      <c r="Y382" s="78">
        <f>SUM(Mariannhill!Y382)</f>
        <v>0</v>
      </c>
      <c r="Z382" s="78">
        <f>SUM(Mariannhill!Z382)</f>
        <v>0</v>
      </c>
      <c r="AA382" s="78">
        <f>SUM(Mariannhill!AA382)</f>
        <v>0</v>
      </c>
      <c r="AB382" s="78">
        <f>SUM(Mariannhill!AB382)</f>
        <v>0</v>
      </c>
      <c r="AC382" s="78">
        <f>SUM(Mariannhill!AC382)</f>
        <v>0</v>
      </c>
      <c r="AD382" s="78">
        <f>SUM(Mariannhill!AD382)</f>
        <v>0</v>
      </c>
      <c r="AE382" s="78">
        <f>SUM(Mariannhill!AE382)</f>
        <v>0</v>
      </c>
      <c r="AF382" s="78">
        <f>SUM(Mariannhill!AF382)</f>
        <v>0</v>
      </c>
      <c r="AG382" s="77">
        <f>SUM(Mariannhill!AG382)</f>
        <v>333333.33</v>
      </c>
      <c r="AH382" s="79">
        <f>SUM(Mariannhill!AH382)</f>
        <v>0</v>
      </c>
      <c r="AI382" s="78">
        <f>SUM(Mariannhill!AI382)</f>
        <v>0</v>
      </c>
      <c r="AJ382" s="78">
        <f>SUM(Mariannhill!AJ382)</f>
        <v>0</v>
      </c>
      <c r="AK382" s="78">
        <f>SUM(Mariannhill!AK382)</f>
        <v>0</v>
      </c>
      <c r="AL382" s="78">
        <f>SUM(Mariannhill!AL382)</f>
        <v>0</v>
      </c>
      <c r="AM382" s="78">
        <f>SUM(Mariannhill!AM382)</f>
        <v>0</v>
      </c>
      <c r="AN382" s="78">
        <f>SUM(Mariannhill!AN382)</f>
        <v>0</v>
      </c>
      <c r="AO382" s="78">
        <f>SUM(Mariannhill!AO382)</f>
        <v>0</v>
      </c>
      <c r="AP382" s="78">
        <f>SUM(Mariannhill!AP382)</f>
        <v>0</v>
      </c>
      <c r="AQ382" s="78">
        <f>SUM(Mariannhill!AQ382)</f>
        <v>0</v>
      </c>
      <c r="AR382" s="78">
        <f>SUM(Mariannhill!AR382)</f>
        <v>0</v>
      </c>
      <c r="AS382" s="77">
        <f>SUM(Mariannhill!AS382)</f>
        <v>333333.33</v>
      </c>
      <c r="AT382" s="79">
        <f>SUM(Mariannhill!AT382)</f>
        <v>0</v>
      </c>
      <c r="AU382" s="78">
        <f>SUM(Mariannhill!AU382)</f>
        <v>0</v>
      </c>
      <c r="AV382" s="78">
        <f>SUM(Mariannhill!AV382)</f>
        <v>0</v>
      </c>
      <c r="AW382" s="78">
        <f>SUM(Mariannhill!AW382)</f>
        <v>0</v>
      </c>
      <c r="AX382" s="78">
        <f>SUM(Mariannhill!AX382)</f>
        <v>0</v>
      </c>
      <c r="AY382" s="78">
        <f>SUM(Mariannhill!AY382)</f>
        <v>0</v>
      </c>
      <c r="AZ382" s="78">
        <f>SUM(Mariannhill!AZ382)</f>
        <v>0</v>
      </c>
      <c r="BA382" s="78">
        <f>SUM(Mariannhill!BA382)</f>
        <v>0</v>
      </c>
      <c r="BB382" s="78">
        <f>SUM(Mariannhill!BB382)</f>
        <v>0</v>
      </c>
      <c r="BC382" s="78">
        <f>SUM(Mariannhill!BC382)</f>
        <v>0</v>
      </c>
      <c r="BD382" s="78">
        <f>SUM(Mariannhill!BD382)</f>
        <v>0</v>
      </c>
      <c r="BE382" s="77">
        <f>SUM(Mariannhill!BE382)</f>
        <v>333333.33</v>
      </c>
      <c r="BF382" s="79">
        <f>SUM(Mariannhill!BF382)</f>
        <v>0</v>
      </c>
      <c r="BG382" s="78">
        <f>SUM(Mariannhill!BG382)</f>
        <v>0</v>
      </c>
      <c r="BH382" s="78">
        <f>SUM(Mariannhill!BH382)</f>
        <v>0</v>
      </c>
      <c r="BI382" s="78">
        <f>SUM(Mariannhill!BI382)</f>
        <v>0</v>
      </c>
      <c r="BJ382" s="78">
        <f>SUM(Mariannhill!BJ382)</f>
        <v>0</v>
      </c>
      <c r="BK382" s="78">
        <f>SUM(Mariannhill!BK382)</f>
        <v>0</v>
      </c>
      <c r="BL382" s="78">
        <f>SUM(Mariannhill!BL382)</f>
        <v>0</v>
      </c>
      <c r="BM382" s="78">
        <f>SUM(Mariannhill!BM382)</f>
        <v>0</v>
      </c>
      <c r="BN382" s="78">
        <f>SUM(Mariannhill!BN382)</f>
        <v>0</v>
      </c>
      <c r="BO382" s="78">
        <f>SUM(Mariannhill!BO382)</f>
        <v>0</v>
      </c>
      <c r="BP382" s="78">
        <f>SUM(Mariannhill!BP382)</f>
        <v>0</v>
      </c>
      <c r="BQ382" s="77">
        <f>SUM(Mariannhill!BQ382)</f>
        <v>333333.33</v>
      </c>
      <c r="BR382" s="79">
        <f>SUM(Mariannhill!BR382)</f>
        <v>0</v>
      </c>
      <c r="BS382" s="78">
        <f>SUM(Mariannhill!BS382)</f>
        <v>0</v>
      </c>
      <c r="BT382" s="78">
        <f>SUM(Mariannhill!BT382)</f>
        <v>0</v>
      </c>
      <c r="BU382" s="78">
        <f>SUM(Mariannhill!BU382)</f>
        <v>0</v>
      </c>
      <c r="BV382" s="78">
        <f>SUM(Mariannhill!BV382)</f>
        <v>0</v>
      </c>
      <c r="BW382" s="78">
        <f>SUM(Mariannhill!BW382)</f>
        <v>0</v>
      </c>
      <c r="BX382" s="78">
        <f>SUM(Mariannhill!BX382)</f>
        <v>0</v>
      </c>
      <c r="BY382" s="78">
        <f>SUM(Mariannhill!BY382)</f>
        <v>0</v>
      </c>
      <c r="BZ382" s="78">
        <f>SUM(Mariannhill!BZ382)</f>
        <v>0</v>
      </c>
      <c r="CA382" s="78">
        <f>SUM(Mariannhill!CA382)</f>
        <v>0</v>
      </c>
      <c r="CB382" s="78">
        <f>SUM(Mariannhill!CB382)</f>
        <v>0</v>
      </c>
      <c r="CC382" s="77">
        <f>SUM(Mariannhill!CC382)</f>
        <v>333333.34999999998</v>
      </c>
      <c r="CD382" s="40" t="s">
        <v>50</v>
      </c>
    </row>
    <row r="383" spans="1:82" s="40" customFormat="1" x14ac:dyDescent="0.35">
      <c r="A383" s="44"/>
      <c r="B383" s="26" t="s">
        <v>764</v>
      </c>
      <c r="C383" s="27" t="s">
        <v>761</v>
      </c>
      <c r="D383" s="147" t="s">
        <v>213</v>
      </c>
      <c r="E383" s="255">
        <f>SUM([8]Mariannhill!E381)</f>
        <v>2000000</v>
      </c>
      <c r="F383" s="214" t="b">
        <f>([8]Mariannhill!G375)=G383</f>
        <v>1</v>
      </c>
      <c r="G383" s="75">
        <f t="shared" si="113"/>
        <v>0</v>
      </c>
      <c r="H383" s="76">
        <f>SUM(Mariannhill!H383)</f>
        <v>0</v>
      </c>
      <c r="I383" s="77">
        <f>SUM(Mariannhill!I383)</f>
        <v>0</v>
      </c>
      <c r="J383" s="76">
        <f>SUM(Mariannhill!J383)</f>
        <v>0</v>
      </c>
      <c r="K383" s="78">
        <f>SUM(Mariannhill!K383)</f>
        <v>0</v>
      </c>
      <c r="L383" s="78">
        <f>SUM(Mariannhill!L383)</f>
        <v>0</v>
      </c>
      <c r="M383" s="78">
        <f>SUM(Mariannhill!M383)</f>
        <v>0</v>
      </c>
      <c r="N383" s="78">
        <f>SUM(Mariannhill!N383)</f>
        <v>0</v>
      </c>
      <c r="O383" s="78">
        <f>SUM(Mariannhill!O383)</f>
        <v>0</v>
      </c>
      <c r="P383" s="78">
        <f>SUM(Mariannhill!P383)</f>
        <v>0</v>
      </c>
      <c r="Q383" s="78">
        <f>SUM(Mariannhill!Q383)</f>
        <v>0</v>
      </c>
      <c r="R383" s="78">
        <f>SUM(Mariannhill!R383)</f>
        <v>0</v>
      </c>
      <c r="S383" s="78">
        <f>SUM(Mariannhill!S383)</f>
        <v>0</v>
      </c>
      <c r="T383" s="78">
        <f>SUM(Mariannhill!T383)</f>
        <v>0</v>
      </c>
      <c r="U383" s="77">
        <f>SUM(Mariannhill!U383)</f>
        <v>0</v>
      </c>
      <c r="V383" s="76">
        <f>SUM(Mariannhill!V383)</f>
        <v>0</v>
      </c>
      <c r="W383" s="78">
        <f>SUM(Mariannhill!W383)</f>
        <v>0</v>
      </c>
      <c r="X383" s="78">
        <f>SUM(Mariannhill!X383)</f>
        <v>0</v>
      </c>
      <c r="Y383" s="78">
        <f>SUM(Mariannhill!Y383)</f>
        <v>0</v>
      </c>
      <c r="Z383" s="78">
        <f>SUM(Mariannhill!Z383)</f>
        <v>0</v>
      </c>
      <c r="AA383" s="78">
        <f>SUM(Mariannhill!AA383)</f>
        <v>0</v>
      </c>
      <c r="AB383" s="78">
        <f>SUM(Mariannhill!AB383)</f>
        <v>0</v>
      </c>
      <c r="AC383" s="78">
        <f>SUM(Mariannhill!AC383)</f>
        <v>0</v>
      </c>
      <c r="AD383" s="78">
        <f>SUM(Mariannhill!AD383)</f>
        <v>0</v>
      </c>
      <c r="AE383" s="78">
        <f>SUM(Mariannhill!AE383)</f>
        <v>0</v>
      </c>
      <c r="AF383" s="78">
        <f>SUM(Mariannhill!AF383)</f>
        <v>0</v>
      </c>
      <c r="AG383" s="77">
        <f>SUM(Mariannhill!AG383)</f>
        <v>0</v>
      </c>
      <c r="AH383" s="79">
        <f>SUM(Mariannhill!AH383)</f>
        <v>0</v>
      </c>
      <c r="AI383" s="78">
        <f>SUM(Mariannhill!AI383)</f>
        <v>0</v>
      </c>
      <c r="AJ383" s="78">
        <f>SUM(Mariannhill!AJ383)</f>
        <v>0</v>
      </c>
      <c r="AK383" s="78">
        <f>SUM(Mariannhill!AK383)</f>
        <v>0</v>
      </c>
      <c r="AL383" s="78">
        <f>SUM(Mariannhill!AL383)</f>
        <v>0</v>
      </c>
      <c r="AM383" s="78">
        <f>SUM(Mariannhill!AM383)</f>
        <v>0</v>
      </c>
      <c r="AN383" s="78">
        <f>SUM(Mariannhill!AN383)</f>
        <v>0</v>
      </c>
      <c r="AO383" s="78">
        <f>SUM(Mariannhill!AO383)</f>
        <v>0</v>
      </c>
      <c r="AP383" s="78">
        <f>SUM(Mariannhill!AP383)</f>
        <v>0</v>
      </c>
      <c r="AQ383" s="78">
        <f>SUM(Mariannhill!AQ383)</f>
        <v>0</v>
      </c>
      <c r="AR383" s="78">
        <f>SUM(Mariannhill!AR383)</f>
        <v>0</v>
      </c>
      <c r="AS383" s="77">
        <f>SUM(Mariannhill!AS383)</f>
        <v>0</v>
      </c>
      <c r="AT383" s="79">
        <f>SUM(Mariannhill!AT383)</f>
        <v>0</v>
      </c>
      <c r="AU383" s="78">
        <f>SUM(Mariannhill!AU383)</f>
        <v>0</v>
      </c>
      <c r="AV383" s="78">
        <f>SUM(Mariannhill!AV383)</f>
        <v>0</v>
      </c>
      <c r="AW383" s="78">
        <f>SUM(Mariannhill!AW383)</f>
        <v>0</v>
      </c>
      <c r="AX383" s="78">
        <f>SUM(Mariannhill!AX383)</f>
        <v>0</v>
      </c>
      <c r="AY383" s="78">
        <f>SUM(Mariannhill!AY383)</f>
        <v>0</v>
      </c>
      <c r="AZ383" s="78">
        <f>SUM(Mariannhill!AZ383)</f>
        <v>0</v>
      </c>
      <c r="BA383" s="78">
        <f>SUM(Mariannhill!BA383)</f>
        <v>0</v>
      </c>
      <c r="BB383" s="78">
        <f>SUM(Mariannhill!BB383)</f>
        <v>0</v>
      </c>
      <c r="BC383" s="78">
        <f>SUM(Mariannhill!BC383)</f>
        <v>0</v>
      </c>
      <c r="BD383" s="78">
        <f>SUM(Mariannhill!BD383)</f>
        <v>0</v>
      </c>
      <c r="BE383" s="77">
        <f>SUM(Mariannhill!BE383)</f>
        <v>0</v>
      </c>
      <c r="BF383" s="79">
        <f>SUM(Mariannhill!BF383)</f>
        <v>0</v>
      </c>
      <c r="BG383" s="78">
        <f>SUM(Mariannhill!BG383)</f>
        <v>0</v>
      </c>
      <c r="BH383" s="78">
        <f>SUM(Mariannhill!BH383)</f>
        <v>0</v>
      </c>
      <c r="BI383" s="78">
        <f>SUM(Mariannhill!BI383)</f>
        <v>0</v>
      </c>
      <c r="BJ383" s="78">
        <f>SUM(Mariannhill!BJ383)</f>
        <v>0</v>
      </c>
      <c r="BK383" s="78">
        <f>SUM(Mariannhill!BK383)</f>
        <v>0</v>
      </c>
      <c r="BL383" s="78">
        <f>SUM(Mariannhill!BL383)</f>
        <v>0</v>
      </c>
      <c r="BM383" s="78">
        <f>SUM(Mariannhill!BM383)</f>
        <v>0</v>
      </c>
      <c r="BN383" s="78">
        <f>SUM(Mariannhill!BN383)</f>
        <v>0</v>
      </c>
      <c r="BO383" s="78">
        <f>SUM(Mariannhill!BO383)</f>
        <v>0</v>
      </c>
      <c r="BP383" s="78">
        <f>SUM(Mariannhill!BP383)</f>
        <v>0</v>
      </c>
      <c r="BQ383" s="77">
        <f>SUM(Mariannhill!BQ383)</f>
        <v>0</v>
      </c>
      <c r="BR383" s="79">
        <f>SUM(Mariannhill!BR383)</f>
        <v>0</v>
      </c>
      <c r="BS383" s="78">
        <f>SUM(Mariannhill!BS383)</f>
        <v>0</v>
      </c>
      <c r="BT383" s="78">
        <f>SUM(Mariannhill!BT383)</f>
        <v>0</v>
      </c>
      <c r="BU383" s="78">
        <f>SUM(Mariannhill!BU383)</f>
        <v>0</v>
      </c>
      <c r="BV383" s="78">
        <f>SUM(Mariannhill!BV383)</f>
        <v>0</v>
      </c>
      <c r="BW383" s="78">
        <f>SUM(Mariannhill!BW383)</f>
        <v>0</v>
      </c>
      <c r="BX383" s="78">
        <f>SUM(Mariannhill!BX383)</f>
        <v>0</v>
      </c>
      <c r="BY383" s="78">
        <f>SUM(Mariannhill!BY383)</f>
        <v>0</v>
      </c>
      <c r="BZ383" s="78">
        <f>SUM(Mariannhill!BZ383)</f>
        <v>0</v>
      </c>
      <c r="CA383" s="78">
        <f>SUM(Mariannhill!CA383)</f>
        <v>0</v>
      </c>
      <c r="CB383" s="78">
        <f>SUM(Mariannhill!CB383)</f>
        <v>0</v>
      </c>
      <c r="CC383" s="77">
        <f>SUM(Mariannhill!CC383)</f>
        <v>0</v>
      </c>
      <c r="CD383" s="40" t="s">
        <v>50</v>
      </c>
    </row>
    <row r="384" spans="1:82" s="40" customFormat="1" ht="26" x14ac:dyDescent="0.35">
      <c r="A384" s="44"/>
      <c r="B384" s="74" t="s">
        <v>754</v>
      </c>
      <c r="C384" s="28" t="str">
        <f>"Nominated Subcontract (NSC) DB Works and Services (including Provisional Sums and allowances in the Nominated Subcontract ("&amp; TEXT(F384,"## ### ###") &amp;")"</f>
        <v>Nominated Subcontract (NSC) DB Works and Services (including Provisional Sums and allowances in the Nominated Subcontract (FALSE)</v>
      </c>
      <c r="D384" s="147" t="s">
        <v>350</v>
      </c>
      <c r="E384" s="255">
        <f>SUM(Mariannhill!E384)</f>
        <v>1</v>
      </c>
      <c r="F384" s="214" t="b">
        <f>(Mariannhill!G376)=G384</f>
        <v>0</v>
      </c>
      <c r="G384" s="75">
        <f t="shared" ref="G384:G389" si="114">+SUM(H384:CC384)</f>
        <v>40000000</v>
      </c>
      <c r="H384" s="76">
        <f>SUM(Mariannhill!H384)</f>
        <v>0</v>
      </c>
      <c r="I384" s="77">
        <f>SUM(Mariannhill!I384)</f>
        <v>0</v>
      </c>
      <c r="J384" s="76">
        <f>SUM(Mariannhill!J384)</f>
        <v>0</v>
      </c>
      <c r="K384" s="78">
        <f>SUM(Mariannhill!K384)</f>
        <v>0</v>
      </c>
      <c r="L384" s="78">
        <f>SUM(Mariannhill!L384)</f>
        <v>0</v>
      </c>
      <c r="M384" s="78">
        <f>SUM(Mariannhill!M384)</f>
        <v>0</v>
      </c>
      <c r="N384" s="78">
        <f>SUM(Mariannhill!N384)</f>
        <v>0</v>
      </c>
      <c r="O384" s="78">
        <f>SUM(Mariannhill!O384)</f>
        <v>0</v>
      </c>
      <c r="P384" s="78">
        <f>SUM(Mariannhill!P384)</f>
        <v>0</v>
      </c>
      <c r="Q384" s="78">
        <f>SUM(Mariannhill!Q384)</f>
        <v>0</v>
      </c>
      <c r="R384" s="78">
        <f>SUM(Mariannhill!R384)</f>
        <v>0</v>
      </c>
      <c r="S384" s="78">
        <f>SUM(Mariannhill!S384)</f>
        <v>0</v>
      </c>
      <c r="T384" s="78">
        <f>SUM(Mariannhill!T384)</f>
        <v>0</v>
      </c>
      <c r="U384" s="77">
        <f>SUM(Mariannhill!U384)</f>
        <v>0</v>
      </c>
      <c r="V384" s="76">
        <f>SUM(Mariannhill!V384)</f>
        <v>0</v>
      </c>
      <c r="W384" s="78">
        <f>SUM(Mariannhill!W384)</f>
        <v>0</v>
      </c>
      <c r="X384" s="78">
        <f>SUM(Mariannhill!X384)</f>
        <v>0</v>
      </c>
      <c r="Y384" s="78">
        <f>SUM(Mariannhill!Y384)</f>
        <v>0</v>
      </c>
      <c r="Z384" s="78">
        <f>SUM(Mariannhill!Z384)</f>
        <v>0</v>
      </c>
      <c r="AA384" s="78">
        <f>SUM(Mariannhill!AA384)</f>
        <v>0</v>
      </c>
      <c r="AB384" s="78">
        <f>SUM(Mariannhill!AB384)</f>
        <v>740740.74</v>
      </c>
      <c r="AC384" s="78">
        <f>SUM(Mariannhill!AC384)</f>
        <v>740740.74</v>
      </c>
      <c r="AD384" s="78">
        <f>SUM(Mariannhill!AD384)</f>
        <v>740740.74</v>
      </c>
      <c r="AE384" s="78">
        <f>SUM(Mariannhill!AE384)</f>
        <v>740740.74</v>
      </c>
      <c r="AF384" s="78">
        <f>SUM(Mariannhill!AF384)</f>
        <v>740740.74</v>
      </c>
      <c r="AG384" s="77">
        <f>SUM(Mariannhill!AG384)</f>
        <v>740740.74</v>
      </c>
      <c r="AH384" s="79">
        <f>SUM(Mariannhill!AH384)</f>
        <v>740740.74</v>
      </c>
      <c r="AI384" s="78">
        <f>SUM(Mariannhill!AI384)</f>
        <v>740740.74</v>
      </c>
      <c r="AJ384" s="78">
        <f>SUM(Mariannhill!AJ384)</f>
        <v>740740.74</v>
      </c>
      <c r="AK384" s="78">
        <f>SUM(Mariannhill!AK384)</f>
        <v>740740.74</v>
      </c>
      <c r="AL384" s="78">
        <f>SUM(Mariannhill!AL384)</f>
        <v>740740.74</v>
      </c>
      <c r="AM384" s="78">
        <f>SUM(Mariannhill!AM384)</f>
        <v>740740.74</v>
      </c>
      <c r="AN384" s="78">
        <f>SUM(Mariannhill!AN384)</f>
        <v>740740.74</v>
      </c>
      <c r="AO384" s="78">
        <f>SUM(Mariannhill!AO384)</f>
        <v>740740.74</v>
      </c>
      <c r="AP384" s="78">
        <f>SUM(Mariannhill!AP384)</f>
        <v>740740.74</v>
      </c>
      <c r="AQ384" s="78">
        <f>SUM(Mariannhill!AQ384)</f>
        <v>740740.74</v>
      </c>
      <c r="AR384" s="78">
        <f>SUM(Mariannhill!AR384)</f>
        <v>740740.74</v>
      </c>
      <c r="AS384" s="77">
        <f>SUM(Mariannhill!AS384)</f>
        <v>740740.74</v>
      </c>
      <c r="AT384" s="79">
        <f>SUM(Mariannhill!AT384)</f>
        <v>740740.74</v>
      </c>
      <c r="AU384" s="78">
        <f>SUM(Mariannhill!AU384)</f>
        <v>740740.74</v>
      </c>
      <c r="AV384" s="78">
        <f>SUM(Mariannhill!AV384)</f>
        <v>740740.74</v>
      </c>
      <c r="AW384" s="78">
        <f>SUM(Mariannhill!AW384)</f>
        <v>740740.74</v>
      </c>
      <c r="AX384" s="78">
        <f>SUM(Mariannhill!AX384)</f>
        <v>740740.74</v>
      </c>
      <c r="AY384" s="78">
        <f>SUM(Mariannhill!AY384)</f>
        <v>740740.74</v>
      </c>
      <c r="AZ384" s="78">
        <f>SUM(Mariannhill!AZ384)</f>
        <v>740740.74</v>
      </c>
      <c r="BA384" s="78">
        <f>SUM(Mariannhill!BA384)</f>
        <v>740740.74</v>
      </c>
      <c r="BB384" s="78">
        <f>SUM(Mariannhill!BB384)</f>
        <v>740740.74</v>
      </c>
      <c r="BC384" s="78">
        <f>SUM(Mariannhill!BC384)</f>
        <v>740740.74</v>
      </c>
      <c r="BD384" s="78">
        <f>SUM(Mariannhill!BD384)</f>
        <v>740740.74</v>
      </c>
      <c r="BE384" s="77">
        <f>SUM(Mariannhill!BE384)</f>
        <v>740740.74</v>
      </c>
      <c r="BF384" s="79">
        <f>SUM(Mariannhill!BF384)</f>
        <v>740740.74</v>
      </c>
      <c r="BG384" s="78">
        <f>SUM(Mariannhill!BG384)</f>
        <v>740740.74</v>
      </c>
      <c r="BH384" s="78">
        <f>SUM(Mariannhill!BH384)</f>
        <v>740740.74</v>
      </c>
      <c r="BI384" s="78">
        <f>SUM(Mariannhill!BI384)</f>
        <v>740740.74</v>
      </c>
      <c r="BJ384" s="78">
        <f>SUM(Mariannhill!BJ384)</f>
        <v>740740.74</v>
      </c>
      <c r="BK384" s="78">
        <f>SUM(Mariannhill!BK384)</f>
        <v>740740.74</v>
      </c>
      <c r="BL384" s="78">
        <f>SUM(Mariannhill!BL384)</f>
        <v>740740.74</v>
      </c>
      <c r="BM384" s="78">
        <f>SUM(Mariannhill!BM384)</f>
        <v>740740.74</v>
      </c>
      <c r="BN384" s="78">
        <f>SUM(Mariannhill!BN384)</f>
        <v>740740.74</v>
      </c>
      <c r="BO384" s="78">
        <f>SUM(Mariannhill!BO384)</f>
        <v>740740.74</v>
      </c>
      <c r="BP384" s="78">
        <f>SUM(Mariannhill!BP384)</f>
        <v>740740.74</v>
      </c>
      <c r="BQ384" s="77">
        <f>SUM(Mariannhill!BQ384)</f>
        <v>740740.74</v>
      </c>
      <c r="BR384" s="79">
        <f>SUM(Mariannhill!BR384)</f>
        <v>740740.74</v>
      </c>
      <c r="BS384" s="78">
        <f>SUM(Mariannhill!BS384)</f>
        <v>740740.74</v>
      </c>
      <c r="BT384" s="78">
        <f>SUM(Mariannhill!BT384)</f>
        <v>740740.74</v>
      </c>
      <c r="BU384" s="78">
        <f>SUM(Mariannhill!BU384)</f>
        <v>740740.74</v>
      </c>
      <c r="BV384" s="78">
        <f>SUM(Mariannhill!BV384)</f>
        <v>740740.74</v>
      </c>
      <c r="BW384" s="78">
        <f>SUM(Mariannhill!BW384)</f>
        <v>740740.74</v>
      </c>
      <c r="BX384" s="78">
        <f>SUM(Mariannhill!BX384)</f>
        <v>740740.74</v>
      </c>
      <c r="BY384" s="78">
        <f>SUM(Mariannhill!BY384)</f>
        <v>740740.74</v>
      </c>
      <c r="BZ384" s="78">
        <f>SUM(Mariannhill!BZ384)</f>
        <v>740740.74</v>
      </c>
      <c r="CA384" s="78">
        <f>SUM(Mariannhill!CA384)</f>
        <v>740740.74</v>
      </c>
      <c r="CB384" s="78">
        <f>SUM(Mariannhill!CB384)</f>
        <v>740740.74</v>
      </c>
      <c r="CC384" s="77">
        <f>SUM(Mariannhill!CC384)</f>
        <v>740740.78</v>
      </c>
      <c r="CD384" s="40" t="s">
        <v>50</v>
      </c>
    </row>
    <row r="385" spans="1:82" s="40" customFormat="1" ht="26" x14ac:dyDescent="0.35">
      <c r="A385" s="44"/>
      <c r="B385" s="26" t="s">
        <v>755</v>
      </c>
      <c r="C385" s="27" t="str">
        <f>"Nominated Subcontract (NSC) DB Works and Services - Overhead charges and Profit in respect of B-6016-a ("&amp; TEXT(G385,"###%") &amp; ")"</f>
        <v>Nominated Subcontract (NSC) DB Works and Services - Overhead charges and Profit in respect of B-6016-a (%)</v>
      </c>
      <c r="D385" s="147" t="s">
        <v>213</v>
      </c>
      <c r="E385" s="255">
        <f>SUM(Mariannhill!E385)</f>
        <v>40000000</v>
      </c>
      <c r="F385" s="214" t="b">
        <f>(Mariannhill!G377)=G385</f>
        <v>1</v>
      </c>
      <c r="G385" s="75">
        <f t="shared" si="114"/>
        <v>0</v>
      </c>
      <c r="H385" s="76">
        <f>SUM(Mariannhill!H385)</f>
        <v>0</v>
      </c>
      <c r="I385" s="77">
        <f>SUM(Mariannhill!I385)</f>
        <v>0</v>
      </c>
      <c r="J385" s="76">
        <f>SUM(Mariannhill!J385)</f>
        <v>0</v>
      </c>
      <c r="K385" s="78">
        <f>SUM(Mariannhill!K385)</f>
        <v>0</v>
      </c>
      <c r="L385" s="78">
        <f>SUM(Mariannhill!L385)</f>
        <v>0</v>
      </c>
      <c r="M385" s="78">
        <f>SUM(Mariannhill!M385)</f>
        <v>0</v>
      </c>
      <c r="N385" s="78">
        <f>SUM(Mariannhill!N385)</f>
        <v>0</v>
      </c>
      <c r="O385" s="78">
        <f>SUM(Mariannhill!O385)</f>
        <v>0</v>
      </c>
      <c r="P385" s="78">
        <f>SUM(Mariannhill!P385)</f>
        <v>0</v>
      </c>
      <c r="Q385" s="78">
        <f>SUM(Mariannhill!Q385)</f>
        <v>0</v>
      </c>
      <c r="R385" s="78">
        <f>SUM(Mariannhill!R385)</f>
        <v>0</v>
      </c>
      <c r="S385" s="78">
        <f>SUM(Mariannhill!S385)</f>
        <v>0</v>
      </c>
      <c r="T385" s="78">
        <f>SUM(Mariannhill!T385)</f>
        <v>0</v>
      </c>
      <c r="U385" s="77">
        <f>SUM(Mariannhill!U385)</f>
        <v>0</v>
      </c>
      <c r="V385" s="76">
        <f>SUM(Mariannhill!V385)</f>
        <v>0</v>
      </c>
      <c r="W385" s="78">
        <f>SUM(Mariannhill!W385)</f>
        <v>0</v>
      </c>
      <c r="X385" s="78">
        <f>SUM(Mariannhill!X385)</f>
        <v>0</v>
      </c>
      <c r="Y385" s="78">
        <f>SUM(Mariannhill!Y385)</f>
        <v>0</v>
      </c>
      <c r="Z385" s="78">
        <f>SUM(Mariannhill!Z385)</f>
        <v>0</v>
      </c>
      <c r="AA385" s="78">
        <f>SUM(Mariannhill!AA385)</f>
        <v>0</v>
      </c>
      <c r="AB385" s="78">
        <f>SUM(Mariannhill!AB385)</f>
        <v>0</v>
      </c>
      <c r="AC385" s="78">
        <f>SUM(Mariannhill!AC385)</f>
        <v>0</v>
      </c>
      <c r="AD385" s="78">
        <f>SUM(Mariannhill!AD385)</f>
        <v>0</v>
      </c>
      <c r="AE385" s="78">
        <f>SUM(Mariannhill!AE385)</f>
        <v>0</v>
      </c>
      <c r="AF385" s="78">
        <f>SUM(Mariannhill!AF385)</f>
        <v>0</v>
      </c>
      <c r="AG385" s="77">
        <f>SUM(Mariannhill!AG385)</f>
        <v>0</v>
      </c>
      <c r="AH385" s="79">
        <f>SUM(Mariannhill!AH385)</f>
        <v>0</v>
      </c>
      <c r="AI385" s="78">
        <f>SUM(Mariannhill!AI385)</f>
        <v>0</v>
      </c>
      <c r="AJ385" s="78">
        <f>SUM(Mariannhill!AJ385)</f>
        <v>0</v>
      </c>
      <c r="AK385" s="78">
        <f>SUM(Mariannhill!AK385)</f>
        <v>0</v>
      </c>
      <c r="AL385" s="78">
        <f>SUM(Mariannhill!AL385)</f>
        <v>0</v>
      </c>
      <c r="AM385" s="78">
        <f>SUM(Mariannhill!AM385)</f>
        <v>0</v>
      </c>
      <c r="AN385" s="78">
        <f>SUM(Mariannhill!AN385)</f>
        <v>0</v>
      </c>
      <c r="AO385" s="78">
        <f>SUM(Mariannhill!AO385)</f>
        <v>0</v>
      </c>
      <c r="AP385" s="78">
        <f>SUM(Mariannhill!AP385)</f>
        <v>0</v>
      </c>
      <c r="AQ385" s="78">
        <f>SUM(Mariannhill!AQ385)</f>
        <v>0</v>
      </c>
      <c r="AR385" s="78">
        <f>SUM(Mariannhill!AR385)</f>
        <v>0</v>
      </c>
      <c r="AS385" s="77">
        <f>SUM(Mariannhill!AS385)</f>
        <v>0</v>
      </c>
      <c r="AT385" s="79">
        <f>SUM(Mariannhill!AT385)</f>
        <v>0</v>
      </c>
      <c r="AU385" s="78">
        <f>SUM(Mariannhill!AU385)</f>
        <v>0</v>
      </c>
      <c r="AV385" s="78">
        <f>SUM(Mariannhill!AV385)</f>
        <v>0</v>
      </c>
      <c r="AW385" s="78">
        <f>SUM(Mariannhill!AW385)</f>
        <v>0</v>
      </c>
      <c r="AX385" s="78">
        <f>SUM(Mariannhill!AX385)</f>
        <v>0</v>
      </c>
      <c r="AY385" s="78">
        <f>SUM(Mariannhill!AY385)</f>
        <v>0</v>
      </c>
      <c r="AZ385" s="78">
        <f>SUM(Mariannhill!AZ385)</f>
        <v>0</v>
      </c>
      <c r="BA385" s="78">
        <f>SUM(Mariannhill!BA385)</f>
        <v>0</v>
      </c>
      <c r="BB385" s="78">
        <f>SUM(Mariannhill!BB385)</f>
        <v>0</v>
      </c>
      <c r="BC385" s="78">
        <f>SUM(Mariannhill!BC385)</f>
        <v>0</v>
      </c>
      <c r="BD385" s="78">
        <f>SUM(Mariannhill!BD385)</f>
        <v>0</v>
      </c>
      <c r="BE385" s="77">
        <f>SUM(Mariannhill!BE385)</f>
        <v>0</v>
      </c>
      <c r="BF385" s="79">
        <f>SUM(Mariannhill!BF385)</f>
        <v>0</v>
      </c>
      <c r="BG385" s="78">
        <f>SUM(Mariannhill!BG385)</f>
        <v>0</v>
      </c>
      <c r="BH385" s="78">
        <f>SUM(Mariannhill!BH385)</f>
        <v>0</v>
      </c>
      <c r="BI385" s="78">
        <f>SUM(Mariannhill!BI385)</f>
        <v>0</v>
      </c>
      <c r="BJ385" s="78">
        <f>SUM(Mariannhill!BJ385)</f>
        <v>0</v>
      </c>
      <c r="BK385" s="78">
        <f>SUM(Mariannhill!BK385)</f>
        <v>0</v>
      </c>
      <c r="BL385" s="78">
        <f>SUM(Mariannhill!BL385)</f>
        <v>0</v>
      </c>
      <c r="BM385" s="78">
        <f>SUM(Mariannhill!BM385)</f>
        <v>0</v>
      </c>
      <c r="BN385" s="78">
        <f>SUM(Mariannhill!BN385)</f>
        <v>0</v>
      </c>
      <c r="BO385" s="78">
        <f>SUM(Mariannhill!BO385)</f>
        <v>0</v>
      </c>
      <c r="BP385" s="78">
        <f>SUM(Mariannhill!BP385)</f>
        <v>0</v>
      </c>
      <c r="BQ385" s="77">
        <f>SUM(Mariannhill!BQ385)</f>
        <v>0</v>
      </c>
      <c r="BR385" s="79">
        <f>SUM(Mariannhill!BR385)</f>
        <v>0</v>
      </c>
      <c r="BS385" s="78">
        <f>SUM(Mariannhill!BS385)</f>
        <v>0</v>
      </c>
      <c r="BT385" s="78">
        <f>SUM(Mariannhill!BT385)</f>
        <v>0</v>
      </c>
      <c r="BU385" s="78">
        <f>SUM(Mariannhill!BU385)</f>
        <v>0</v>
      </c>
      <c r="BV385" s="78">
        <f>SUM(Mariannhill!BV385)</f>
        <v>0</v>
      </c>
      <c r="BW385" s="78">
        <f>SUM(Mariannhill!BW385)</f>
        <v>0</v>
      </c>
      <c r="BX385" s="78">
        <f>SUM(Mariannhill!BX385)</f>
        <v>0</v>
      </c>
      <c r="BY385" s="78">
        <f>SUM(Mariannhill!BY385)</f>
        <v>0</v>
      </c>
      <c r="BZ385" s="78">
        <f>SUM(Mariannhill!BZ385)</f>
        <v>0</v>
      </c>
      <c r="CA385" s="78">
        <f>SUM(Mariannhill!CA385)</f>
        <v>0</v>
      </c>
      <c r="CB385" s="78">
        <f>SUM(Mariannhill!CB385)</f>
        <v>0</v>
      </c>
      <c r="CC385" s="77">
        <f>SUM(Mariannhill!CC385)</f>
        <v>0</v>
      </c>
      <c r="CD385" s="40" t="s">
        <v>50</v>
      </c>
    </row>
    <row r="386" spans="1:82" s="40" customFormat="1" ht="47.5" customHeight="1" x14ac:dyDescent="0.35">
      <c r="A386" s="44"/>
      <c r="B386" s="74" t="s">
        <v>756</v>
      </c>
      <c r="C386" s="28" t="str">
        <f>"Incumbent System Integrator (ISI) DB Works and Services (including Provisional Sums and allowances in the Incumbent System Integrator agreement, but excluding any if triggered items listed elsewhere) ("&amp; TEXT(G386,"##### ####") &amp;")"</f>
        <v>Incumbent System Integrator (ISI) DB Works and Services (including Provisional Sums and allowances in the Incumbent System Integrator agreement, but excluding any if triggered items listed elsewhere) (15 000 000)</v>
      </c>
      <c r="D386" s="147" t="s">
        <v>350</v>
      </c>
      <c r="E386" s="255">
        <f>SUM(Mariannhill!E384)</f>
        <v>1</v>
      </c>
      <c r="F386" s="214" t="b">
        <f>(Mariannhill!G376)=G386</f>
        <v>0</v>
      </c>
      <c r="G386" s="75">
        <f t="shared" ref="G386:G387" si="115">+SUM(H386:CC386)</f>
        <v>15000000</v>
      </c>
      <c r="H386" s="76">
        <f>SUM(Mariannhill!H386)</f>
        <v>0</v>
      </c>
      <c r="I386" s="77">
        <f>SUM(Mariannhill!I386)</f>
        <v>0</v>
      </c>
      <c r="J386" s="76">
        <f>SUM(Mariannhill!J386)</f>
        <v>833333.33</v>
      </c>
      <c r="K386" s="78">
        <f>SUM(Mariannhill!K386)</f>
        <v>833333.33</v>
      </c>
      <c r="L386" s="78">
        <f>SUM(Mariannhill!L386)</f>
        <v>833333.33</v>
      </c>
      <c r="M386" s="78">
        <f>SUM(Mariannhill!M386)</f>
        <v>833333.33</v>
      </c>
      <c r="N386" s="78">
        <f>SUM(Mariannhill!N386)</f>
        <v>833333.33</v>
      </c>
      <c r="O386" s="78">
        <f>SUM(Mariannhill!O386)</f>
        <v>833333.33</v>
      </c>
      <c r="P386" s="78">
        <f>SUM(Mariannhill!P386)</f>
        <v>833333.33</v>
      </c>
      <c r="Q386" s="78">
        <f>SUM(Mariannhill!Q386)</f>
        <v>833333.33</v>
      </c>
      <c r="R386" s="78">
        <f>SUM(Mariannhill!R386)</f>
        <v>833333.33</v>
      </c>
      <c r="S386" s="78">
        <f>SUM(Mariannhill!S386)</f>
        <v>833333.33</v>
      </c>
      <c r="T386" s="78">
        <f>SUM(Mariannhill!T386)</f>
        <v>833333.33</v>
      </c>
      <c r="U386" s="77">
        <f>SUM(Mariannhill!U386)</f>
        <v>833333.33</v>
      </c>
      <c r="V386" s="76">
        <f>SUM(Mariannhill!V386)</f>
        <v>833333.33</v>
      </c>
      <c r="W386" s="78">
        <f>SUM(Mariannhill!W386)</f>
        <v>833333.33</v>
      </c>
      <c r="X386" s="78">
        <f>SUM(Mariannhill!X386)</f>
        <v>833333.33</v>
      </c>
      <c r="Y386" s="78">
        <f>SUM(Mariannhill!Y386)</f>
        <v>833333.33</v>
      </c>
      <c r="Z386" s="78">
        <f>SUM(Mariannhill!Z386)</f>
        <v>833333.33</v>
      </c>
      <c r="AA386" s="78">
        <f>SUM(Mariannhill!AA386)</f>
        <v>833333.33</v>
      </c>
      <c r="AB386" s="78">
        <f>SUM(Mariannhill!AB386)</f>
        <v>0</v>
      </c>
      <c r="AC386" s="78">
        <f>SUM(Mariannhill!AC386)</f>
        <v>0</v>
      </c>
      <c r="AD386" s="78">
        <f>SUM(Mariannhill!AD386)</f>
        <v>0</v>
      </c>
      <c r="AE386" s="78">
        <f>SUM(Mariannhill!AE386)</f>
        <v>0</v>
      </c>
      <c r="AF386" s="78">
        <f>SUM(Mariannhill!AF386)</f>
        <v>0</v>
      </c>
      <c r="AG386" s="77">
        <f>SUM(Mariannhill!AG386)</f>
        <v>0</v>
      </c>
      <c r="AH386" s="79">
        <f>SUM(Mariannhill!AH386)</f>
        <v>0</v>
      </c>
      <c r="AI386" s="78">
        <f>SUM(Mariannhill!AI386)</f>
        <v>0</v>
      </c>
      <c r="AJ386" s="78">
        <f>SUM(Mariannhill!AJ386)</f>
        <v>0</v>
      </c>
      <c r="AK386" s="78">
        <f>SUM(Mariannhill!AK386)</f>
        <v>0</v>
      </c>
      <c r="AL386" s="78">
        <f>SUM(Mariannhill!AL386)</f>
        <v>0</v>
      </c>
      <c r="AM386" s="78">
        <f>SUM(Mariannhill!AM386)</f>
        <v>0</v>
      </c>
      <c r="AN386" s="78">
        <f>SUM(Mariannhill!AN386)</f>
        <v>0</v>
      </c>
      <c r="AO386" s="78">
        <f>SUM(Mariannhill!AO386)</f>
        <v>0</v>
      </c>
      <c r="AP386" s="78">
        <f>SUM(Mariannhill!AP386)</f>
        <v>0</v>
      </c>
      <c r="AQ386" s="78">
        <f>SUM(Mariannhill!AQ386)</f>
        <v>0</v>
      </c>
      <c r="AR386" s="78">
        <f>SUM(Mariannhill!AR386)</f>
        <v>0</v>
      </c>
      <c r="AS386" s="77">
        <f>SUM(Mariannhill!AS386)</f>
        <v>0</v>
      </c>
      <c r="AT386" s="79">
        <f>SUM(Mariannhill!AT386)</f>
        <v>0</v>
      </c>
      <c r="AU386" s="78">
        <f>SUM(Mariannhill!AU386)</f>
        <v>0</v>
      </c>
      <c r="AV386" s="78">
        <f>SUM(Mariannhill!AV386)</f>
        <v>0</v>
      </c>
      <c r="AW386" s="78">
        <f>SUM(Mariannhill!AW386)</f>
        <v>0</v>
      </c>
      <c r="AX386" s="78">
        <f>SUM(Mariannhill!AX386)</f>
        <v>0</v>
      </c>
      <c r="AY386" s="78">
        <f>SUM(Mariannhill!AY386)</f>
        <v>0</v>
      </c>
      <c r="AZ386" s="78">
        <f>SUM(Mariannhill!AZ386)</f>
        <v>0</v>
      </c>
      <c r="BA386" s="78">
        <f>SUM(Mariannhill!BA386)</f>
        <v>0</v>
      </c>
      <c r="BB386" s="78">
        <f>SUM(Mariannhill!BB386)</f>
        <v>0</v>
      </c>
      <c r="BC386" s="78">
        <f>SUM(Mariannhill!BC386)</f>
        <v>0</v>
      </c>
      <c r="BD386" s="78">
        <f>SUM(Mariannhill!BD386)</f>
        <v>0</v>
      </c>
      <c r="BE386" s="77">
        <f>SUM(Mariannhill!BE386)</f>
        <v>0</v>
      </c>
      <c r="BF386" s="79">
        <f>SUM(Mariannhill!BF386)</f>
        <v>0</v>
      </c>
      <c r="BG386" s="78">
        <f>SUM(Mariannhill!BG386)</f>
        <v>0</v>
      </c>
      <c r="BH386" s="78">
        <f>SUM(Mariannhill!BH386)</f>
        <v>0</v>
      </c>
      <c r="BI386" s="78">
        <f>SUM(Mariannhill!BI386)</f>
        <v>0</v>
      </c>
      <c r="BJ386" s="78">
        <f>SUM(Mariannhill!BJ386)</f>
        <v>0</v>
      </c>
      <c r="BK386" s="78">
        <f>SUM(Mariannhill!BK386)</f>
        <v>0</v>
      </c>
      <c r="BL386" s="78">
        <f>SUM(Mariannhill!BL386)</f>
        <v>0</v>
      </c>
      <c r="BM386" s="78">
        <f>SUM(Mariannhill!BM386)</f>
        <v>0</v>
      </c>
      <c r="BN386" s="78">
        <f>SUM(Mariannhill!BN386)</f>
        <v>0</v>
      </c>
      <c r="BO386" s="78">
        <f>SUM(Mariannhill!BO386)</f>
        <v>0</v>
      </c>
      <c r="BP386" s="78">
        <f>SUM(Mariannhill!BP386)</f>
        <v>0</v>
      </c>
      <c r="BQ386" s="77">
        <f>SUM(Mariannhill!BQ386)</f>
        <v>0</v>
      </c>
      <c r="BR386" s="79">
        <f>SUM(Mariannhill!BR386)</f>
        <v>0</v>
      </c>
      <c r="BS386" s="78">
        <f>SUM(Mariannhill!BS386)</f>
        <v>0</v>
      </c>
      <c r="BT386" s="78">
        <f>SUM(Mariannhill!BT386)</f>
        <v>0</v>
      </c>
      <c r="BU386" s="78">
        <f>SUM(Mariannhill!BU386)</f>
        <v>0</v>
      </c>
      <c r="BV386" s="78">
        <f>SUM(Mariannhill!BV386)</f>
        <v>0</v>
      </c>
      <c r="BW386" s="78">
        <f>SUM(Mariannhill!BW386)</f>
        <v>0</v>
      </c>
      <c r="BX386" s="78">
        <f>SUM(Mariannhill!BX386)</f>
        <v>0</v>
      </c>
      <c r="BY386" s="78">
        <f>SUM(Mariannhill!BY386)</f>
        <v>0</v>
      </c>
      <c r="BZ386" s="78">
        <f>SUM(Mariannhill!BZ386)</f>
        <v>0</v>
      </c>
      <c r="CA386" s="78">
        <f>SUM(Mariannhill!CA386)</f>
        <v>0</v>
      </c>
      <c r="CB386" s="78">
        <f>SUM(Mariannhill!CB386)</f>
        <v>0</v>
      </c>
      <c r="CC386" s="77">
        <f>SUM(Mariannhill!CC386)</f>
        <v>0.06</v>
      </c>
      <c r="CD386" s="40" t="s">
        <v>50</v>
      </c>
    </row>
    <row r="387" spans="1:82" s="40" customFormat="1" ht="26" x14ac:dyDescent="0.35">
      <c r="A387" s="44"/>
      <c r="B387" s="26" t="s">
        <v>757</v>
      </c>
      <c r="C387" s="27" t="str">
        <f>"Incumbent System Integrator (ISI) DB Works and Services - Overhead charges and Profit in respect of B-6017-a ("&amp; TEXT(G387,"###%") &amp; ")"</f>
        <v>Incumbent System Integrator (ISI) DB Works and Services - Overhead charges and Profit in respect of B-6017-a (%)</v>
      </c>
      <c r="D387" s="147" t="s">
        <v>213</v>
      </c>
      <c r="E387" s="255">
        <f>SUM(Mariannhill!E385)</f>
        <v>40000000</v>
      </c>
      <c r="F387" s="214" t="b">
        <f>(Mariannhill!G377)=G387</f>
        <v>1</v>
      </c>
      <c r="G387" s="75">
        <f t="shared" si="115"/>
        <v>0</v>
      </c>
      <c r="H387" s="76">
        <f>SUM(Mariannhill!H387)</f>
        <v>0</v>
      </c>
      <c r="I387" s="77">
        <f>SUM(Mariannhill!I387)</f>
        <v>0</v>
      </c>
      <c r="J387" s="76">
        <f>SUM(Mariannhill!J387)</f>
        <v>0</v>
      </c>
      <c r="K387" s="78">
        <f>SUM(Mariannhill!K387)</f>
        <v>0</v>
      </c>
      <c r="L387" s="78">
        <f>SUM(Mariannhill!L387)</f>
        <v>0</v>
      </c>
      <c r="M387" s="78">
        <f>SUM(Mariannhill!M387)</f>
        <v>0</v>
      </c>
      <c r="N387" s="78">
        <f>SUM(Mariannhill!N387)</f>
        <v>0</v>
      </c>
      <c r="O387" s="78">
        <f>SUM(Mariannhill!O387)</f>
        <v>0</v>
      </c>
      <c r="P387" s="78">
        <f>SUM(Mariannhill!P387)</f>
        <v>0</v>
      </c>
      <c r="Q387" s="78">
        <f>SUM(Mariannhill!Q387)</f>
        <v>0</v>
      </c>
      <c r="R387" s="78">
        <f>SUM(Mariannhill!R387)</f>
        <v>0</v>
      </c>
      <c r="S387" s="78">
        <f>SUM(Mariannhill!S387)</f>
        <v>0</v>
      </c>
      <c r="T387" s="78">
        <f>SUM(Mariannhill!T387)</f>
        <v>0</v>
      </c>
      <c r="U387" s="77">
        <f>SUM(Mariannhill!U387)</f>
        <v>0</v>
      </c>
      <c r="V387" s="76">
        <f>SUM(Mariannhill!V387)</f>
        <v>0</v>
      </c>
      <c r="W387" s="78">
        <f>SUM(Mariannhill!W387)</f>
        <v>0</v>
      </c>
      <c r="X387" s="78">
        <f>SUM(Mariannhill!X387)</f>
        <v>0</v>
      </c>
      <c r="Y387" s="78">
        <f>SUM(Mariannhill!Y387)</f>
        <v>0</v>
      </c>
      <c r="Z387" s="78">
        <f>SUM(Mariannhill!Z387)</f>
        <v>0</v>
      </c>
      <c r="AA387" s="78">
        <f>SUM(Mariannhill!AA387)</f>
        <v>0</v>
      </c>
      <c r="AB387" s="78">
        <f>SUM(Mariannhill!AB387)</f>
        <v>0</v>
      </c>
      <c r="AC387" s="78">
        <f>SUM(Mariannhill!AC387)</f>
        <v>0</v>
      </c>
      <c r="AD387" s="78">
        <f>SUM(Mariannhill!AD387)</f>
        <v>0</v>
      </c>
      <c r="AE387" s="78">
        <f>SUM(Mariannhill!AE387)</f>
        <v>0</v>
      </c>
      <c r="AF387" s="78">
        <f>SUM(Mariannhill!AF387)</f>
        <v>0</v>
      </c>
      <c r="AG387" s="77">
        <f>SUM(Mariannhill!AG387)</f>
        <v>0</v>
      </c>
      <c r="AH387" s="79">
        <f>SUM(Mariannhill!AH387)</f>
        <v>0</v>
      </c>
      <c r="AI387" s="78">
        <f>SUM(Mariannhill!AI387)</f>
        <v>0</v>
      </c>
      <c r="AJ387" s="78">
        <f>SUM(Mariannhill!AJ387)</f>
        <v>0</v>
      </c>
      <c r="AK387" s="78">
        <f>SUM(Mariannhill!AK387)</f>
        <v>0</v>
      </c>
      <c r="AL387" s="78">
        <f>SUM(Mariannhill!AL387)</f>
        <v>0</v>
      </c>
      <c r="AM387" s="78">
        <f>SUM(Mariannhill!AM387)</f>
        <v>0</v>
      </c>
      <c r="AN387" s="78">
        <f>SUM(Mariannhill!AN387)</f>
        <v>0</v>
      </c>
      <c r="AO387" s="78">
        <f>SUM(Mariannhill!AO387)</f>
        <v>0</v>
      </c>
      <c r="AP387" s="78">
        <f>SUM(Mariannhill!AP387)</f>
        <v>0</v>
      </c>
      <c r="AQ387" s="78">
        <f>SUM(Mariannhill!AQ387)</f>
        <v>0</v>
      </c>
      <c r="AR387" s="78">
        <f>SUM(Mariannhill!AR387)</f>
        <v>0</v>
      </c>
      <c r="AS387" s="77">
        <f>SUM(Mariannhill!AS387)</f>
        <v>0</v>
      </c>
      <c r="AT387" s="79">
        <f>SUM(Mariannhill!AT387)</f>
        <v>0</v>
      </c>
      <c r="AU387" s="78">
        <f>SUM(Mariannhill!AU387)</f>
        <v>0</v>
      </c>
      <c r="AV387" s="78">
        <f>SUM(Mariannhill!AV387)</f>
        <v>0</v>
      </c>
      <c r="AW387" s="78">
        <f>SUM(Mariannhill!AW387)</f>
        <v>0</v>
      </c>
      <c r="AX387" s="78">
        <f>SUM(Mariannhill!AX387)</f>
        <v>0</v>
      </c>
      <c r="AY387" s="78">
        <f>SUM(Mariannhill!AY387)</f>
        <v>0</v>
      </c>
      <c r="AZ387" s="78">
        <f>SUM(Mariannhill!AZ387)</f>
        <v>0</v>
      </c>
      <c r="BA387" s="78">
        <f>SUM(Mariannhill!BA387)</f>
        <v>0</v>
      </c>
      <c r="BB387" s="78">
        <f>SUM(Mariannhill!BB387)</f>
        <v>0</v>
      </c>
      <c r="BC387" s="78">
        <f>SUM(Mariannhill!BC387)</f>
        <v>0</v>
      </c>
      <c r="BD387" s="78">
        <f>SUM(Mariannhill!BD387)</f>
        <v>0</v>
      </c>
      <c r="BE387" s="77">
        <f>SUM(Mariannhill!BE387)</f>
        <v>0</v>
      </c>
      <c r="BF387" s="79">
        <f>SUM(Mariannhill!BF387)</f>
        <v>0</v>
      </c>
      <c r="BG387" s="78">
        <f>SUM(Mariannhill!BG387)</f>
        <v>0</v>
      </c>
      <c r="BH387" s="78">
        <f>SUM(Mariannhill!BH387)</f>
        <v>0</v>
      </c>
      <c r="BI387" s="78">
        <f>SUM(Mariannhill!BI387)</f>
        <v>0</v>
      </c>
      <c r="BJ387" s="78">
        <f>SUM(Mariannhill!BJ387)</f>
        <v>0</v>
      </c>
      <c r="BK387" s="78">
        <f>SUM(Mariannhill!BK387)</f>
        <v>0</v>
      </c>
      <c r="BL387" s="78">
        <f>SUM(Mariannhill!BL387)</f>
        <v>0</v>
      </c>
      <c r="BM387" s="78">
        <f>SUM(Mariannhill!BM387)</f>
        <v>0</v>
      </c>
      <c r="BN387" s="78">
        <f>SUM(Mariannhill!BN387)</f>
        <v>0</v>
      </c>
      <c r="BO387" s="78">
        <f>SUM(Mariannhill!BO387)</f>
        <v>0</v>
      </c>
      <c r="BP387" s="78">
        <f>SUM(Mariannhill!BP387)</f>
        <v>0</v>
      </c>
      <c r="BQ387" s="77">
        <f>SUM(Mariannhill!BQ387)</f>
        <v>0</v>
      </c>
      <c r="BR387" s="79">
        <f>SUM(Mariannhill!BR387)</f>
        <v>0</v>
      </c>
      <c r="BS387" s="78">
        <f>SUM(Mariannhill!BS387)</f>
        <v>0</v>
      </c>
      <c r="BT387" s="78">
        <f>SUM(Mariannhill!BT387)</f>
        <v>0</v>
      </c>
      <c r="BU387" s="78">
        <f>SUM(Mariannhill!BU387)</f>
        <v>0</v>
      </c>
      <c r="BV387" s="78">
        <f>SUM(Mariannhill!BV387)</f>
        <v>0</v>
      </c>
      <c r="BW387" s="78">
        <f>SUM(Mariannhill!BW387)</f>
        <v>0</v>
      </c>
      <c r="BX387" s="78">
        <f>SUM(Mariannhill!BX387)</f>
        <v>0</v>
      </c>
      <c r="BY387" s="78">
        <f>SUM(Mariannhill!BY387)</f>
        <v>0</v>
      </c>
      <c r="BZ387" s="78">
        <f>SUM(Mariannhill!BZ387)</f>
        <v>0</v>
      </c>
      <c r="CA387" s="78">
        <f>SUM(Mariannhill!CA387)</f>
        <v>0</v>
      </c>
      <c r="CB387" s="78">
        <f>SUM(Mariannhill!CB387)</f>
        <v>0</v>
      </c>
      <c r="CC387" s="77">
        <f>SUM(Mariannhill!CC387)</f>
        <v>0</v>
      </c>
      <c r="CD387" s="40" t="s">
        <v>50</v>
      </c>
    </row>
    <row r="388" spans="1:82" s="40" customFormat="1" x14ac:dyDescent="0.35">
      <c r="A388" s="44"/>
      <c r="B388" s="74" t="s">
        <v>767</v>
      </c>
      <c r="C388" s="28" t="str">
        <f>"Design build Services - N2N (6 months) ("&amp; TEXT(G388,"##### ####") &amp;")"</f>
        <v>Design build Services - N2N (6 months) (5 400 000)</v>
      </c>
      <c r="D388" s="147" t="s">
        <v>350</v>
      </c>
      <c r="E388" s="255">
        <f>SUM(Mariannhill!E388)</f>
        <v>1</v>
      </c>
      <c r="F388" s="214" t="b">
        <f>(Mariannhill!G378)=G388</f>
        <v>0</v>
      </c>
      <c r="G388" s="75">
        <f t="shared" si="114"/>
        <v>5400000</v>
      </c>
      <c r="H388" s="76">
        <f>SUM(Mariannhill!H388)</f>
        <v>1800000</v>
      </c>
      <c r="I388" s="77">
        <f>SUM(Mariannhill!I388)</f>
        <v>1800000</v>
      </c>
      <c r="J388" s="76">
        <f>SUM(Mariannhill!J388)</f>
        <v>1800000</v>
      </c>
      <c r="K388" s="78">
        <f>SUM(Mariannhill!K388)</f>
        <v>0</v>
      </c>
      <c r="L388" s="78">
        <f>SUM(Mariannhill!L388)</f>
        <v>0</v>
      </c>
      <c r="M388" s="78">
        <f>SUM(Mariannhill!M388)</f>
        <v>0</v>
      </c>
      <c r="N388" s="78">
        <f>SUM(Mariannhill!N388)</f>
        <v>0</v>
      </c>
      <c r="O388" s="78">
        <f>SUM(Mariannhill!O388)</f>
        <v>0</v>
      </c>
      <c r="P388" s="78">
        <f>SUM(Mariannhill!P388)</f>
        <v>0</v>
      </c>
      <c r="Q388" s="78">
        <f>SUM(Mariannhill!Q388)</f>
        <v>0</v>
      </c>
      <c r="R388" s="78">
        <f>SUM(Mariannhill!R388)</f>
        <v>0</v>
      </c>
      <c r="S388" s="78">
        <f>SUM(Mariannhill!S388)</f>
        <v>0</v>
      </c>
      <c r="T388" s="78">
        <f>SUM(Mariannhill!T388)</f>
        <v>0</v>
      </c>
      <c r="U388" s="77">
        <f>SUM(Mariannhill!U388)</f>
        <v>0</v>
      </c>
      <c r="V388" s="76">
        <f>SUM(Mariannhill!V388)</f>
        <v>0</v>
      </c>
      <c r="W388" s="78">
        <f>SUM(Mariannhill!W388)</f>
        <v>0</v>
      </c>
      <c r="X388" s="78">
        <f>SUM(Mariannhill!X388)</f>
        <v>0</v>
      </c>
      <c r="Y388" s="78">
        <f>SUM(Mariannhill!Y388)</f>
        <v>0</v>
      </c>
      <c r="Z388" s="78">
        <f>SUM(Mariannhill!Z388)</f>
        <v>0</v>
      </c>
      <c r="AA388" s="78">
        <f>SUM(Mariannhill!AA388)</f>
        <v>0</v>
      </c>
      <c r="AB388" s="78">
        <f>SUM(Mariannhill!AB388)</f>
        <v>0</v>
      </c>
      <c r="AC388" s="78">
        <f>SUM(Mariannhill!AC388)</f>
        <v>0</v>
      </c>
      <c r="AD388" s="78">
        <f>SUM(Mariannhill!AD388)</f>
        <v>0</v>
      </c>
      <c r="AE388" s="78">
        <f>SUM(Mariannhill!AE388)</f>
        <v>0</v>
      </c>
      <c r="AF388" s="78">
        <f>SUM(Mariannhill!AF388)</f>
        <v>0</v>
      </c>
      <c r="AG388" s="77">
        <f>SUM(Mariannhill!AG388)</f>
        <v>0</v>
      </c>
      <c r="AH388" s="79">
        <f>SUM(Mariannhill!AH388)</f>
        <v>0</v>
      </c>
      <c r="AI388" s="78">
        <f>SUM(Mariannhill!AI388)</f>
        <v>0</v>
      </c>
      <c r="AJ388" s="78">
        <f>SUM(Mariannhill!AJ388)</f>
        <v>0</v>
      </c>
      <c r="AK388" s="78">
        <f>SUM(Mariannhill!AK388)</f>
        <v>0</v>
      </c>
      <c r="AL388" s="78">
        <f>SUM(Mariannhill!AL388)</f>
        <v>0</v>
      </c>
      <c r="AM388" s="78">
        <f>SUM(Mariannhill!AM388)</f>
        <v>0</v>
      </c>
      <c r="AN388" s="78">
        <f>SUM(Mariannhill!AN388)</f>
        <v>0</v>
      </c>
      <c r="AO388" s="78">
        <f>SUM(Mariannhill!AO388)</f>
        <v>0</v>
      </c>
      <c r="AP388" s="78">
        <f>SUM(Mariannhill!AP388)</f>
        <v>0</v>
      </c>
      <c r="AQ388" s="78">
        <f>SUM(Mariannhill!AQ388)</f>
        <v>0</v>
      </c>
      <c r="AR388" s="78">
        <f>SUM(Mariannhill!AR388)</f>
        <v>0</v>
      </c>
      <c r="AS388" s="77">
        <f>SUM(Mariannhill!AS388)</f>
        <v>0</v>
      </c>
      <c r="AT388" s="79">
        <f>SUM(Mariannhill!AT388)</f>
        <v>0</v>
      </c>
      <c r="AU388" s="78">
        <f>SUM(Mariannhill!AU388)</f>
        <v>0</v>
      </c>
      <c r="AV388" s="78">
        <f>SUM(Mariannhill!AV388)</f>
        <v>0</v>
      </c>
      <c r="AW388" s="78">
        <f>SUM(Mariannhill!AW388)</f>
        <v>0</v>
      </c>
      <c r="AX388" s="78">
        <f>SUM(Mariannhill!AX388)</f>
        <v>0</v>
      </c>
      <c r="AY388" s="78">
        <f>SUM(Mariannhill!AY388)</f>
        <v>0</v>
      </c>
      <c r="AZ388" s="78">
        <f>SUM(Mariannhill!AZ388)</f>
        <v>0</v>
      </c>
      <c r="BA388" s="78">
        <f>SUM(Mariannhill!BA388)</f>
        <v>0</v>
      </c>
      <c r="BB388" s="78">
        <f>SUM(Mariannhill!BB388)</f>
        <v>0</v>
      </c>
      <c r="BC388" s="78">
        <f>SUM(Mariannhill!BC388)</f>
        <v>0</v>
      </c>
      <c r="BD388" s="78">
        <f>SUM(Mariannhill!BD388)</f>
        <v>0</v>
      </c>
      <c r="BE388" s="77">
        <f>SUM(Mariannhill!BE388)</f>
        <v>0</v>
      </c>
      <c r="BF388" s="79">
        <f>SUM(Mariannhill!BF388)</f>
        <v>0</v>
      </c>
      <c r="BG388" s="78">
        <f>SUM(Mariannhill!BG388)</f>
        <v>0</v>
      </c>
      <c r="BH388" s="78">
        <f>SUM(Mariannhill!BH388)</f>
        <v>0</v>
      </c>
      <c r="BI388" s="78">
        <f>SUM(Mariannhill!BI388)</f>
        <v>0</v>
      </c>
      <c r="BJ388" s="78">
        <f>SUM(Mariannhill!BJ388)</f>
        <v>0</v>
      </c>
      <c r="BK388" s="78">
        <f>SUM(Mariannhill!BK388)</f>
        <v>0</v>
      </c>
      <c r="BL388" s="78">
        <f>SUM(Mariannhill!BL388)</f>
        <v>0</v>
      </c>
      <c r="BM388" s="78">
        <f>SUM(Mariannhill!BM388)</f>
        <v>0</v>
      </c>
      <c r="BN388" s="78">
        <f>SUM(Mariannhill!BN388)</f>
        <v>0</v>
      </c>
      <c r="BO388" s="78">
        <f>SUM(Mariannhill!BO388)</f>
        <v>0</v>
      </c>
      <c r="BP388" s="78">
        <f>SUM(Mariannhill!BP388)</f>
        <v>0</v>
      </c>
      <c r="BQ388" s="77">
        <f>SUM(Mariannhill!BQ388)</f>
        <v>0</v>
      </c>
      <c r="BR388" s="79">
        <f>SUM(Mariannhill!BR388)</f>
        <v>0</v>
      </c>
      <c r="BS388" s="78">
        <f>SUM(Mariannhill!BS388)</f>
        <v>0</v>
      </c>
      <c r="BT388" s="78">
        <f>SUM(Mariannhill!BT388)</f>
        <v>0</v>
      </c>
      <c r="BU388" s="78">
        <f>SUM(Mariannhill!BU388)</f>
        <v>0</v>
      </c>
      <c r="BV388" s="78">
        <f>SUM(Mariannhill!BV388)</f>
        <v>0</v>
      </c>
      <c r="BW388" s="78">
        <f>SUM(Mariannhill!BW388)</f>
        <v>0</v>
      </c>
      <c r="BX388" s="78">
        <f>SUM(Mariannhill!BX388)</f>
        <v>0</v>
      </c>
      <c r="BY388" s="78">
        <f>SUM(Mariannhill!BY388)</f>
        <v>0</v>
      </c>
      <c r="BZ388" s="78">
        <f>SUM(Mariannhill!BZ388)</f>
        <v>0</v>
      </c>
      <c r="CA388" s="78">
        <f>SUM(Mariannhill!CA388)</f>
        <v>0</v>
      </c>
      <c r="CB388" s="78">
        <f>SUM(Mariannhill!CB388)</f>
        <v>0</v>
      </c>
      <c r="CC388" s="77">
        <f>SUM(Mariannhill!CC388)</f>
        <v>0</v>
      </c>
      <c r="CD388" s="40" t="s">
        <v>50</v>
      </c>
    </row>
    <row r="389" spans="1:82" s="40" customFormat="1" ht="26" x14ac:dyDescent="0.35">
      <c r="A389" s="44"/>
      <c r="B389" s="300" t="s">
        <v>768</v>
      </c>
      <c r="C389" s="181" t="str">
        <f>"DB Works and Services - N2N - Overhead charges and Profit in respect of B-6018-a ("&amp; TEXT(G389,"###%") &amp; ")"</f>
        <v>DB Works and Services - N2N - Overhead charges and Profit in respect of B-6018-a (%)</v>
      </c>
      <c r="D389" s="147" t="s">
        <v>213</v>
      </c>
      <c r="E389" s="255">
        <f>SUM(Mariannhill!E389)</f>
        <v>5400000</v>
      </c>
      <c r="F389" s="214" t="b">
        <f>(Mariannhill!G379)=G389</f>
        <v>1</v>
      </c>
      <c r="G389" s="75">
        <f t="shared" si="114"/>
        <v>0</v>
      </c>
      <c r="H389" s="76">
        <f>SUM(Mariannhill!H389)</f>
        <v>0</v>
      </c>
      <c r="I389" s="77">
        <f>SUM(Mariannhill!I389)</f>
        <v>0</v>
      </c>
      <c r="J389" s="76">
        <f>SUM(Mariannhill!J389)</f>
        <v>0</v>
      </c>
      <c r="K389" s="78">
        <f>SUM(Mariannhill!K389)</f>
        <v>0</v>
      </c>
      <c r="L389" s="78">
        <f>SUM(Mariannhill!L389)</f>
        <v>0</v>
      </c>
      <c r="M389" s="78">
        <f>SUM(Mariannhill!M389)</f>
        <v>0</v>
      </c>
      <c r="N389" s="78">
        <f>SUM(Mariannhill!N389)</f>
        <v>0</v>
      </c>
      <c r="O389" s="78">
        <f>SUM(Mariannhill!O389)</f>
        <v>0</v>
      </c>
      <c r="P389" s="78">
        <f>SUM(Mariannhill!P389)</f>
        <v>0</v>
      </c>
      <c r="Q389" s="78">
        <f>SUM(Mariannhill!Q389)</f>
        <v>0</v>
      </c>
      <c r="R389" s="78">
        <f>SUM(Mariannhill!R389)</f>
        <v>0</v>
      </c>
      <c r="S389" s="78">
        <f>SUM(Mariannhill!S389)</f>
        <v>0</v>
      </c>
      <c r="T389" s="78">
        <f>SUM(Mariannhill!T389)</f>
        <v>0</v>
      </c>
      <c r="U389" s="77">
        <f>SUM(Mariannhill!U389)</f>
        <v>0</v>
      </c>
      <c r="V389" s="76">
        <f>SUM(Mariannhill!V389)</f>
        <v>0</v>
      </c>
      <c r="W389" s="78">
        <f>SUM(Mariannhill!W389)</f>
        <v>0</v>
      </c>
      <c r="X389" s="78">
        <f>SUM(Mariannhill!X389)</f>
        <v>0</v>
      </c>
      <c r="Y389" s="78">
        <f>SUM(Mariannhill!Y389)</f>
        <v>0</v>
      </c>
      <c r="Z389" s="78">
        <f>SUM(Mariannhill!Z389)</f>
        <v>0</v>
      </c>
      <c r="AA389" s="78">
        <f>SUM(Mariannhill!AA389)</f>
        <v>0</v>
      </c>
      <c r="AB389" s="78">
        <f>SUM(Mariannhill!AB389)</f>
        <v>0</v>
      </c>
      <c r="AC389" s="78">
        <f>SUM(Mariannhill!AC389)</f>
        <v>0</v>
      </c>
      <c r="AD389" s="78">
        <f>SUM(Mariannhill!AD389)</f>
        <v>0</v>
      </c>
      <c r="AE389" s="78">
        <f>SUM(Mariannhill!AE389)</f>
        <v>0</v>
      </c>
      <c r="AF389" s="78">
        <f>SUM(Mariannhill!AF389)</f>
        <v>0</v>
      </c>
      <c r="AG389" s="77">
        <f>SUM(Mariannhill!AG389)</f>
        <v>0</v>
      </c>
      <c r="AH389" s="79">
        <f>SUM(Mariannhill!AH389)</f>
        <v>0</v>
      </c>
      <c r="AI389" s="78">
        <f>SUM(Mariannhill!AI389)</f>
        <v>0</v>
      </c>
      <c r="AJ389" s="78">
        <f>SUM(Mariannhill!AJ389)</f>
        <v>0</v>
      </c>
      <c r="AK389" s="78">
        <f>SUM(Mariannhill!AK389)</f>
        <v>0</v>
      </c>
      <c r="AL389" s="78">
        <f>SUM(Mariannhill!AL389)</f>
        <v>0</v>
      </c>
      <c r="AM389" s="78">
        <f>SUM(Mariannhill!AM389)</f>
        <v>0</v>
      </c>
      <c r="AN389" s="78">
        <f>SUM(Mariannhill!AN389)</f>
        <v>0</v>
      </c>
      <c r="AO389" s="78">
        <f>SUM(Mariannhill!AO389)</f>
        <v>0</v>
      </c>
      <c r="AP389" s="78">
        <f>SUM(Mariannhill!AP389)</f>
        <v>0</v>
      </c>
      <c r="AQ389" s="78">
        <f>SUM(Mariannhill!AQ389)</f>
        <v>0</v>
      </c>
      <c r="AR389" s="78">
        <f>SUM(Mariannhill!AR389)</f>
        <v>0</v>
      </c>
      <c r="AS389" s="77">
        <f>SUM(Mariannhill!AS389)</f>
        <v>0</v>
      </c>
      <c r="AT389" s="79">
        <f>SUM(Mariannhill!AT389)</f>
        <v>0</v>
      </c>
      <c r="AU389" s="78">
        <f>SUM(Mariannhill!AU389)</f>
        <v>0</v>
      </c>
      <c r="AV389" s="78">
        <f>SUM(Mariannhill!AV389)</f>
        <v>0</v>
      </c>
      <c r="AW389" s="78">
        <f>SUM(Mariannhill!AW389)</f>
        <v>0</v>
      </c>
      <c r="AX389" s="78">
        <f>SUM(Mariannhill!AX389)</f>
        <v>0</v>
      </c>
      <c r="AY389" s="78">
        <f>SUM(Mariannhill!AY389)</f>
        <v>0</v>
      </c>
      <c r="AZ389" s="78">
        <f>SUM(Mariannhill!AZ389)</f>
        <v>0</v>
      </c>
      <c r="BA389" s="78">
        <f>SUM(Mariannhill!BA389)</f>
        <v>0</v>
      </c>
      <c r="BB389" s="78">
        <f>SUM(Mariannhill!BB389)</f>
        <v>0</v>
      </c>
      <c r="BC389" s="78">
        <f>SUM(Mariannhill!BC389)</f>
        <v>0</v>
      </c>
      <c r="BD389" s="78">
        <f>SUM(Mariannhill!BD389)</f>
        <v>0</v>
      </c>
      <c r="BE389" s="77">
        <f>SUM(Mariannhill!BE389)</f>
        <v>0</v>
      </c>
      <c r="BF389" s="79">
        <f>SUM(Mariannhill!BF389)</f>
        <v>0</v>
      </c>
      <c r="BG389" s="78">
        <f>SUM(Mariannhill!BG389)</f>
        <v>0</v>
      </c>
      <c r="BH389" s="78">
        <f>SUM(Mariannhill!BH389)</f>
        <v>0</v>
      </c>
      <c r="BI389" s="78">
        <f>SUM(Mariannhill!BI389)</f>
        <v>0</v>
      </c>
      <c r="BJ389" s="78">
        <f>SUM(Mariannhill!BJ389)</f>
        <v>0</v>
      </c>
      <c r="BK389" s="78">
        <f>SUM(Mariannhill!BK389)</f>
        <v>0</v>
      </c>
      <c r="BL389" s="78">
        <f>SUM(Mariannhill!BL389)</f>
        <v>0</v>
      </c>
      <c r="BM389" s="78">
        <f>SUM(Mariannhill!BM389)</f>
        <v>0</v>
      </c>
      <c r="BN389" s="78">
        <f>SUM(Mariannhill!BN389)</f>
        <v>0</v>
      </c>
      <c r="BO389" s="78">
        <f>SUM(Mariannhill!BO389)</f>
        <v>0</v>
      </c>
      <c r="BP389" s="78">
        <f>SUM(Mariannhill!BP389)</f>
        <v>0</v>
      </c>
      <c r="BQ389" s="77">
        <f>SUM(Mariannhill!BQ389)</f>
        <v>0</v>
      </c>
      <c r="BR389" s="79">
        <f>SUM(Mariannhill!BR389)</f>
        <v>0</v>
      </c>
      <c r="BS389" s="78">
        <f>SUM(Mariannhill!BS389)</f>
        <v>0</v>
      </c>
      <c r="BT389" s="78">
        <f>SUM(Mariannhill!BT389)</f>
        <v>0</v>
      </c>
      <c r="BU389" s="78">
        <f>SUM(Mariannhill!BU389)</f>
        <v>0</v>
      </c>
      <c r="BV389" s="78">
        <f>SUM(Mariannhill!BV389)</f>
        <v>0</v>
      </c>
      <c r="BW389" s="78">
        <f>SUM(Mariannhill!BW389)</f>
        <v>0</v>
      </c>
      <c r="BX389" s="78">
        <f>SUM(Mariannhill!BX389)</f>
        <v>0</v>
      </c>
      <c r="BY389" s="78">
        <f>SUM(Mariannhill!BY389)</f>
        <v>0</v>
      </c>
      <c r="BZ389" s="78">
        <f>SUM(Mariannhill!BZ389)</f>
        <v>0</v>
      </c>
      <c r="CA389" s="78">
        <f>SUM(Mariannhill!CA389)</f>
        <v>0</v>
      </c>
      <c r="CB389" s="78">
        <f>SUM(Mariannhill!CB389)</f>
        <v>0</v>
      </c>
      <c r="CC389" s="77">
        <f>SUM(Mariannhill!CC389)</f>
        <v>0</v>
      </c>
      <c r="CD389" s="40" t="s">
        <v>50</v>
      </c>
    </row>
    <row r="390" spans="1:82" s="40" customFormat="1" x14ac:dyDescent="0.35">
      <c r="A390" s="44"/>
      <c r="B390" s="157"/>
      <c r="C390" s="158"/>
      <c r="D390" s="159" t="s">
        <v>376</v>
      </c>
      <c r="E390" s="285"/>
      <c r="F390" s="214" t="b">
        <f>(Mariannhill!G388)=G390</f>
        <v>0</v>
      </c>
      <c r="G390" s="161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  <c r="V390" s="162"/>
      <c r="W390" s="162"/>
      <c r="X390" s="162"/>
      <c r="Y390" s="162"/>
      <c r="Z390" s="162"/>
      <c r="AA390" s="162"/>
      <c r="AB390" s="162"/>
      <c r="AC390" s="162"/>
      <c r="AD390" s="162"/>
      <c r="AE390" s="162"/>
      <c r="AF390" s="162"/>
      <c r="AG390" s="162"/>
      <c r="AH390" s="162"/>
      <c r="AI390" s="162"/>
      <c r="AJ390" s="162"/>
      <c r="AK390" s="162"/>
      <c r="AL390" s="162"/>
      <c r="AM390" s="162"/>
      <c r="AN390" s="162"/>
      <c r="AO390" s="162"/>
      <c r="AP390" s="162"/>
      <c r="AQ390" s="162"/>
      <c r="AR390" s="162"/>
      <c r="AS390" s="162"/>
      <c r="AT390" s="162"/>
      <c r="AU390" s="162"/>
      <c r="AV390" s="162"/>
      <c r="AW390" s="162"/>
      <c r="AX390" s="162"/>
      <c r="AY390" s="162"/>
      <c r="AZ390" s="162"/>
      <c r="BA390" s="162"/>
      <c r="BB390" s="162"/>
      <c r="BC390" s="162"/>
      <c r="BD390" s="162"/>
      <c r="BE390" s="162"/>
      <c r="BF390" s="162"/>
      <c r="BG390" s="162"/>
      <c r="BH390" s="162"/>
      <c r="BI390" s="162"/>
      <c r="BJ390" s="162"/>
      <c r="BK390" s="162"/>
      <c r="BL390" s="162"/>
      <c r="BM390" s="162"/>
      <c r="BN390" s="162"/>
      <c r="BO390" s="162"/>
      <c r="BP390" s="162"/>
      <c r="BQ390" s="162"/>
      <c r="BR390" s="162"/>
      <c r="BS390" s="162"/>
      <c r="BT390" s="162"/>
      <c r="BU390" s="162"/>
      <c r="BV390" s="162"/>
      <c r="BW390" s="162"/>
      <c r="BX390" s="162"/>
      <c r="BY390" s="162"/>
      <c r="BZ390" s="162"/>
      <c r="CA390" s="162"/>
      <c r="CB390" s="162"/>
      <c r="CC390" s="162"/>
    </row>
    <row r="391" spans="1:82" s="40" customFormat="1" x14ac:dyDescent="0.35">
      <c r="A391" s="44"/>
      <c r="B391" s="114" t="s">
        <v>678</v>
      </c>
      <c r="C391" s="115" t="s">
        <v>679</v>
      </c>
      <c r="D391" s="116" t="s">
        <v>376</v>
      </c>
      <c r="E391" s="281"/>
      <c r="F391" s="214" t="b">
        <f>(Mariannhill!G389)=G391</f>
        <v>0</v>
      </c>
      <c r="G391" s="117">
        <f t="shared" ref="G391:AL391" si="116">SUM(G392:G426)</f>
        <v>5354000</v>
      </c>
      <c r="H391" s="126">
        <f t="shared" si="116"/>
        <v>0</v>
      </c>
      <c r="I391" s="127">
        <f t="shared" si="116"/>
        <v>0</v>
      </c>
      <c r="J391" s="126">
        <f t="shared" si="116"/>
        <v>0</v>
      </c>
      <c r="K391" s="128">
        <f t="shared" si="116"/>
        <v>0</v>
      </c>
      <c r="L391" s="128">
        <f t="shared" si="116"/>
        <v>0</v>
      </c>
      <c r="M391" s="128">
        <f t="shared" si="116"/>
        <v>0</v>
      </c>
      <c r="N391" s="128">
        <f t="shared" si="116"/>
        <v>0</v>
      </c>
      <c r="O391" s="128">
        <f t="shared" si="116"/>
        <v>0</v>
      </c>
      <c r="P391" s="128">
        <f t="shared" si="116"/>
        <v>0</v>
      </c>
      <c r="Q391" s="128">
        <f t="shared" si="116"/>
        <v>0</v>
      </c>
      <c r="R391" s="128">
        <f t="shared" si="116"/>
        <v>0</v>
      </c>
      <c r="S391" s="128">
        <f t="shared" si="116"/>
        <v>0</v>
      </c>
      <c r="T391" s="128">
        <f t="shared" si="116"/>
        <v>0</v>
      </c>
      <c r="U391" s="127">
        <f t="shared" si="116"/>
        <v>892333.32</v>
      </c>
      <c r="V391" s="126">
        <f t="shared" si="116"/>
        <v>0</v>
      </c>
      <c r="W391" s="128">
        <f t="shared" si="116"/>
        <v>0</v>
      </c>
      <c r="X391" s="128">
        <f t="shared" si="116"/>
        <v>0</v>
      </c>
      <c r="Y391" s="128">
        <f t="shared" si="116"/>
        <v>0</v>
      </c>
      <c r="Z391" s="128">
        <f t="shared" si="116"/>
        <v>0</v>
      </c>
      <c r="AA391" s="128">
        <f t="shared" si="116"/>
        <v>0</v>
      </c>
      <c r="AB391" s="128">
        <f t="shared" si="116"/>
        <v>0</v>
      </c>
      <c r="AC391" s="128">
        <f t="shared" si="116"/>
        <v>0</v>
      </c>
      <c r="AD391" s="128">
        <f t="shared" si="116"/>
        <v>0</v>
      </c>
      <c r="AE391" s="128">
        <f t="shared" si="116"/>
        <v>0</v>
      </c>
      <c r="AF391" s="128">
        <f t="shared" si="116"/>
        <v>0</v>
      </c>
      <c r="AG391" s="127">
        <f t="shared" si="116"/>
        <v>892333.32</v>
      </c>
      <c r="AH391" s="129">
        <f t="shared" si="116"/>
        <v>0</v>
      </c>
      <c r="AI391" s="128">
        <f t="shared" si="116"/>
        <v>0</v>
      </c>
      <c r="AJ391" s="128">
        <f t="shared" si="116"/>
        <v>0</v>
      </c>
      <c r="AK391" s="128">
        <f t="shared" si="116"/>
        <v>0</v>
      </c>
      <c r="AL391" s="128">
        <f t="shared" si="116"/>
        <v>0</v>
      </c>
      <c r="AM391" s="128">
        <f t="shared" ref="AM391:BR391" si="117">SUM(AM392:AM426)</f>
        <v>0</v>
      </c>
      <c r="AN391" s="128">
        <f t="shared" si="117"/>
        <v>0</v>
      </c>
      <c r="AO391" s="128">
        <f t="shared" si="117"/>
        <v>0</v>
      </c>
      <c r="AP391" s="128">
        <f t="shared" si="117"/>
        <v>0</v>
      </c>
      <c r="AQ391" s="128">
        <f t="shared" si="117"/>
        <v>0</v>
      </c>
      <c r="AR391" s="128">
        <f t="shared" si="117"/>
        <v>0</v>
      </c>
      <c r="AS391" s="127">
        <f t="shared" si="117"/>
        <v>892333.32</v>
      </c>
      <c r="AT391" s="129">
        <f t="shared" si="117"/>
        <v>0</v>
      </c>
      <c r="AU391" s="128">
        <f t="shared" si="117"/>
        <v>0</v>
      </c>
      <c r="AV391" s="128">
        <f t="shared" si="117"/>
        <v>0</v>
      </c>
      <c r="AW391" s="128">
        <f t="shared" si="117"/>
        <v>0</v>
      </c>
      <c r="AX391" s="128">
        <f t="shared" si="117"/>
        <v>0</v>
      </c>
      <c r="AY391" s="128">
        <f t="shared" si="117"/>
        <v>0</v>
      </c>
      <c r="AZ391" s="128">
        <f t="shared" si="117"/>
        <v>0</v>
      </c>
      <c r="BA391" s="128">
        <f t="shared" si="117"/>
        <v>0</v>
      </c>
      <c r="BB391" s="128">
        <f t="shared" si="117"/>
        <v>0</v>
      </c>
      <c r="BC391" s="128">
        <f t="shared" si="117"/>
        <v>0</v>
      </c>
      <c r="BD391" s="128">
        <f t="shared" si="117"/>
        <v>0</v>
      </c>
      <c r="BE391" s="127">
        <f t="shared" si="117"/>
        <v>892333.32</v>
      </c>
      <c r="BF391" s="129">
        <f t="shared" si="117"/>
        <v>0</v>
      </c>
      <c r="BG391" s="128">
        <f t="shared" si="117"/>
        <v>0</v>
      </c>
      <c r="BH391" s="128">
        <f t="shared" si="117"/>
        <v>0</v>
      </c>
      <c r="BI391" s="128">
        <f t="shared" si="117"/>
        <v>0</v>
      </c>
      <c r="BJ391" s="128">
        <f t="shared" si="117"/>
        <v>0</v>
      </c>
      <c r="BK391" s="128">
        <f t="shared" si="117"/>
        <v>0</v>
      </c>
      <c r="BL391" s="128">
        <f t="shared" si="117"/>
        <v>0</v>
      </c>
      <c r="BM391" s="128">
        <f t="shared" si="117"/>
        <v>0</v>
      </c>
      <c r="BN391" s="128">
        <f t="shared" si="117"/>
        <v>0</v>
      </c>
      <c r="BO391" s="128">
        <f t="shared" si="117"/>
        <v>0</v>
      </c>
      <c r="BP391" s="128">
        <f t="shared" si="117"/>
        <v>0</v>
      </c>
      <c r="BQ391" s="127">
        <f t="shared" si="117"/>
        <v>892333.32</v>
      </c>
      <c r="BR391" s="129">
        <f t="shared" si="117"/>
        <v>0</v>
      </c>
      <c r="BS391" s="128">
        <f t="shared" ref="BS391:CC391" si="118">SUM(BS392:BS426)</f>
        <v>0</v>
      </c>
      <c r="BT391" s="128">
        <f t="shared" si="118"/>
        <v>0</v>
      </c>
      <c r="BU391" s="128">
        <f t="shared" si="118"/>
        <v>0</v>
      </c>
      <c r="BV391" s="128">
        <f t="shared" si="118"/>
        <v>0</v>
      </c>
      <c r="BW391" s="128">
        <f t="shared" si="118"/>
        <v>0</v>
      </c>
      <c r="BX391" s="128">
        <f t="shared" si="118"/>
        <v>0</v>
      </c>
      <c r="BY391" s="128">
        <f t="shared" si="118"/>
        <v>0</v>
      </c>
      <c r="BZ391" s="128">
        <f t="shared" si="118"/>
        <v>0</v>
      </c>
      <c r="CA391" s="128">
        <f t="shared" si="118"/>
        <v>0</v>
      </c>
      <c r="CB391" s="128">
        <f t="shared" si="118"/>
        <v>0</v>
      </c>
      <c r="CC391" s="127">
        <f t="shared" si="118"/>
        <v>892333.4</v>
      </c>
      <c r="CD391" s="40" t="s">
        <v>50</v>
      </c>
    </row>
    <row r="392" spans="1:82" x14ac:dyDescent="0.35">
      <c r="A392" s="40"/>
      <c r="B392" s="177" t="s">
        <v>680</v>
      </c>
      <c r="C392" s="178" t="s">
        <v>681</v>
      </c>
      <c r="D392" s="179" t="s">
        <v>682</v>
      </c>
      <c r="E392" s="283">
        <f>SUM(Mariannhill!E392)</f>
        <v>1</v>
      </c>
      <c r="F392" s="214" t="b">
        <f>(Mariannhill!G390)=G392</f>
        <v>1</v>
      </c>
      <c r="G392" s="75">
        <f t="shared" ref="G392:G425" si="119">+SUM(H392:CC392)</f>
        <v>0</v>
      </c>
      <c r="H392" s="76">
        <f>SUM(Mariannhill!H392)</f>
        <v>0</v>
      </c>
      <c r="I392" s="77">
        <f>SUM(Mariannhill!I392)</f>
        <v>0</v>
      </c>
      <c r="J392" s="76">
        <f>SUM(Mariannhill!J392)</f>
        <v>0</v>
      </c>
      <c r="K392" s="78">
        <f>SUM(Mariannhill!K392)</f>
        <v>0</v>
      </c>
      <c r="L392" s="78">
        <f>SUM(Mariannhill!L392)</f>
        <v>0</v>
      </c>
      <c r="M392" s="78">
        <f>SUM(Mariannhill!M392)</f>
        <v>0</v>
      </c>
      <c r="N392" s="78">
        <f>SUM(Mariannhill!N392)</f>
        <v>0</v>
      </c>
      <c r="O392" s="78">
        <f>SUM(Mariannhill!O392)</f>
        <v>0</v>
      </c>
      <c r="P392" s="78">
        <f>SUM(Mariannhill!P392)</f>
        <v>0</v>
      </c>
      <c r="Q392" s="78">
        <f>SUM(Mariannhill!Q392)</f>
        <v>0</v>
      </c>
      <c r="R392" s="78">
        <f>SUM(Mariannhill!R392)</f>
        <v>0</v>
      </c>
      <c r="S392" s="78">
        <f>SUM(Mariannhill!S392)</f>
        <v>0</v>
      </c>
      <c r="T392" s="78">
        <f>SUM(Mariannhill!T392)</f>
        <v>0</v>
      </c>
      <c r="U392" s="77">
        <f>SUM(Mariannhill!U392)</f>
        <v>0</v>
      </c>
      <c r="V392" s="76">
        <f>SUM(Mariannhill!V392)</f>
        <v>0</v>
      </c>
      <c r="W392" s="78">
        <f>SUM(Mariannhill!W392)</f>
        <v>0</v>
      </c>
      <c r="X392" s="78">
        <f>SUM(Mariannhill!X392)</f>
        <v>0</v>
      </c>
      <c r="Y392" s="78">
        <f>SUM(Mariannhill!Y392)</f>
        <v>0</v>
      </c>
      <c r="Z392" s="78">
        <f>SUM(Mariannhill!Z392)</f>
        <v>0</v>
      </c>
      <c r="AA392" s="78">
        <f>SUM(Mariannhill!AA392)</f>
        <v>0</v>
      </c>
      <c r="AB392" s="78">
        <f>SUM(Mariannhill!AB392)</f>
        <v>0</v>
      </c>
      <c r="AC392" s="78">
        <f>SUM(Mariannhill!AC392)</f>
        <v>0</v>
      </c>
      <c r="AD392" s="78">
        <f>SUM(Mariannhill!AD392)</f>
        <v>0</v>
      </c>
      <c r="AE392" s="78">
        <f>SUM(Mariannhill!AE392)</f>
        <v>0</v>
      </c>
      <c r="AF392" s="78">
        <f>SUM(Mariannhill!AF392)</f>
        <v>0</v>
      </c>
      <c r="AG392" s="77">
        <f>SUM(Mariannhill!AG392)</f>
        <v>0</v>
      </c>
      <c r="AH392" s="79">
        <f>SUM(Mariannhill!AH392)</f>
        <v>0</v>
      </c>
      <c r="AI392" s="78">
        <f>SUM(Mariannhill!AI392)</f>
        <v>0</v>
      </c>
      <c r="AJ392" s="78">
        <f>SUM(Mariannhill!AJ392)</f>
        <v>0</v>
      </c>
      <c r="AK392" s="78">
        <f>SUM(Mariannhill!AK392)</f>
        <v>0</v>
      </c>
      <c r="AL392" s="78">
        <f>SUM(Mariannhill!AL392)</f>
        <v>0</v>
      </c>
      <c r="AM392" s="78">
        <f>SUM(Mariannhill!AM392)</f>
        <v>0</v>
      </c>
      <c r="AN392" s="78">
        <f>SUM(Mariannhill!AN392)</f>
        <v>0</v>
      </c>
      <c r="AO392" s="78">
        <f>SUM(Mariannhill!AO392)</f>
        <v>0</v>
      </c>
      <c r="AP392" s="78">
        <f>SUM(Mariannhill!AP392)</f>
        <v>0</v>
      </c>
      <c r="AQ392" s="78">
        <f>SUM(Mariannhill!AQ392)</f>
        <v>0</v>
      </c>
      <c r="AR392" s="78">
        <f>SUM(Mariannhill!AR392)</f>
        <v>0</v>
      </c>
      <c r="AS392" s="77">
        <f>SUM(Mariannhill!AS392)</f>
        <v>0</v>
      </c>
      <c r="AT392" s="79">
        <f>SUM(Mariannhill!AT392)</f>
        <v>0</v>
      </c>
      <c r="AU392" s="78">
        <f>SUM(Mariannhill!AU392)</f>
        <v>0</v>
      </c>
      <c r="AV392" s="78">
        <f>SUM(Mariannhill!AV392)</f>
        <v>0</v>
      </c>
      <c r="AW392" s="78">
        <f>SUM(Mariannhill!AW392)</f>
        <v>0</v>
      </c>
      <c r="AX392" s="78">
        <f>SUM(Mariannhill!AX392)</f>
        <v>0</v>
      </c>
      <c r="AY392" s="78">
        <f>SUM(Mariannhill!AY392)</f>
        <v>0</v>
      </c>
      <c r="AZ392" s="78">
        <f>SUM(Mariannhill!AZ392)</f>
        <v>0</v>
      </c>
      <c r="BA392" s="78">
        <f>SUM(Mariannhill!BA392)</f>
        <v>0</v>
      </c>
      <c r="BB392" s="78">
        <f>SUM(Mariannhill!BB392)</f>
        <v>0</v>
      </c>
      <c r="BC392" s="78">
        <f>SUM(Mariannhill!BC392)</f>
        <v>0</v>
      </c>
      <c r="BD392" s="78">
        <f>SUM(Mariannhill!BD392)</f>
        <v>0</v>
      </c>
      <c r="BE392" s="77">
        <f>SUM(Mariannhill!BE392)</f>
        <v>0</v>
      </c>
      <c r="BF392" s="79">
        <f>SUM(Mariannhill!BF392)</f>
        <v>0</v>
      </c>
      <c r="BG392" s="78">
        <f>SUM(Mariannhill!BG392)</f>
        <v>0</v>
      </c>
      <c r="BH392" s="78">
        <f>SUM(Mariannhill!BH392)</f>
        <v>0</v>
      </c>
      <c r="BI392" s="78">
        <f>SUM(Mariannhill!BI392)</f>
        <v>0</v>
      </c>
      <c r="BJ392" s="78">
        <f>SUM(Mariannhill!BJ392)</f>
        <v>0</v>
      </c>
      <c r="BK392" s="78">
        <f>SUM(Mariannhill!BK392)</f>
        <v>0</v>
      </c>
      <c r="BL392" s="78">
        <f>SUM(Mariannhill!BL392)</f>
        <v>0</v>
      </c>
      <c r="BM392" s="78">
        <f>SUM(Mariannhill!BM392)</f>
        <v>0</v>
      </c>
      <c r="BN392" s="78">
        <f>SUM(Mariannhill!BN392)</f>
        <v>0</v>
      </c>
      <c r="BO392" s="78">
        <f>SUM(Mariannhill!BO392)</f>
        <v>0</v>
      </c>
      <c r="BP392" s="78">
        <f>SUM(Mariannhill!BP392)</f>
        <v>0</v>
      </c>
      <c r="BQ392" s="77">
        <f>SUM(Mariannhill!BQ392)</f>
        <v>0</v>
      </c>
      <c r="BR392" s="79">
        <f>SUM(Mariannhill!BR392)</f>
        <v>0</v>
      </c>
      <c r="BS392" s="78">
        <f>SUM(Mariannhill!BS392)</f>
        <v>0</v>
      </c>
      <c r="BT392" s="78">
        <f>SUM(Mariannhill!BT392)</f>
        <v>0</v>
      </c>
      <c r="BU392" s="78">
        <f>SUM(Mariannhill!BU392)</f>
        <v>0</v>
      </c>
      <c r="BV392" s="78">
        <f>SUM(Mariannhill!BV392)</f>
        <v>0</v>
      </c>
      <c r="BW392" s="78">
        <f>SUM(Mariannhill!BW392)</f>
        <v>0</v>
      </c>
      <c r="BX392" s="78">
        <f>SUM(Mariannhill!BX392)</f>
        <v>0</v>
      </c>
      <c r="BY392" s="78">
        <f>SUM(Mariannhill!BY392)</f>
        <v>0</v>
      </c>
      <c r="BZ392" s="78">
        <f>SUM(Mariannhill!BZ392)</f>
        <v>0</v>
      </c>
      <c r="CA392" s="78">
        <f>SUM(Mariannhill!CA392)</f>
        <v>0</v>
      </c>
      <c r="CB392" s="78">
        <f>SUM(Mariannhill!CB392)</f>
        <v>0</v>
      </c>
      <c r="CC392" s="77">
        <f>SUM(Mariannhill!CC392)</f>
        <v>0</v>
      </c>
      <c r="CD392" s="40" t="s">
        <v>50</v>
      </c>
    </row>
    <row r="393" spans="1:82" s="40" customFormat="1" x14ac:dyDescent="0.35">
      <c r="A393" s="44"/>
      <c r="B393" s="262" t="s">
        <v>683</v>
      </c>
      <c r="C393" s="299" t="s">
        <v>684</v>
      </c>
      <c r="D393" s="131"/>
      <c r="E393" s="255">
        <f>SUM(Mariannhill!E393)</f>
        <v>0</v>
      </c>
      <c r="F393" s="214" t="b">
        <f>(Mariannhill!G391)=G393</f>
        <v>0</v>
      </c>
      <c r="G393" s="75">
        <f t="shared" si="119"/>
        <v>0</v>
      </c>
      <c r="H393" s="76">
        <f>SUM(Mariannhill!H393)</f>
        <v>0</v>
      </c>
      <c r="I393" s="77">
        <f>SUM(Mariannhill!I393)</f>
        <v>0</v>
      </c>
      <c r="J393" s="76">
        <f>SUM(Mariannhill!J393)</f>
        <v>0</v>
      </c>
      <c r="K393" s="78">
        <f>SUM(Mariannhill!K393)</f>
        <v>0</v>
      </c>
      <c r="L393" s="78">
        <f>SUM(Mariannhill!L393)</f>
        <v>0</v>
      </c>
      <c r="M393" s="78">
        <f>SUM(Mariannhill!M393)</f>
        <v>0</v>
      </c>
      <c r="N393" s="78">
        <f>SUM(Mariannhill!N393)</f>
        <v>0</v>
      </c>
      <c r="O393" s="78">
        <f>SUM(Mariannhill!O393)</f>
        <v>0</v>
      </c>
      <c r="P393" s="78">
        <f>SUM(Mariannhill!P393)</f>
        <v>0</v>
      </c>
      <c r="Q393" s="78">
        <f>SUM(Mariannhill!Q393)</f>
        <v>0</v>
      </c>
      <c r="R393" s="78">
        <f>SUM(Mariannhill!R393)</f>
        <v>0</v>
      </c>
      <c r="S393" s="78">
        <f>SUM(Mariannhill!S393)</f>
        <v>0</v>
      </c>
      <c r="T393" s="78">
        <f>SUM(Mariannhill!T393)</f>
        <v>0</v>
      </c>
      <c r="U393" s="77">
        <f>SUM(Mariannhill!U393)</f>
        <v>0</v>
      </c>
      <c r="V393" s="76">
        <f>SUM(Mariannhill!V393)</f>
        <v>0</v>
      </c>
      <c r="W393" s="78">
        <f>SUM(Mariannhill!W393)</f>
        <v>0</v>
      </c>
      <c r="X393" s="78">
        <f>SUM(Mariannhill!X393)</f>
        <v>0</v>
      </c>
      <c r="Y393" s="78">
        <f>SUM(Mariannhill!Y393)</f>
        <v>0</v>
      </c>
      <c r="Z393" s="78">
        <f>SUM(Mariannhill!Z393)</f>
        <v>0</v>
      </c>
      <c r="AA393" s="78">
        <f>SUM(Mariannhill!AA393)</f>
        <v>0</v>
      </c>
      <c r="AB393" s="78">
        <f>SUM(Mariannhill!AB393)</f>
        <v>0</v>
      </c>
      <c r="AC393" s="78">
        <f>SUM(Mariannhill!AC393)</f>
        <v>0</v>
      </c>
      <c r="AD393" s="78">
        <f>SUM(Mariannhill!AD393)</f>
        <v>0</v>
      </c>
      <c r="AE393" s="78">
        <f>SUM(Mariannhill!AE393)</f>
        <v>0</v>
      </c>
      <c r="AF393" s="78">
        <f>SUM(Mariannhill!AF393)</f>
        <v>0</v>
      </c>
      <c r="AG393" s="77">
        <f>SUM(Mariannhill!AG393)</f>
        <v>0</v>
      </c>
      <c r="AH393" s="79">
        <f>SUM(Mariannhill!AH393)</f>
        <v>0</v>
      </c>
      <c r="AI393" s="78">
        <f>SUM(Mariannhill!AI393)</f>
        <v>0</v>
      </c>
      <c r="AJ393" s="78">
        <f>SUM(Mariannhill!AJ393)</f>
        <v>0</v>
      </c>
      <c r="AK393" s="78">
        <f>SUM(Mariannhill!AK393)</f>
        <v>0</v>
      </c>
      <c r="AL393" s="78">
        <f>SUM(Mariannhill!AL393)</f>
        <v>0</v>
      </c>
      <c r="AM393" s="78">
        <f>SUM(Mariannhill!AM393)</f>
        <v>0</v>
      </c>
      <c r="AN393" s="78">
        <f>SUM(Mariannhill!AN393)</f>
        <v>0</v>
      </c>
      <c r="AO393" s="78">
        <f>SUM(Mariannhill!AO393)</f>
        <v>0</v>
      </c>
      <c r="AP393" s="78">
        <f>SUM(Mariannhill!AP393)</f>
        <v>0</v>
      </c>
      <c r="AQ393" s="78">
        <f>SUM(Mariannhill!AQ393)</f>
        <v>0</v>
      </c>
      <c r="AR393" s="78">
        <f>SUM(Mariannhill!AR393)</f>
        <v>0</v>
      </c>
      <c r="AS393" s="77">
        <f>SUM(Mariannhill!AS393)</f>
        <v>0</v>
      </c>
      <c r="AT393" s="79">
        <f>SUM(Mariannhill!AT393)</f>
        <v>0</v>
      </c>
      <c r="AU393" s="78">
        <f>SUM(Mariannhill!AU393)</f>
        <v>0</v>
      </c>
      <c r="AV393" s="78">
        <f>SUM(Mariannhill!AV393)</f>
        <v>0</v>
      </c>
      <c r="AW393" s="78">
        <f>SUM(Mariannhill!AW393)</f>
        <v>0</v>
      </c>
      <c r="AX393" s="78">
        <f>SUM(Mariannhill!AX393)</f>
        <v>0</v>
      </c>
      <c r="AY393" s="78">
        <f>SUM(Mariannhill!AY393)</f>
        <v>0</v>
      </c>
      <c r="AZ393" s="78">
        <f>SUM(Mariannhill!AZ393)</f>
        <v>0</v>
      </c>
      <c r="BA393" s="78">
        <f>SUM(Mariannhill!BA393)</f>
        <v>0</v>
      </c>
      <c r="BB393" s="78">
        <f>SUM(Mariannhill!BB393)</f>
        <v>0</v>
      </c>
      <c r="BC393" s="78">
        <f>SUM(Mariannhill!BC393)</f>
        <v>0</v>
      </c>
      <c r="BD393" s="78">
        <f>SUM(Mariannhill!BD393)</f>
        <v>0</v>
      </c>
      <c r="BE393" s="77">
        <f>SUM(Mariannhill!BE393)</f>
        <v>0</v>
      </c>
      <c r="BF393" s="79">
        <f>SUM(Mariannhill!BF393)</f>
        <v>0</v>
      </c>
      <c r="BG393" s="78">
        <f>SUM(Mariannhill!BG393)</f>
        <v>0</v>
      </c>
      <c r="BH393" s="78">
        <f>SUM(Mariannhill!BH393)</f>
        <v>0</v>
      </c>
      <c r="BI393" s="78">
        <f>SUM(Mariannhill!BI393)</f>
        <v>0</v>
      </c>
      <c r="BJ393" s="78">
        <f>SUM(Mariannhill!BJ393)</f>
        <v>0</v>
      </c>
      <c r="BK393" s="78">
        <f>SUM(Mariannhill!BK393)</f>
        <v>0</v>
      </c>
      <c r="BL393" s="78">
        <f>SUM(Mariannhill!BL393)</f>
        <v>0</v>
      </c>
      <c r="BM393" s="78">
        <f>SUM(Mariannhill!BM393)</f>
        <v>0</v>
      </c>
      <c r="BN393" s="78">
        <f>SUM(Mariannhill!BN393)</f>
        <v>0</v>
      </c>
      <c r="BO393" s="78">
        <f>SUM(Mariannhill!BO393)</f>
        <v>0</v>
      </c>
      <c r="BP393" s="78">
        <f>SUM(Mariannhill!BP393)</f>
        <v>0</v>
      </c>
      <c r="BQ393" s="77">
        <f>SUM(Mariannhill!BQ393)</f>
        <v>0</v>
      </c>
      <c r="BR393" s="79">
        <f>SUM(Mariannhill!BR393)</f>
        <v>0</v>
      </c>
      <c r="BS393" s="78">
        <f>SUM(Mariannhill!BS393)</f>
        <v>0</v>
      </c>
      <c r="BT393" s="78">
        <f>SUM(Mariannhill!BT393)</f>
        <v>0</v>
      </c>
      <c r="BU393" s="78">
        <f>SUM(Mariannhill!BU393)</f>
        <v>0</v>
      </c>
      <c r="BV393" s="78">
        <f>SUM(Mariannhill!BV393)</f>
        <v>0</v>
      </c>
      <c r="BW393" s="78">
        <f>SUM(Mariannhill!BW393)</f>
        <v>0</v>
      </c>
      <c r="BX393" s="78">
        <f>SUM(Mariannhill!BX393)</f>
        <v>0</v>
      </c>
      <c r="BY393" s="78">
        <f>SUM(Mariannhill!BY393)</f>
        <v>0</v>
      </c>
      <c r="BZ393" s="78">
        <f>SUM(Mariannhill!BZ393)</f>
        <v>0</v>
      </c>
      <c r="CA393" s="78">
        <f>SUM(Mariannhill!CA393)</f>
        <v>0</v>
      </c>
      <c r="CB393" s="78">
        <f>SUM(Mariannhill!CB393)</f>
        <v>0</v>
      </c>
      <c r="CC393" s="77">
        <f>SUM(Mariannhill!CC393)</f>
        <v>0</v>
      </c>
      <c r="CD393" s="40" t="s">
        <v>50</v>
      </c>
    </row>
    <row r="394" spans="1:82" s="40" customFormat="1" x14ac:dyDescent="0.35">
      <c r="A394" s="44"/>
      <c r="B394" s="25" t="s">
        <v>685</v>
      </c>
      <c r="C394" s="28" t="s">
        <v>686</v>
      </c>
      <c r="D394" s="29" t="s">
        <v>682</v>
      </c>
      <c r="E394" s="255">
        <f>SUM(Mariannhill!E394)</f>
        <v>1</v>
      </c>
      <c r="F394" s="214" t="b">
        <f>(Mariannhill!G392)=G394</f>
        <v>0</v>
      </c>
      <c r="G394" s="75">
        <f t="shared" si="119"/>
        <v>800000</v>
      </c>
      <c r="H394" s="76">
        <f>SUM(Mariannhill!H394)</f>
        <v>0</v>
      </c>
      <c r="I394" s="77">
        <f>SUM(Mariannhill!I394)</f>
        <v>0</v>
      </c>
      <c r="J394" s="76">
        <f>SUM(Mariannhill!J394)</f>
        <v>0</v>
      </c>
      <c r="K394" s="78">
        <f>SUM(Mariannhill!K394)</f>
        <v>0</v>
      </c>
      <c r="L394" s="78">
        <f>SUM(Mariannhill!L394)</f>
        <v>0</v>
      </c>
      <c r="M394" s="78">
        <f>SUM(Mariannhill!M394)</f>
        <v>0</v>
      </c>
      <c r="N394" s="78">
        <f>SUM(Mariannhill!N394)</f>
        <v>0</v>
      </c>
      <c r="O394" s="78">
        <f>SUM(Mariannhill!O394)</f>
        <v>0</v>
      </c>
      <c r="P394" s="78">
        <f>SUM(Mariannhill!P394)</f>
        <v>0</v>
      </c>
      <c r="Q394" s="78">
        <f>SUM(Mariannhill!Q394)</f>
        <v>0</v>
      </c>
      <c r="R394" s="78">
        <f>SUM(Mariannhill!R394)</f>
        <v>0</v>
      </c>
      <c r="S394" s="78">
        <f>SUM(Mariannhill!S394)</f>
        <v>0</v>
      </c>
      <c r="T394" s="78">
        <f>SUM(Mariannhill!T394)</f>
        <v>0</v>
      </c>
      <c r="U394" s="77">
        <f>SUM(Mariannhill!U394)</f>
        <v>133333.32999999999</v>
      </c>
      <c r="V394" s="76">
        <f>SUM(Mariannhill!V394)</f>
        <v>0</v>
      </c>
      <c r="W394" s="78">
        <f>SUM(Mariannhill!W394)</f>
        <v>0</v>
      </c>
      <c r="X394" s="78">
        <f>SUM(Mariannhill!X394)</f>
        <v>0</v>
      </c>
      <c r="Y394" s="78">
        <f>SUM(Mariannhill!Y394)</f>
        <v>0</v>
      </c>
      <c r="Z394" s="78">
        <f>SUM(Mariannhill!Z394)</f>
        <v>0</v>
      </c>
      <c r="AA394" s="78">
        <f>SUM(Mariannhill!AA394)</f>
        <v>0</v>
      </c>
      <c r="AB394" s="78">
        <f>SUM(Mariannhill!AB394)</f>
        <v>0</v>
      </c>
      <c r="AC394" s="78">
        <f>SUM(Mariannhill!AC394)</f>
        <v>0</v>
      </c>
      <c r="AD394" s="78">
        <f>SUM(Mariannhill!AD394)</f>
        <v>0</v>
      </c>
      <c r="AE394" s="78">
        <f>SUM(Mariannhill!AE394)</f>
        <v>0</v>
      </c>
      <c r="AF394" s="78">
        <f>SUM(Mariannhill!AF394)</f>
        <v>0</v>
      </c>
      <c r="AG394" s="77">
        <f>SUM(Mariannhill!AG394)</f>
        <v>133333.32999999999</v>
      </c>
      <c r="AH394" s="79">
        <f>SUM(Mariannhill!AH394)</f>
        <v>0</v>
      </c>
      <c r="AI394" s="78">
        <f>SUM(Mariannhill!AI394)</f>
        <v>0</v>
      </c>
      <c r="AJ394" s="78">
        <f>SUM(Mariannhill!AJ394)</f>
        <v>0</v>
      </c>
      <c r="AK394" s="78">
        <f>SUM(Mariannhill!AK394)</f>
        <v>0</v>
      </c>
      <c r="AL394" s="78">
        <f>SUM(Mariannhill!AL394)</f>
        <v>0</v>
      </c>
      <c r="AM394" s="78">
        <f>SUM(Mariannhill!AM394)</f>
        <v>0</v>
      </c>
      <c r="AN394" s="78">
        <f>SUM(Mariannhill!AN394)</f>
        <v>0</v>
      </c>
      <c r="AO394" s="78">
        <f>SUM(Mariannhill!AO394)</f>
        <v>0</v>
      </c>
      <c r="AP394" s="78">
        <f>SUM(Mariannhill!AP394)</f>
        <v>0</v>
      </c>
      <c r="AQ394" s="78">
        <f>SUM(Mariannhill!AQ394)</f>
        <v>0</v>
      </c>
      <c r="AR394" s="78">
        <f>SUM(Mariannhill!AR394)</f>
        <v>0</v>
      </c>
      <c r="AS394" s="77">
        <f>SUM(Mariannhill!AS394)</f>
        <v>133333.32999999999</v>
      </c>
      <c r="AT394" s="79">
        <f>SUM(Mariannhill!AT394)</f>
        <v>0</v>
      </c>
      <c r="AU394" s="78">
        <f>SUM(Mariannhill!AU394)</f>
        <v>0</v>
      </c>
      <c r="AV394" s="78">
        <f>SUM(Mariannhill!AV394)</f>
        <v>0</v>
      </c>
      <c r="AW394" s="78">
        <f>SUM(Mariannhill!AW394)</f>
        <v>0</v>
      </c>
      <c r="AX394" s="78">
        <f>SUM(Mariannhill!AX394)</f>
        <v>0</v>
      </c>
      <c r="AY394" s="78">
        <f>SUM(Mariannhill!AY394)</f>
        <v>0</v>
      </c>
      <c r="AZ394" s="78">
        <f>SUM(Mariannhill!AZ394)</f>
        <v>0</v>
      </c>
      <c r="BA394" s="78">
        <f>SUM(Mariannhill!BA394)</f>
        <v>0</v>
      </c>
      <c r="BB394" s="78">
        <f>SUM(Mariannhill!BB394)</f>
        <v>0</v>
      </c>
      <c r="BC394" s="78">
        <f>SUM(Mariannhill!BC394)</f>
        <v>0</v>
      </c>
      <c r="BD394" s="78">
        <f>SUM(Mariannhill!BD394)</f>
        <v>0</v>
      </c>
      <c r="BE394" s="77">
        <f>SUM(Mariannhill!BE394)</f>
        <v>133333.32999999999</v>
      </c>
      <c r="BF394" s="79">
        <f>SUM(Mariannhill!BF394)</f>
        <v>0</v>
      </c>
      <c r="BG394" s="78">
        <f>SUM(Mariannhill!BG394)</f>
        <v>0</v>
      </c>
      <c r="BH394" s="78">
        <f>SUM(Mariannhill!BH394)</f>
        <v>0</v>
      </c>
      <c r="BI394" s="78">
        <f>SUM(Mariannhill!BI394)</f>
        <v>0</v>
      </c>
      <c r="BJ394" s="78">
        <f>SUM(Mariannhill!BJ394)</f>
        <v>0</v>
      </c>
      <c r="BK394" s="78">
        <f>SUM(Mariannhill!BK394)</f>
        <v>0</v>
      </c>
      <c r="BL394" s="78">
        <f>SUM(Mariannhill!BL394)</f>
        <v>0</v>
      </c>
      <c r="BM394" s="78">
        <f>SUM(Mariannhill!BM394)</f>
        <v>0</v>
      </c>
      <c r="BN394" s="78">
        <f>SUM(Mariannhill!BN394)</f>
        <v>0</v>
      </c>
      <c r="BO394" s="78">
        <f>SUM(Mariannhill!BO394)</f>
        <v>0</v>
      </c>
      <c r="BP394" s="78">
        <f>SUM(Mariannhill!BP394)</f>
        <v>0</v>
      </c>
      <c r="BQ394" s="77">
        <f>SUM(Mariannhill!BQ394)</f>
        <v>133333.32999999999</v>
      </c>
      <c r="BR394" s="79">
        <f>SUM(Mariannhill!BR394)</f>
        <v>0</v>
      </c>
      <c r="BS394" s="78">
        <f>SUM(Mariannhill!BS394)</f>
        <v>0</v>
      </c>
      <c r="BT394" s="78">
        <f>SUM(Mariannhill!BT394)</f>
        <v>0</v>
      </c>
      <c r="BU394" s="78">
        <f>SUM(Mariannhill!BU394)</f>
        <v>0</v>
      </c>
      <c r="BV394" s="78">
        <f>SUM(Mariannhill!BV394)</f>
        <v>0</v>
      </c>
      <c r="BW394" s="78">
        <f>SUM(Mariannhill!BW394)</f>
        <v>0</v>
      </c>
      <c r="BX394" s="78">
        <f>SUM(Mariannhill!BX394)</f>
        <v>0</v>
      </c>
      <c r="BY394" s="78">
        <f>SUM(Mariannhill!BY394)</f>
        <v>0</v>
      </c>
      <c r="BZ394" s="78">
        <f>SUM(Mariannhill!BZ394)</f>
        <v>0</v>
      </c>
      <c r="CA394" s="78">
        <f>SUM(Mariannhill!CA394)</f>
        <v>0</v>
      </c>
      <c r="CB394" s="78">
        <f>SUM(Mariannhill!CB394)</f>
        <v>0</v>
      </c>
      <c r="CC394" s="77">
        <f>SUM(Mariannhill!CC394)</f>
        <v>133333.35</v>
      </c>
      <c r="CD394" s="40" t="s">
        <v>50</v>
      </c>
    </row>
    <row r="395" spans="1:82" s="40" customFormat="1" x14ac:dyDescent="0.35">
      <c r="A395" s="44"/>
      <c r="B395" s="26" t="s">
        <v>687</v>
      </c>
      <c r="C395" s="27" t="str">
        <f>"Handling cost and profit in respect of sub-item D10.02(a) ("&amp; TEXT(F395,"###%") &amp; ")"</f>
        <v>Handling cost and profit in respect of sub-item D10.02(a) (TRUE)</v>
      </c>
      <c r="D395" s="256" t="s">
        <v>213</v>
      </c>
      <c r="E395" s="255">
        <f>SUM(Mariannhill!E395)</f>
        <v>800000</v>
      </c>
      <c r="F395" s="214" t="b">
        <f>(Mariannhill!G393)=G395</f>
        <v>1</v>
      </c>
      <c r="G395" s="75">
        <f t="shared" si="119"/>
        <v>0</v>
      </c>
      <c r="H395" s="76">
        <f>SUM(Mariannhill!H395)</f>
        <v>0</v>
      </c>
      <c r="I395" s="77">
        <f>SUM(Mariannhill!I395)</f>
        <v>0</v>
      </c>
      <c r="J395" s="76">
        <f>SUM(Mariannhill!J395)</f>
        <v>0</v>
      </c>
      <c r="K395" s="78">
        <f>SUM(Mariannhill!K395)</f>
        <v>0</v>
      </c>
      <c r="L395" s="78">
        <f>SUM(Mariannhill!L395)</f>
        <v>0</v>
      </c>
      <c r="M395" s="78">
        <f>SUM(Mariannhill!M395)</f>
        <v>0</v>
      </c>
      <c r="N395" s="78">
        <f>SUM(Mariannhill!N395)</f>
        <v>0</v>
      </c>
      <c r="O395" s="78">
        <f>SUM(Mariannhill!O395)</f>
        <v>0</v>
      </c>
      <c r="P395" s="78">
        <f>SUM(Mariannhill!P395)</f>
        <v>0</v>
      </c>
      <c r="Q395" s="78">
        <f>SUM(Mariannhill!Q395)</f>
        <v>0</v>
      </c>
      <c r="R395" s="78">
        <f>SUM(Mariannhill!R395)</f>
        <v>0</v>
      </c>
      <c r="S395" s="78">
        <f>SUM(Mariannhill!S395)</f>
        <v>0</v>
      </c>
      <c r="T395" s="78">
        <f>SUM(Mariannhill!T395)</f>
        <v>0</v>
      </c>
      <c r="U395" s="77">
        <f>SUM(Mariannhill!U395)</f>
        <v>0</v>
      </c>
      <c r="V395" s="76">
        <f>SUM(Mariannhill!V395)</f>
        <v>0</v>
      </c>
      <c r="W395" s="78">
        <f>SUM(Mariannhill!W395)</f>
        <v>0</v>
      </c>
      <c r="X395" s="78">
        <f>SUM(Mariannhill!X395)</f>
        <v>0</v>
      </c>
      <c r="Y395" s="78">
        <f>SUM(Mariannhill!Y395)</f>
        <v>0</v>
      </c>
      <c r="Z395" s="78">
        <f>SUM(Mariannhill!Z395)</f>
        <v>0</v>
      </c>
      <c r="AA395" s="78">
        <f>SUM(Mariannhill!AA395)</f>
        <v>0</v>
      </c>
      <c r="AB395" s="78">
        <f>SUM(Mariannhill!AB395)</f>
        <v>0</v>
      </c>
      <c r="AC395" s="78">
        <f>SUM(Mariannhill!AC395)</f>
        <v>0</v>
      </c>
      <c r="AD395" s="78">
        <f>SUM(Mariannhill!AD395)</f>
        <v>0</v>
      </c>
      <c r="AE395" s="78">
        <f>SUM(Mariannhill!AE395)</f>
        <v>0</v>
      </c>
      <c r="AF395" s="78">
        <f>SUM(Mariannhill!AF395)</f>
        <v>0</v>
      </c>
      <c r="AG395" s="77">
        <f>SUM(Mariannhill!AG395)</f>
        <v>0</v>
      </c>
      <c r="AH395" s="79">
        <f>SUM(Mariannhill!AH395)</f>
        <v>0</v>
      </c>
      <c r="AI395" s="78">
        <f>SUM(Mariannhill!AI395)</f>
        <v>0</v>
      </c>
      <c r="AJ395" s="78">
        <f>SUM(Mariannhill!AJ395)</f>
        <v>0</v>
      </c>
      <c r="AK395" s="78">
        <f>SUM(Mariannhill!AK395)</f>
        <v>0</v>
      </c>
      <c r="AL395" s="78">
        <f>SUM(Mariannhill!AL395)</f>
        <v>0</v>
      </c>
      <c r="AM395" s="78">
        <f>SUM(Mariannhill!AM395)</f>
        <v>0</v>
      </c>
      <c r="AN395" s="78">
        <f>SUM(Mariannhill!AN395)</f>
        <v>0</v>
      </c>
      <c r="AO395" s="78">
        <f>SUM(Mariannhill!AO395)</f>
        <v>0</v>
      </c>
      <c r="AP395" s="78">
        <f>SUM(Mariannhill!AP395)</f>
        <v>0</v>
      </c>
      <c r="AQ395" s="78">
        <f>SUM(Mariannhill!AQ395)</f>
        <v>0</v>
      </c>
      <c r="AR395" s="78">
        <f>SUM(Mariannhill!AR395)</f>
        <v>0</v>
      </c>
      <c r="AS395" s="77">
        <f>SUM(Mariannhill!AS395)</f>
        <v>0</v>
      </c>
      <c r="AT395" s="79">
        <f>SUM(Mariannhill!AT395)</f>
        <v>0</v>
      </c>
      <c r="AU395" s="78">
        <f>SUM(Mariannhill!AU395)</f>
        <v>0</v>
      </c>
      <c r="AV395" s="78">
        <f>SUM(Mariannhill!AV395)</f>
        <v>0</v>
      </c>
      <c r="AW395" s="78">
        <f>SUM(Mariannhill!AW395)</f>
        <v>0</v>
      </c>
      <c r="AX395" s="78">
        <f>SUM(Mariannhill!AX395)</f>
        <v>0</v>
      </c>
      <c r="AY395" s="78">
        <f>SUM(Mariannhill!AY395)</f>
        <v>0</v>
      </c>
      <c r="AZ395" s="78">
        <f>SUM(Mariannhill!AZ395)</f>
        <v>0</v>
      </c>
      <c r="BA395" s="78">
        <f>SUM(Mariannhill!BA395)</f>
        <v>0</v>
      </c>
      <c r="BB395" s="78">
        <f>SUM(Mariannhill!BB395)</f>
        <v>0</v>
      </c>
      <c r="BC395" s="78">
        <f>SUM(Mariannhill!BC395)</f>
        <v>0</v>
      </c>
      <c r="BD395" s="78">
        <f>SUM(Mariannhill!BD395)</f>
        <v>0</v>
      </c>
      <c r="BE395" s="77">
        <f>SUM(Mariannhill!BE395)</f>
        <v>0</v>
      </c>
      <c r="BF395" s="79">
        <f>SUM(Mariannhill!BF395)</f>
        <v>0</v>
      </c>
      <c r="BG395" s="78">
        <f>SUM(Mariannhill!BG395)</f>
        <v>0</v>
      </c>
      <c r="BH395" s="78">
        <f>SUM(Mariannhill!BH395)</f>
        <v>0</v>
      </c>
      <c r="BI395" s="78">
        <f>SUM(Mariannhill!BI395)</f>
        <v>0</v>
      </c>
      <c r="BJ395" s="78">
        <f>SUM(Mariannhill!BJ395)</f>
        <v>0</v>
      </c>
      <c r="BK395" s="78">
        <f>SUM(Mariannhill!BK395)</f>
        <v>0</v>
      </c>
      <c r="BL395" s="78">
        <f>SUM(Mariannhill!BL395)</f>
        <v>0</v>
      </c>
      <c r="BM395" s="78">
        <f>SUM(Mariannhill!BM395)</f>
        <v>0</v>
      </c>
      <c r="BN395" s="78">
        <f>SUM(Mariannhill!BN395)</f>
        <v>0</v>
      </c>
      <c r="BO395" s="78">
        <f>SUM(Mariannhill!BO395)</f>
        <v>0</v>
      </c>
      <c r="BP395" s="78">
        <f>SUM(Mariannhill!BP395)</f>
        <v>0</v>
      </c>
      <c r="BQ395" s="77">
        <f>SUM(Mariannhill!BQ395)</f>
        <v>0</v>
      </c>
      <c r="BR395" s="79">
        <f>SUM(Mariannhill!BR395)</f>
        <v>0</v>
      </c>
      <c r="BS395" s="78">
        <f>SUM(Mariannhill!BS395)</f>
        <v>0</v>
      </c>
      <c r="BT395" s="78">
        <f>SUM(Mariannhill!BT395)</f>
        <v>0</v>
      </c>
      <c r="BU395" s="78">
        <f>SUM(Mariannhill!BU395)</f>
        <v>0</v>
      </c>
      <c r="BV395" s="78">
        <f>SUM(Mariannhill!BV395)</f>
        <v>0</v>
      </c>
      <c r="BW395" s="78">
        <f>SUM(Mariannhill!BW395)</f>
        <v>0</v>
      </c>
      <c r="BX395" s="78">
        <f>SUM(Mariannhill!BX395)</f>
        <v>0</v>
      </c>
      <c r="BY395" s="78">
        <f>SUM(Mariannhill!BY395)</f>
        <v>0</v>
      </c>
      <c r="BZ395" s="78">
        <f>SUM(Mariannhill!BZ395)</f>
        <v>0</v>
      </c>
      <c r="CA395" s="78">
        <f>SUM(Mariannhill!CA395)</f>
        <v>0</v>
      </c>
      <c r="CB395" s="78">
        <f>SUM(Mariannhill!CB395)</f>
        <v>0</v>
      </c>
      <c r="CC395" s="77">
        <f>SUM(Mariannhill!CC395)</f>
        <v>0</v>
      </c>
      <c r="CD395" s="40" t="s">
        <v>50</v>
      </c>
    </row>
    <row r="396" spans="1:82" s="40" customFormat="1" x14ac:dyDescent="0.35">
      <c r="A396" s="44"/>
      <c r="B396" s="262" t="s">
        <v>688</v>
      </c>
      <c r="C396" s="299" t="s">
        <v>689</v>
      </c>
      <c r="D396" s="131"/>
      <c r="E396" s="255">
        <f>SUM(Mariannhill!E396)</f>
        <v>0</v>
      </c>
      <c r="F396" s="214" t="b">
        <f>(Mariannhill!G394)=G396</f>
        <v>0</v>
      </c>
      <c r="G396" s="75">
        <f t="shared" si="119"/>
        <v>0</v>
      </c>
      <c r="H396" s="76">
        <f>SUM(Mariannhill!H396)</f>
        <v>0</v>
      </c>
      <c r="I396" s="77">
        <f>SUM(Mariannhill!I396)</f>
        <v>0</v>
      </c>
      <c r="J396" s="76">
        <f>SUM(Mariannhill!J396)</f>
        <v>0</v>
      </c>
      <c r="K396" s="78">
        <f>SUM(Mariannhill!K396)</f>
        <v>0</v>
      </c>
      <c r="L396" s="78">
        <f>SUM(Mariannhill!L396)</f>
        <v>0</v>
      </c>
      <c r="M396" s="78">
        <f>SUM(Mariannhill!M396)</f>
        <v>0</v>
      </c>
      <c r="N396" s="78">
        <f>SUM(Mariannhill!N396)</f>
        <v>0</v>
      </c>
      <c r="O396" s="78">
        <f>SUM(Mariannhill!O396)</f>
        <v>0</v>
      </c>
      <c r="P396" s="78">
        <f>SUM(Mariannhill!P396)</f>
        <v>0</v>
      </c>
      <c r="Q396" s="78">
        <f>SUM(Mariannhill!Q396)</f>
        <v>0</v>
      </c>
      <c r="R396" s="78">
        <f>SUM(Mariannhill!R396)</f>
        <v>0</v>
      </c>
      <c r="S396" s="78">
        <f>SUM(Mariannhill!S396)</f>
        <v>0</v>
      </c>
      <c r="T396" s="78">
        <f>SUM(Mariannhill!T396)</f>
        <v>0</v>
      </c>
      <c r="U396" s="77">
        <f>SUM(Mariannhill!U396)</f>
        <v>0</v>
      </c>
      <c r="V396" s="76">
        <f>SUM(Mariannhill!V396)</f>
        <v>0</v>
      </c>
      <c r="W396" s="78">
        <f>SUM(Mariannhill!W396)</f>
        <v>0</v>
      </c>
      <c r="X396" s="78">
        <f>SUM(Mariannhill!X396)</f>
        <v>0</v>
      </c>
      <c r="Y396" s="78">
        <f>SUM(Mariannhill!Y396)</f>
        <v>0</v>
      </c>
      <c r="Z396" s="78">
        <f>SUM(Mariannhill!Z396)</f>
        <v>0</v>
      </c>
      <c r="AA396" s="78">
        <f>SUM(Mariannhill!AA396)</f>
        <v>0</v>
      </c>
      <c r="AB396" s="78">
        <f>SUM(Mariannhill!AB396)</f>
        <v>0</v>
      </c>
      <c r="AC396" s="78">
        <f>SUM(Mariannhill!AC396)</f>
        <v>0</v>
      </c>
      <c r="AD396" s="78">
        <f>SUM(Mariannhill!AD396)</f>
        <v>0</v>
      </c>
      <c r="AE396" s="78">
        <f>SUM(Mariannhill!AE396)</f>
        <v>0</v>
      </c>
      <c r="AF396" s="78">
        <f>SUM(Mariannhill!AF396)</f>
        <v>0</v>
      </c>
      <c r="AG396" s="77">
        <f>SUM(Mariannhill!AG396)</f>
        <v>0</v>
      </c>
      <c r="AH396" s="79">
        <f>SUM(Mariannhill!AH396)</f>
        <v>0</v>
      </c>
      <c r="AI396" s="78">
        <f>SUM(Mariannhill!AI396)</f>
        <v>0</v>
      </c>
      <c r="AJ396" s="78">
        <f>SUM(Mariannhill!AJ396)</f>
        <v>0</v>
      </c>
      <c r="AK396" s="78">
        <f>SUM(Mariannhill!AK396)</f>
        <v>0</v>
      </c>
      <c r="AL396" s="78">
        <f>SUM(Mariannhill!AL396)</f>
        <v>0</v>
      </c>
      <c r="AM396" s="78">
        <f>SUM(Mariannhill!AM396)</f>
        <v>0</v>
      </c>
      <c r="AN396" s="78">
        <f>SUM(Mariannhill!AN396)</f>
        <v>0</v>
      </c>
      <c r="AO396" s="78">
        <f>SUM(Mariannhill!AO396)</f>
        <v>0</v>
      </c>
      <c r="AP396" s="78">
        <f>SUM(Mariannhill!AP396)</f>
        <v>0</v>
      </c>
      <c r="AQ396" s="78">
        <f>SUM(Mariannhill!AQ396)</f>
        <v>0</v>
      </c>
      <c r="AR396" s="78">
        <f>SUM(Mariannhill!AR396)</f>
        <v>0</v>
      </c>
      <c r="AS396" s="77">
        <f>SUM(Mariannhill!AS396)</f>
        <v>0</v>
      </c>
      <c r="AT396" s="79">
        <f>SUM(Mariannhill!AT396)</f>
        <v>0</v>
      </c>
      <c r="AU396" s="78">
        <f>SUM(Mariannhill!AU396)</f>
        <v>0</v>
      </c>
      <c r="AV396" s="78">
        <f>SUM(Mariannhill!AV396)</f>
        <v>0</v>
      </c>
      <c r="AW396" s="78">
        <f>SUM(Mariannhill!AW396)</f>
        <v>0</v>
      </c>
      <c r="AX396" s="78">
        <f>SUM(Mariannhill!AX396)</f>
        <v>0</v>
      </c>
      <c r="AY396" s="78">
        <f>SUM(Mariannhill!AY396)</f>
        <v>0</v>
      </c>
      <c r="AZ396" s="78">
        <f>SUM(Mariannhill!AZ396)</f>
        <v>0</v>
      </c>
      <c r="BA396" s="78">
        <f>SUM(Mariannhill!BA396)</f>
        <v>0</v>
      </c>
      <c r="BB396" s="78">
        <f>SUM(Mariannhill!BB396)</f>
        <v>0</v>
      </c>
      <c r="BC396" s="78">
        <f>SUM(Mariannhill!BC396)</f>
        <v>0</v>
      </c>
      <c r="BD396" s="78">
        <f>SUM(Mariannhill!BD396)</f>
        <v>0</v>
      </c>
      <c r="BE396" s="77">
        <f>SUM(Mariannhill!BE396)</f>
        <v>0</v>
      </c>
      <c r="BF396" s="79">
        <f>SUM(Mariannhill!BF396)</f>
        <v>0</v>
      </c>
      <c r="BG396" s="78">
        <f>SUM(Mariannhill!BG396)</f>
        <v>0</v>
      </c>
      <c r="BH396" s="78">
        <f>SUM(Mariannhill!BH396)</f>
        <v>0</v>
      </c>
      <c r="BI396" s="78">
        <f>SUM(Mariannhill!BI396)</f>
        <v>0</v>
      </c>
      <c r="BJ396" s="78">
        <f>SUM(Mariannhill!BJ396)</f>
        <v>0</v>
      </c>
      <c r="BK396" s="78">
        <f>SUM(Mariannhill!BK396)</f>
        <v>0</v>
      </c>
      <c r="BL396" s="78">
        <f>SUM(Mariannhill!BL396)</f>
        <v>0</v>
      </c>
      <c r="BM396" s="78">
        <f>SUM(Mariannhill!BM396)</f>
        <v>0</v>
      </c>
      <c r="BN396" s="78">
        <f>SUM(Mariannhill!BN396)</f>
        <v>0</v>
      </c>
      <c r="BO396" s="78">
        <f>SUM(Mariannhill!BO396)</f>
        <v>0</v>
      </c>
      <c r="BP396" s="78">
        <f>SUM(Mariannhill!BP396)</f>
        <v>0</v>
      </c>
      <c r="BQ396" s="77">
        <f>SUM(Mariannhill!BQ396)</f>
        <v>0</v>
      </c>
      <c r="BR396" s="79">
        <f>SUM(Mariannhill!BR396)</f>
        <v>0</v>
      </c>
      <c r="BS396" s="78">
        <f>SUM(Mariannhill!BS396)</f>
        <v>0</v>
      </c>
      <c r="BT396" s="78">
        <f>SUM(Mariannhill!BT396)</f>
        <v>0</v>
      </c>
      <c r="BU396" s="78">
        <f>SUM(Mariannhill!BU396)</f>
        <v>0</v>
      </c>
      <c r="BV396" s="78">
        <f>SUM(Mariannhill!BV396)</f>
        <v>0</v>
      </c>
      <c r="BW396" s="78">
        <f>SUM(Mariannhill!BW396)</f>
        <v>0</v>
      </c>
      <c r="BX396" s="78">
        <f>SUM(Mariannhill!BX396)</f>
        <v>0</v>
      </c>
      <c r="BY396" s="78">
        <f>SUM(Mariannhill!BY396)</f>
        <v>0</v>
      </c>
      <c r="BZ396" s="78">
        <f>SUM(Mariannhill!BZ396)</f>
        <v>0</v>
      </c>
      <c r="CA396" s="78">
        <f>SUM(Mariannhill!CA396)</f>
        <v>0</v>
      </c>
      <c r="CB396" s="78">
        <f>SUM(Mariannhill!CB396)</f>
        <v>0</v>
      </c>
      <c r="CC396" s="77">
        <f>SUM(Mariannhill!CC396)</f>
        <v>0</v>
      </c>
      <c r="CD396" s="40" t="s">
        <v>50</v>
      </c>
    </row>
    <row r="397" spans="1:82" s="40" customFormat="1" ht="26" x14ac:dyDescent="0.35">
      <c r="A397" s="44"/>
      <c r="B397" s="25" t="s">
        <v>690</v>
      </c>
      <c r="C397" s="28" t="s">
        <v>691</v>
      </c>
      <c r="D397" s="131"/>
      <c r="E397" s="255">
        <f>SUM(Mariannhill!E397)</f>
        <v>0</v>
      </c>
      <c r="F397" s="214" t="b">
        <f>(Mariannhill!G395)=G397</f>
        <v>1</v>
      </c>
      <c r="G397" s="75">
        <f t="shared" si="119"/>
        <v>0</v>
      </c>
      <c r="H397" s="76">
        <f>SUM(Mariannhill!H397)</f>
        <v>0</v>
      </c>
      <c r="I397" s="77">
        <f>SUM(Mariannhill!I397)</f>
        <v>0</v>
      </c>
      <c r="J397" s="76">
        <f>SUM(Mariannhill!J397)</f>
        <v>0</v>
      </c>
      <c r="K397" s="78">
        <f>SUM(Mariannhill!K397)</f>
        <v>0</v>
      </c>
      <c r="L397" s="78">
        <f>SUM(Mariannhill!L397)</f>
        <v>0</v>
      </c>
      <c r="M397" s="78">
        <f>SUM(Mariannhill!M397)</f>
        <v>0</v>
      </c>
      <c r="N397" s="78">
        <f>SUM(Mariannhill!N397)</f>
        <v>0</v>
      </c>
      <c r="O397" s="78">
        <f>SUM(Mariannhill!O397)</f>
        <v>0</v>
      </c>
      <c r="P397" s="78">
        <f>SUM(Mariannhill!P397)</f>
        <v>0</v>
      </c>
      <c r="Q397" s="78">
        <f>SUM(Mariannhill!Q397)</f>
        <v>0</v>
      </c>
      <c r="R397" s="78">
        <f>SUM(Mariannhill!R397)</f>
        <v>0</v>
      </c>
      <c r="S397" s="78">
        <f>SUM(Mariannhill!S397)</f>
        <v>0</v>
      </c>
      <c r="T397" s="78">
        <f>SUM(Mariannhill!T397)</f>
        <v>0</v>
      </c>
      <c r="U397" s="77">
        <f>SUM(Mariannhill!U397)</f>
        <v>0</v>
      </c>
      <c r="V397" s="76">
        <f>SUM(Mariannhill!V397)</f>
        <v>0</v>
      </c>
      <c r="W397" s="78">
        <f>SUM(Mariannhill!W397)</f>
        <v>0</v>
      </c>
      <c r="X397" s="78">
        <f>SUM(Mariannhill!X397)</f>
        <v>0</v>
      </c>
      <c r="Y397" s="78">
        <f>SUM(Mariannhill!Y397)</f>
        <v>0</v>
      </c>
      <c r="Z397" s="78">
        <f>SUM(Mariannhill!Z397)</f>
        <v>0</v>
      </c>
      <c r="AA397" s="78">
        <f>SUM(Mariannhill!AA397)</f>
        <v>0</v>
      </c>
      <c r="AB397" s="78">
        <f>SUM(Mariannhill!AB397)</f>
        <v>0</v>
      </c>
      <c r="AC397" s="78">
        <f>SUM(Mariannhill!AC397)</f>
        <v>0</v>
      </c>
      <c r="AD397" s="78">
        <f>SUM(Mariannhill!AD397)</f>
        <v>0</v>
      </c>
      <c r="AE397" s="78">
        <f>SUM(Mariannhill!AE397)</f>
        <v>0</v>
      </c>
      <c r="AF397" s="78">
        <f>SUM(Mariannhill!AF397)</f>
        <v>0</v>
      </c>
      <c r="AG397" s="77">
        <f>SUM(Mariannhill!AG397)</f>
        <v>0</v>
      </c>
      <c r="AH397" s="79">
        <f>SUM(Mariannhill!AH397)</f>
        <v>0</v>
      </c>
      <c r="AI397" s="78">
        <f>SUM(Mariannhill!AI397)</f>
        <v>0</v>
      </c>
      <c r="AJ397" s="78">
        <f>SUM(Mariannhill!AJ397)</f>
        <v>0</v>
      </c>
      <c r="AK397" s="78">
        <f>SUM(Mariannhill!AK397)</f>
        <v>0</v>
      </c>
      <c r="AL397" s="78">
        <f>SUM(Mariannhill!AL397)</f>
        <v>0</v>
      </c>
      <c r="AM397" s="78">
        <f>SUM(Mariannhill!AM397)</f>
        <v>0</v>
      </c>
      <c r="AN397" s="78">
        <f>SUM(Mariannhill!AN397)</f>
        <v>0</v>
      </c>
      <c r="AO397" s="78">
        <f>SUM(Mariannhill!AO397)</f>
        <v>0</v>
      </c>
      <c r="AP397" s="78">
        <f>SUM(Mariannhill!AP397)</f>
        <v>0</v>
      </c>
      <c r="AQ397" s="78">
        <f>SUM(Mariannhill!AQ397)</f>
        <v>0</v>
      </c>
      <c r="AR397" s="78">
        <f>SUM(Mariannhill!AR397)</f>
        <v>0</v>
      </c>
      <c r="AS397" s="77">
        <f>SUM(Mariannhill!AS397)</f>
        <v>0</v>
      </c>
      <c r="AT397" s="79">
        <f>SUM(Mariannhill!AT397)</f>
        <v>0</v>
      </c>
      <c r="AU397" s="78">
        <f>SUM(Mariannhill!AU397)</f>
        <v>0</v>
      </c>
      <c r="AV397" s="78">
        <f>SUM(Mariannhill!AV397)</f>
        <v>0</v>
      </c>
      <c r="AW397" s="78">
        <f>SUM(Mariannhill!AW397)</f>
        <v>0</v>
      </c>
      <c r="AX397" s="78">
        <f>SUM(Mariannhill!AX397)</f>
        <v>0</v>
      </c>
      <c r="AY397" s="78">
        <f>SUM(Mariannhill!AY397)</f>
        <v>0</v>
      </c>
      <c r="AZ397" s="78">
        <f>SUM(Mariannhill!AZ397)</f>
        <v>0</v>
      </c>
      <c r="BA397" s="78">
        <f>SUM(Mariannhill!BA397)</f>
        <v>0</v>
      </c>
      <c r="BB397" s="78">
        <f>SUM(Mariannhill!BB397)</f>
        <v>0</v>
      </c>
      <c r="BC397" s="78">
        <f>SUM(Mariannhill!BC397)</f>
        <v>0</v>
      </c>
      <c r="BD397" s="78">
        <f>SUM(Mariannhill!BD397)</f>
        <v>0</v>
      </c>
      <c r="BE397" s="77">
        <f>SUM(Mariannhill!BE397)</f>
        <v>0</v>
      </c>
      <c r="BF397" s="79">
        <f>SUM(Mariannhill!BF397)</f>
        <v>0</v>
      </c>
      <c r="BG397" s="78">
        <f>SUM(Mariannhill!BG397)</f>
        <v>0</v>
      </c>
      <c r="BH397" s="78">
        <f>SUM(Mariannhill!BH397)</f>
        <v>0</v>
      </c>
      <c r="BI397" s="78">
        <f>SUM(Mariannhill!BI397)</f>
        <v>0</v>
      </c>
      <c r="BJ397" s="78">
        <f>SUM(Mariannhill!BJ397)</f>
        <v>0</v>
      </c>
      <c r="BK397" s="78">
        <f>SUM(Mariannhill!BK397)</f>
        <v>0</v>
      </c>
      <c r="BL397" s="78">
        <f>SUM(Mariannhill!BL397)</f>
        <v>0</v>
      </c>
      <c r="BM397" s="78">
        <f>SUM(Mariannhill!BM397)</f>
        <v>0</v>
      </c>
      <c r="BN397" s="78">
        <f>SUM(Mariannhill!BN397)</f>
        <v>0</v>
      </c>
      <c r="BO397" s="78">
        <f>SUM(Mariannhill!BO397)</f>
        <v>0</v>
      </c>
      <c r="BP397" s="78">
        <f>SUM(Mariannhill!BP397)</f>
        <v>0</v>
      </c>
      <c r="BQ397" s="77">
        <f>SUM(Mariannhill!BQ397)</f>
        <v>0</v>
      </c>
      <c r="BR397" s="79">
        <f>SUM(Mariannhill!BR397)</f>
        <v>0</v>
      </c>
      <c r="BS397" s="78">
        <f>SUM(Mariannhill!BS397)</f>
        <v>0</v>
      </c>
      <c r="BT397" s="78">
        <f>SUM(Mariannhill!BT397)</f>
        <v>0</v>
      </c>
      <c r="BU397" s="78">
        <f>SUM(Mariannhill!BU397)</f>
        <v>0</v>
      </c>
      <c r="BV397" s="78">
        <f>SUM(Mariannhill!BV397)</f>
        <v>0</v>
      </c>
      <c r="BW397" s="78">
        <f>SUM(Mariannhill!BW397)</f>
        <v>0</v>
      </c>
      <c r="BX397" s="78">
        <f>SUM(Mariannhill!BX397)</f>
        <v>0</v>
      </c>
      <c r="BY397" s="78">
        <f>SUM(Mariannhill!BY397)</f>
        <v>0</v>
      </c>
      <c r="BZ397" s="78">
        <f>SUM(Mariannhill!BZ397)</f>
        <v>0</v>
      </c>
      <c r="CA397" s="78">
        <f>SUM(Mariannhill!CA397)</f>
        <v>0</v>
      </c>
      <c r="CB397" s="78">
        <f>SUM(Mariannhill!CB397)</f>
        <v>0</v>
      </c>
      <c r="CC397" s="77">
        <f>SUM(Mariannhill!CC397)</f>
        <v>0</v>
      </c>
      <c r="CD397" s="40" t="s">
        <v>50</v>
      </c>
    </row>
    <row r="398" spans="1:82" s="40" customFormat="1" ht="26" x14ac:dyDescent="0.35">
      <c r="B398" s="25" t="s">
        <v>692</v>
      </c>
      <c r="C398" s="28" t="s">
        <v>693</v>
      </c>
      <c r="D398" s="131" t="s">
        <v>248</v>
      </c>
      <c r="E398" s="255">
        <f>SUM(Mariannhill!E398)</f>
        <v>4</v>
      </c>
      <c r="F398" s="214" t="b">
        <f>(Mariannhill!G396)=G398</f>
        <v>1</v>
      </c>
      <c r="G398" s="75">
        <f t="shared" si="119"/>
        <v>0</v>
      </c>
      <c r="H398" s="76">
        <f>SUM(Mariannhill!H398)</f>
        <v>0</v>
      </c>
      <c r="I398" s="77">
        <f>SUM(Mariannhill!I398)</f>
        <v>0</v>
      </c>
      <c r="J398" s="76">
        <f>SUM(Mariannhill!J398)</f>
        <v>0</v>
      </c>
      <c r="K398" s="78">
        <f>SUM(Mariannhill!K398)</f>
        <v>0</v>
      </c>
      <c r="L398" s="78">
        <f>SUM(Mariannhill!L398)</f>
        <v>0</v>
      </c>
      <c r="M398" s="78">
        <f>SUM(Mariannhill!M398)</f>
        <v>0</v>
      </c>
      <c r="N398" s="78">
        <f>SUM(Mariannhill!N398)</f>
        <v>0</v>
      </c>
      <c r="O398" s="78">
        <f>SUM(Mariannhill!O398)</f>
        <v>0</v>
      </c>
      <c r="P398" s="78">
        <f>SUM(Mariannhill!P398)</f>
        <v>0</v>
      </c>
      <c r="Q398" s="78">
        <f>SUM(Mariannhill!Q398)</f>
        <v>0</v>
      </c>
      <c r="R398" s="78">
        <f>SUM(Mariannhill!R398)</f>
        <v>0</v>
      </c>
      <c r="S398" s="78">
        <f>SUM(Mariannhill!S398)</f>
        <v>0</v>
      </c>
      <c r="T398" s="78">
        <f>SUM(Mariannhill!T398)</f>
        <v>0</v>
      </c>
      <c r="U398" s="77">
        <f>SUM(Mariannhill!U398)</f>
        <v>0</v>
      </c>
      <c r="V398" s="76">
        <f>SUM(Mariannhill!V398)</f>
        <v>0</v>
      </c>
      <c r="W398" s="78">
        <f>SUM(Mariannhill!W398)</f>
        <v>0</v>
      </c>
      <c r="X398" s="78">
        <f>SUM(Mariannhill!X398)</f>
        <v>0</v>
      </c>
      <c r="Y398" s="78">
        <f>SUM(Mariannhill!Y398)</f>
        <v>0</v>
      </c>
      <c r="Z398" s="78">
        <f>SUM(Mariannhill!Z398)</f>
        <v>0</v>
      </c>
      <c r="AA398" s="78">
        <f>SUM(Mariannhill!AA398)</f>
        <v>0</v>
      </c>
      <c r="AB398" s="78">
        <f>SUM(Mariannhill!AB398)</f>
        <v>0</v>
      </c>
      <c r="AC398" s="78">
        <f>SUM(Mariannhill!AC398)</f>
        <v>0</v>
      </c>
      <c r="AD398" s="78">
        <f>SUM(Mariannhill!AD398)</f>
        <v>0</v>
      </c>
      <c r="AE398" s="78">
        <f>SUM(Mariannhill!AE398)</f>
        <v>0</v>
      </c>
      <c r="AF398" s="78">
        <f>SUM(Mariannhill!AF398)</f>
        <v>0</v>
      </c>
      <c r="AG398" s="77">
        <f>SUM(Mariannhill!AG398)</f>
        <v>0</v>
      </c>
      <c r="AH398" s="79">
        <f>SUM(Mariannhill!AH398)</f>
        <v>0</v>
      </c>
      <c r="AI398" s="78">
        <f>SUM(Mariannhill!AI398)</f>
        <v>0</v>
      </c>
      <c r="AJ398" s="78">
        <f>SUM(Mariannhill!AJ398)</f>
        <v>0</v>
      </c>
      <c r="AK398" s="78">
        <f>SUM(Mariannhill!AK398)</f>
        <v>0</v>
      </c>
      <c r="AL398" s="78">
        <f>SUM(Mariannhill!AL398)</f>
        <v>0</v>
      </c>
      <c r="AM398" s="78">
        <f>SUM(Mariannhill!AM398)</f>
        <v>0</v>
      </c>
      <c r="AN398" s="78">
        <f>SUM(Mariannhill!AN398)</f>
        <v>0</v>
      </c>
      <c r="AO398" s="78">
        <f>SUM(Mariannhill!AO398)</f>
        <v>0</v>
      </c>
      <c r="AP398" s="78">
        <f>SUM(Mariannhill!AP398)</f>
        <v>0</v>
      </c>
      <c r="AQ398" s="78">
        <f>SUM(Mariannhill!AQ398)</f>
        <v>0</v>
      </c>
      <c r="AR398" s="78">
        <f>SUM(Mariannhill!AR398)</f>
        <v>0</v>
      </c>
      <c r="AS398" s="77">
        <f>SUM(Mariannhill!AS398)</f>
        <v>0</v>
      </c>
      <c r="AT398" s="79">
        <f>SUM(Mariannhill!AT398)</f>
        <v>0</v>
      </c>
      <c r="AU398" s="78">
        <f>SUM(Mariannhill!AU398)</f>
        <v>0</v>
      </c>
      <c r="AV398" s="78">
        <f>SUM(Mariannhill!AV398)</f>
        <v>0</v>
      </c>
      <c r="AW398" s="78">
        <f>SUM(Mariannhill!AW398)</f>
        <v>0</v>
      </c>
      <c r="AX398" s="78">
        <f>SUM(Mariannhill!AX398)</f>
        <v>0</v>
      </c>
      <c r="AY398" s="78">
        <f>SUM(Mariannhill!AY398)</f>
        <v>0</v>
      </c>
      <c r="AZ398" s="78">
        <f>SUM(Mariannhill!AZ398)</f>
        <v>0</v>
      </c>
      <c r="BA398" s="78">
        <f>SUM(Mariannhill!BA398)</f>
        <v>0</v>
      </c>
      <c r="BB398" s="78">
        <f>SUM(Mariannhill!BB398)</f>
        <v>0</v>
      </c>
      <c r="BC398" s="78">
        <f>SUM(Mariannhill!BC398)</f>
        <v>0</v>
      </c>
      <c r="BD398" s="78">
        <f>SUM(Mariannhill!BD398)</f>
        <v>0</v>
      </c>
      <c r="BE398" s="77">
        <f>SUM(Mariannhill!BE398)</f>
        <v>0</v>
      </c>
      <c r="BF398" s="79">
        <f>SUM(Mariannhill!BF398)</f>
        <v>0</v>
      </c>
      <c r="BG398" s="78">
        <f>SUM(Mariannhill!BG398)</f>
        <v>0</v>
      </c>
      <c r="BH398" s="78">
        <f>SUM(Mariannhill!BH398)</f>
        <v>0</v>
      </c>
      <c r="BI398" s="78">
        <f>SUM(Mariannhill!BI398)</f>
        <v>0</v>
      </c>
      <c r="BJ398" s="78">
        <f>SUM(Mariannhill!BJ398)</f>
        <v>0</v>
      </c>
      <c r="BK398" s="78">
        <f>SUM(Mariannhill!BK398)</f>
        <v>0</v>
      </c>
      <c r="BL398" s="78">
        <f>SUM(Mariannhill!BL398)</f>
        <v>0</v>
      </c>
      <c r="BM398" s="78">
        <f>SUM(Mariannhill!BM398)</f>
        <v>0</v>
      </c>
      <c r="BN398" s="78">
        <f>SUM(Mariannhill!BN398)</f>
        <v>0</v>
      </c>
      <c r="BO398" s="78">
        <f>SUM(Mariannhill!BO398)</f>
        <v>0</v>
      </c>
      <c r="BP398" s="78">
        <f>SUM(Mariannhill!BP398)</f>
        <v>0</v>
      </c>
      <c r="BQ398" s="77">
        <f>SUM(Mariannhill!BQ398)</f>
        <v>0</v>
      </c>
      <c r="BR398" s="79">
        <f>SUM(Mariannhill!BR398)</f>
        <v>0</v>
      </c>
      <c r="BS398" s="78">
        <f>SUM(Mariannhill!BS398)</f>
        <v>0</v>
      </c>
      <c r="BT398" s="78">
        <f>SUM(Mariannhill!BT398)</f>
        <v>0</v>
      </c>
      <c r="BU398" s="78">
        <f>SUM(Mariannhill!BU398)</f>
        <v>0</v>
      </c>
      <c r="BV398" s="78">
        <f>SUM(Mariannhill!BV398)</f>
        <v>0</v>
      </c>
      <c r="BW398" s="78">
        <f>SUM(Mariannhill!BW398)</f>
        <v>0</v>
      </c>
      <c r="BX398" s="78">
        <f>SUM(Mariannhill!BX398)</f>
        <v>0</v>
      </c>
      <c r="BY398" s="78">
        <f>SUM(Mariannhill!BY398)</f>
        <v>0</v>
      </c>
      <c r="BZ398" s="78">
        <f>SUM(Mariannhill!BZ398)</f>
        <v>0</v>
      </c>
      <c r="CA398" s="78">
        <f>SUM(Mariannhill!CA398)</f>
        <v>0</v>
      </c>
      <c r="CB398" s="78">
        <f>SUM(Mariannhill!CB398)</f>
        <v>0</v>
      </c>
      <c r="CC398" s="77">
        <f>SUM(Mariannhill!CC398)</f>
        <v>0</v>
      </c>
      <c r="CD398" s="40" t="s">
        <v>50</v>
      </c>
    </row>
    <row r="399" spans="1:82" ht="26" x14ac:dyDescent="0.35">
      <c r="A399" s="40"/>
      <c r="B399" s="25" t="s">
        <v>694</v>
      </c>
      <c r="C399" s="28" t="s">
        <v>695</v>
      </c>
      <c r="D399" s="131" t="s">
        <v>248</v>
      </c>
      <c r="E399" s="255">
        <f>SUM(Mariannhill!E399)</f>
        <v>3</v>
      </c>
      <c r="F399" s="214" t="b">
        <f>(Mariannhill!G397)=G399</f>
        <v>1</v>
      </c>
      <c r="G399" s="75">
        <f t="shared" si="119"/>
        <v>0</v>
      </c>
      <c r="H399" s="76">
        <f>SUM(Mariannhill!H399)</f>
        <v>0</v>
      </c>
      <c r="I399" s="77">
        <f>SUM(Mariannhill!I399)</f>
        <v>0</v>
      </c>
      <c r="J399" s="76">
        <f>SUM(Mariannhill!J399)</f>
        <v>0</v>
      </c>
      <c r="K399" s="78">
        <f>SUM(Mariannhill!K399)</f>
        <v>0</v>
      </c>
      <c r="L399" s="78">
        <f>SUM(Mariannhill!L399)</f>
        <v>0</v>
      </c>
      <c r="M399" s="78">
        <f>SUM(Mariannhill!M399)</f>
        <v>0</v>
      </c>
      <c r="N399" s="78">
        <f>SUM(Mariannhill!N399)</f>
        <v>0</v>
      </c>
      <c r="O399" s="78">
        <f>SUM(Mariannhill!O399)</f>
        <v>0</v>
      </c>
      <c r="P399" s="78">
        <f>SUM(Mariannhill!P399)</f>
        <v>0</v>
      </c>
      <c r="Q399" s="78">
        <f>SUM(Mariannhill!Q399)</f>
        <v>0</v>
      </c>
      <c r="R399" s="78">
        <f>SUM(Mariannhill!R399)</f>
        <v>0</v>
      </c>
      <c r="S399" s="78">
        <f>SUM(Mariannhill!S399)</f>
        <v>0</v>
      </c>
      <c r="T399" s="78">
        <f>SUM(Mariannhill!T399)</f>
        <v>0</v>
      </c>
      <c r="U399" s="77">
        <f>SUM(Mariannhill!U399)</f>
        <v>0</v>
      </c>
      <c r="V399" s="76">
        <f>SUM(Mariannhill!V399)</f>
        <v>0</v>
      </c>
      <c r="W399" s="78">
        <f>SUM(Mariannhill!W399)</f>
        <v>0</v>
      </c>
      <c r="X399" s="78">
        <f>SUM(Mariannhill!X399)</f>
        <v>0</v>
      </c>
      <c r="Y399" s="78">
        <f>SUM(Mariannhill!Y399)</f>
        <v>0</v>
      </c>
      <c r="Z399" s="78">
        <f>SUM(Mariannhill!Z399)</f>
        <v>0</v>
      </c>
      <c r="AA399" s="78">
        <f>SUM(Mariannhill!AA399)</f>
        <v>0</v>
      </c>
      <c r="AB399" s="78">
        <f>SUM(Mariannhill!AB399)</f>
        <v>0</v>
      </c>
      <c r="AC399" s="78">
        <f>SUM(Mariannhill!AC399)</f>
        <v>0</v>
      </c>
      <c r="AD399" s="78">
        <f>SUM(Mariannhill!AD399)</f>
        <v>0</v>
      </c>
      <c r="AE399" s="78">
        <f>SUM(Mariannhill!AE399)</f>
        <v>0</v>
      </c>
      <c r="AF399" s="78">
        <f>SUM(Mariannhill!AF399)</f>
        <v>0</v>
      </c>
      <c r="AG399" s="77">
        <f>SUM(Mariannhill!AG399)</f>
        <v>0</v>
      </c>
      <c r="AH399" s="79">
        <f>SUM(Mariannhill!AH399)</f>
        <v>0</v>
      </c>
      <c r="AI399" s="78">
        <f>SUM(Mariannhill!AI399)</f>
        <v>0</v>
      </c>
      <c r="AJ399" s="78">
        <f>SUM(Mariannhill!AJ399)</f>
        <v>0</v>
      </c>
      <c r="AK399" s="78">
        <f>SUM(Mariannhill!AK399)</f>
        <v>0</v>
      </c>
      <c r="AL399" s="78">
        <f>SUM(Mariannhill!AL399)</f>
        <v>0</v>
      </c>
      <c r="AM399" s="78">
        <f>SUM(Mariannhill!AM399)</f>
        <v>0</v>
      </c>
      <c r="AN399" s="78">
        <f>SUM(Mariannhill!AN399)</f>
        <v>0</v>
      </c>
      <c r="AO399" s="78">
        <f>SUM(Mariannhill!AO399)</f>
        <v>0</v>
      </c>
      <c r="AP399" s="78">
        <f>SUM(Mariannhill!AP399)</f>
        <v>0</v>
      </c>
      <c r="AQ399" s="78">
        <f>SUM(Mariannhill!AQ399)</f>
        <v>0</v>
      </c>
      <c r="AR399" s="78">
        <f>SUM(Mariannhill!AR399)</f>
        <v>0</v>
      </c>
      <c r="AS399" s="77">
        <f>SUM(Mariannhill!AS399)</f>
        <v>0</v>
      </c>
      <c r="AT399" s="79">
        <f>SUM(Mariannhill!AT399)</f>
        <v>0</v>
      </c>
      <c r="AU399" s="78">
        <f>SUM(Mariannhill!AU399)</f>
        <v>0</v>
      </c>
      <c r="AV399" s="78">
        <f>SUM(Mariannhill!AV399)</f>
        <v>0</v>
      </c>
      <c r="AW399" s="78">
        <f>SUM(Mariannhill!AW399)</f>
        <v>0</v>
      </c>
      <c r="AX399" s="78">
        <f>SUM(Mariannhill!AX399)</f>
        <v>0</v>
      </c>
      <c r="AY399" s="78">
        <f>SUM(Mariannhill!AY399)</f>
        <v>0</v>
      </c>
      <c r="AZ399" s="78">
        <f>SUM(Mariannhill!AZ399)</f>
        <v>0</v>
      </c>
      <c r="BA399" s="78">
        <f>SUM(Mariannhill!BA399)</f>
        <v>0</v>
      </c>
      <c r="BB399" s="78">
        <f>SUM(Mariannhill!BB399)</f>
        <v>0</v>
      </c>
      <c r="BC399" s="78">
        <f>SUM(Mariannhill!BC399)</f>
        <v>0</v>
      </c>
      <c r="BD399" s="78">
        <f>SUM(Mariannhill!BD399)</f>
        <v>0</v>
      </c>
      <c r="BE399" s="77">
        <f>SUM(Mariannhill!BE399)</f>
        <v>0</v>
      </c>
      <c r="BF399" s="79">
        <f>SUM(Mariannhill!BF399)</f>
        <v>0</v>
      </c>
      <c r="BG399" s="78">
        <f>SUM(Mariannhill!BG399)</f>
        <v>0</v>
      </c>
      <c r="BH399" s="78">
        <f>SUM(Mariannhill!BH399)</f>
        <v>0</v>
      </c>
      <c r="BI399" s="78">
        <f>SUM(Mariannhill!BI399)</f>
        <v>0</v>
      </c>
      <c r="BJ399" s="78">
        <f>SUM(Mariannhill!BJ399)</f>
        <v>0</v>
      </c>
      <c r="BK399" s="78">
        <f>SUM(Mariannhill!BK399)</f>
        <v>0</v>
      </c>
      <c r="BL399" s="78">
        <f>SUM(Mariannhill!BL399)</f>
        <v>0</v>
      </c>
      <c r="BM399" s="78">
        <f>SUM(Mariannhill!BM399)</f>
        <v>0</v>
      </c>
      <c r="BN399" s="78">
        <f>SUM(Mariannhill!BN399)</f>
        <v>0</v>
      </c>
      <c r="BO399" s="78">
        <f>SUM(Mariannhill!BO399)</f>
        <v>0</v>
      </c>
      <c r="BP399" s="78">
        <f>SUM(Mariannhill!BP399)</f>
        <v>0</v>
      </c>
      <c r="BQ399" s="77">
        <f>SUM(Mariannhill!BQ399)</f>
        <v>0</v>
      </c>
      <c r="BR399" s="79">
        <f>SUM(Mariannhill!BR399)</f>
        <v>0</v>
      </c>
      <c r="BS399" s="78">
        <f>SUM(Mariannhill!BS399)</f>
        <v>0</v>
      </c>
      <c r="BT399" s="78">
        <f>SUM(Mariannhill!BT399)</f>
        <v>0</v>
      </c>
      <c r="BU399" s="78">
        <f>SUM(Mariannhill!BU399)</f>
        <v>0</v>
      </c>
      <c r="BV399" s="78">
        <f>SUM(Mariannhill!BV399)</f>
        <v>0</v>
      </c>
      <c r="BW399" s="78">
        <f>SUM(Mariannhill!BW399)</f>
        <v>0</v>
      </c>
      <c r="BX399" s="78">
        <f>SUM(Mariannhill!BX399)</f>
        <v>0</v>
      </c>
      <c r="BY399" s="78">
        <f>SUM(Mariannhill!BY399)</f>
        <v>0</v>
      </c>
      <c r="BZ399" s="78">
        <f>SUM(Mariannhill!BZ399)</f>
        <v>0</v>
      </c>
      <c r="CA399" s="78">
        <f>SUM(Mariannhill!CA399)</f>
        <v>0</v>
      </c>
      <c r="CB399" s="78">
        <f>SUM(Mariannhill!CB399)</f>
        <v>0</v>
      </c>
      <c r="CC399" s="77">
        <f>SUM(Mariannhill!CC399)</f>
        <v>0</v>
      </c>
      <c r="CD399" s="40" t="s">
        <v>50</v>
      </c>
    </row>
    <row r="400" spans="1:82" ht="26" x14ac:dyDescent="0.35">
      <c r="A400" s="40"/>
      <c r="B400" s="25" t="s">
        <v>696</v>
      </c>
      <c r="C400" s="28" t="s">
        <v>697</v>
      </c>
      <c r="D400" s="131" t="s">
        <v>248</v>
      </c>
      <c r="E400" s="255">
        <f>SUM(Mariannhill!E400)</f>
        <v>2</v>
      </c>
      <c r="F400" s="214" t="b">
        <f>(Mariannhill!G398)=G400</f>
        <v>1</v>
      </c>
      <c r="G400" s="75">
        <f t="shared" si="119"/>
        <v>0</v>
      </c>
      <c r="H400" s="76">
        <f>SUM(Mariannhill!H400)</f>
        <v>0</v>
      </c>
      <c r="I400" s="77">
        <f>SUM(Mariannhill!I400)</f>
        <v>0</v>
      </c>
      <c r="J400" s="76">
        <f>SUM(Mariannhill!J400)</f>
        <v>0</v>
      </c>
      <c r="K400" s="78">
        <f>SUM(Mariannhill!K400)</f>
        <v>0</v>
      </c>
      <c r="L400" s="78">
        <f>SUM(Mariannhill!L400)</f>
        <v>0</v>
      </c>
      <c r="M400" s="78">
        <f>SUM(Mariannhill!M400)</f>
        <v>0</v>
      </c>
      <c r="N400" s="78">
        <f>SUM(Mariannhill!N400)</f>
        <v>0</v>
      </c>
      <c r="O400" s="78">
        <f>SUM(Mariannhill!O400)</f>
        <v>0</v>
      </c>
      <c r="P400" s="78">
        <f>SUM(Mariannhill!P400)</f>
        <v>0</v>
      </c>
      <c r="Q400" s="78">
        <f>SUM(Mariannhill!Q400)</f>
        <v>0</v>
      </c>
      <c r="R400" s="78">
        <f>SUM(Mariannhill!R400)</f>
        <v>0</v>
      </c>
      <c r="S400" s="78">
        <f>SUM(Mariannhill!S400)</f>
        <v>0</v>
      </c>
      <c r="T400" s="78">
        <f>SUM(Mariannhill!T400)</f>
        <v>0</v>
      </c>
      <c r="U400" s="77">
        <f>SUM(Mariannhill!U400)</f>
        <v>0</v>
      </c>
      <c r="V400" s="76">
        <f>SUM(Mariannhill!V400)</f>
        <v>0</v>
      </c>
      <c r="W400" s="78">
        <f>SUM(Mariannhill!W400)</f>
        <v>0</v>
      </c>
      <c r="X400" s="78">
        <f>SUM(Mariannhill!X400)</f>
        <v>0</v>
      </c>
      <c r="Y400" s="78">
        <f>SUM(Mariannhill!Y400)</f>
        <v>0</v>
      </c>
      <c r="Z400" s="78">
        <f>SUM(Mariannhill!Z400)</f>
        <v>0</v>
      </c>
      <c r="AA400" s="78">
        <f>SUM(Mariannhill!AA400)</f>
        <v>0</v>
      </c>
      <c r="AB400" s="78">
        <f>SUM(Mariannhill!AB400)</f>
        <v>0</v>
      </c>
      <c r="AC400" s="78">
        <f>SUM(Mariannhill!AC400)</f>
        <v>0</v>
      </c>
      <c r="AD400" s="78">
        <f>SUM(Mariannhill!AD400)</f>
        <v>0</v>
      </c>
      <c r="AE400" s="78">
        <f>SUM(Mariannhill!AE400)</f>
        <v>0</v>
      </c>
      <c r="AF400" s="78">
        <f>SUM(Mariannhill!AF400)</f>
        <v>0</v>
      </c>
      <c r="AG400" s="77">
        <f>SUM(Mariannhill!AG400)</f>
        <v>0</v>
      </c>
      <c r="AH400" s="79">
        <f>SUM(Mariannhill!AH400)</f>
        <v>0</v>
      </c>
      <c r="AI400" s="78">
        <f>SUM(Mariannhill!AI400)</f>
        <v>0</v>
      </c>
      <c r="AJ400" s="78">
        <f>SUM(Mariannhill!AJ400)</f>
        <v>0</v>
      </c>
      <c r="AK400" s="78">
        <f>SUM(Mariannhill!AK400)</f>
        <v>0</v>
      </c>
      <c r="AL400" s="78">
        <f>SUM(Mariannhill!AL400)</f>
        <v>0</v>
      </c>
      <c r="AM400" s="78">
        <f>SUM(Mariannhill!AM400)</f>
        <v>0</v>
      </c>
      <c r="AN400" s="78">
        <f>SUM(Mariannhill!AN400)</f>
        <v>0</v>
      </c>
      <c r="AO400" s="78">
        <f>SUM(Mariannhill!AO400)</f>
        <v>0</v>
      </c>
      <c r="AP400" s="78">
        <f>SUM(Mariannhill!AP400)</f>
        <v>0</v>
      </c>
      <c r="AQ400" s="78">
        <f>SUM(Mariannhill!AQ400)</f>
        <v>0</v>
      </c>
      <c r="AR400" s="78">
        <f>SUM(Mariannhill!AR400)</f>
        <v>0</v>
      </c>
      <c r="AS400" s="77">
        <f>SUM(Mariannhill!AS400)</f>
        <v>0</v>
      </c>
      <c r="AT400" s="79">
        <f>SUM(Mariannhill!AT400)</f>
        <v>0</v>
      </c>
      <c r="AU400" s="78">
        <f>SUM(Mariannhill!AU400)</f>
        <v>0</v>
      </c>
      <c r="AV400" s="78">
        <f>SUM(Mariannhill!AV400)</f>
        <v>0</v>
      </c>
      <c r="AW400" s="78">
        <f>SUM(Mariannhill!AW400)</f>
        <v>0</v>
      </c>
      <c r="AX400" s="78">
        <f>SUM(Mariannhill!AX400)</f>
        <v>0</v>
      </c>
      <c r="AY400" s="78">
        <f>SUM(Mariannhill!AY400)</f>
        <v>0</v>
      </c>
      <c r="AZ400" s="78">
        <f>SUM(Mariannhill!AZ400)</f>
        <v>0</v>
      </c>
      <c r="BA400" s="78">
        <f>SUM(Mariannhill!BA400)</f>
        <v>0</v>
      </c>
      <c r="BB400" s="78">
        <f>SUM(Mariannhill!BB400)</f>
        <v>0</v>
      </c>
      <c r="BC400" s="78">
        <f>SUM(Mariannhill!BC400)</f>
        <v>0</v>
      </c>
      <c r="BD400" s="78">
        <f>SUM(Mariannhill!BD400)</f>
        <v>0</v>
      </c>
      <c r="BE400" s="77">
        <f>SUM(Mariannhill!BE400)</f>
        <v>0</v>
      </c>
      <c r="BF400" s="79">
        <f>SUM(Mariannhill!BF400)</f>
        <v>0</v>
      </c>
      <c r="BG400" s="78">
        <f>SUM(Mariannhill!BG400)</f>
        <v>0</v>
      </c>
      <c r="BH400" s="78">
        <f>SUM(Mariannhill!BH400)</f>
        <v>0</v>
      </c>
      <c r="BI400" s="78">
        <f>SUM(Mariannhill!BI400)</f>
        <v>0</v>
      </c>
      <c r="BJ400" s="78">
        <f>SUM(Mariannhill!BJ400)</f>
        <v>0</v>
      </c>
      <c r="BK400" s="78">
        <f>SUM(Mariannhill!BK400)</f>
        <v>0</v>
      </c>
      <c r="BL400" s="78">
        <f>SUM(Mariannhill!BL400)</f>
        <v>0</v>
      </c>
      <c r="BM400" s="78">
        <f>SUM(Mariannhill!BM400)</f>
        <v>0</v>
      </c>
      <c r="BN400" s="78">
        <f>SUM(Mariannhill!BN400)</f>
        <v>0</v>
      </c>
      <c r="BO400" s="78">
        <f>SUM(Mariannhill!BO400)</f>
        <v>0</v>
      </c>
      <c r="BP400" s="78">
        <f>SUM(Mariannhill!BP400)</f>
        <v>0</v>
      </c>
      <c r="BQ400" s="77">
        <f>SUM(Mariannhill!BQ400)</f>
        <v>0</v>
      </c>
      <c r="BR400" s="79">
        <f>SUM(Mariannhill!BR400)</f>
        <v>0</v>
      </c>
      <c r="BS400" s="78">
        <f>SUM(Mariannhill!BS400)</f>
        <v>0</v>
      </c>
      <c r="BT400" s="78">
        <f>SUM(Mariannhill!BT400)</f>
        <v>0</v>
      </c>
      <c r="BU400" s="78">
        <f>SUM(Mariannhill!BU400)</f>
        <v>0</v>
      </c>
      <c r="BV400" s="78">
        <f>SUM(Mariannhill!BV400)</f>
        <v>0</v>
      </c>
      <c r="BW400" s="78">
        <f>SUM(Mariannhill!BW400)</f>
        <v>0</v>
      </c>
      <c r="BX400" s="78">
        <f>SUM(Mariannhill!BX400)</f>
        <v>0</v>
      </c>
      <c r="BY400" s="78">
        <f>SUM(Mariannhill!BY400)</f>
        <v>0</v>
      </c>
      <c r="BZ400" s="78">
        <f>SUM(Mariannhill!BZ400)</f>
        <v>0</v>
      </c>
      <c r="CA400" s="78">
        <f>SUM(Mariannhill!CA400)</f>
        <v>0</v>
      </c>
      <c r="CB400" s="78">
        <f>SUM(Mariannhill!CB400)</f>
        <v>0</v>
      </c>
      <c r="CC400" s="77">
        <f>SUM(Mariannhill!CC400)</f>
        <v>0</v>
      </c>
      <c r="CD400" s="40" t="s">
        <v>50</v>
      </c>
    </row>
    <row r="401" spans="1:82" x14ac:dyDescent="0.35">
      <c r="A401" s="40"/>
      <c r="B401" s="25" t="s">
        <v>698</v>
      </c>
      <c r="C401" s="28" t="s">
        <v>699</v>
      </c>
      <c r="D401" s="131" t="s">
        <v>248</v>
      </c>
      <c r="E401" s="255">
        <f>SUM(Mariannhill!E401)</f>
        <v>1</v>
      </c>
      <c r="F401" s="214" t="b">
        <f>(Mariannhill!G399)=G401</f>
        <v>1</v>
      </c>
      <c r="G401" s="75">
        <f t="shared" si="119"/>
        <v>0</v>
      </c>
      <c r="H401" s="76">
        <f>SUM(Mariannhill!H401)</f>
        <v>0</v>
      </c>
      <c r="I401" s="77">
        <f>SUM(Mariannhill!I401)</f>
        <v>0</v>
      </c>
      <c r="J401" s="76">
        <f>SUM(Mariannhill!J401)</f>
        <v>0</v>
      </c>
      <c r="K401" s="78">
        <f>SUM(Mariannhill!K401)</f>
        <v>0</v>
      </c>
      <c r="L401" s="78">
        <f>SUM(Mariannhill!L401)</f>
        <v>0</v>
      </c>
      <c r="M401" s="78">
        <f>SUM(Mariannhill!M401)</f>
        <v>0</v>
      </c>
      <c r="N401" s="78">
        <f>SUM(Mariannhill!N401)</f>
        <v>0</v>
      </c>
      <c r="O401" s="78">
        <f>SUM(Mariannhill!O401)</f>
        <v>0</v>
      </c>
      <c r="P401" s="78">
        <f>SUM(Mariannhill!P401)</f>
        <v>0</v>
      </c>
      <c r="Q401" s="78">
        <f>SUM(Mariannhill!Q401)</f>
        <v>0</v>
      </c>
      <c r="R401" s="78">
        <f>SUM(Mariannhill!R401)</f>
        <v>0</v>
      </c>
      <c r="S401" s="78">
        <f>SUM(Mariannhill!S401)</f>
        <v>0</v>
      </c>
      <c r="T401" s="78">
        <f>SUM(Mariannhill!T401)</f>
        <v>0</v>
      </c>
      <c r="U401" s="77">
        <f>SUM(Mariannhill!U401)</f>
        <v>0</v>
      </c>
      <c r="V401" s="76">
        <f>SUM(Mariannhill!V401)</f>
        <v>0</v>
      </c>
      <c r="W401" s="78">
        <f>SUM(Mariannhill!W401)</f>
        <v>0</v>
      </c>
      <c r="X401" s="78">
        <f>SUM(Mariannhill!X401)</f>
        <v>0</v>
      </c>
      <c r="Y401" s="78">
        <f>SUM(Mariannhill!Y401)</f>
        <v>0</v>
      </c>
      <c r="Z401" s="78">
        <f>SUM(Mariannhill!Z401)</f>
        <v>0</v>
      </c>
      <c r="AA401" s="78">
        <f>SUM(Mariannhill!AA401)</f>
        <v>0</v>
      </c>
      <c r="AB401" s="78">
        <f>SUM(Mariannhill!AB401)</f>
        <v>0</v>
      </c>
      <c r="AC401" s="78">
        <f>SUM(Mariannhill!AC401)</f>
        <v>0</v>
      </c>
      <c r="AD401" s="78">
        <f>SUM(Mariannhill!AD401)</f>
        <v>0</v>
      </c>
      <c r="AE401" s="78">
        <f>SUM(Mariannhill!AE401)</f>
        <v>0</v>
      </c>
      <c r="AF401" s="78">
        <f>SUM(Mariannhill!AF401)</f>
        <v>0</v>
      </c>
      <c r="AG401" s="77">
        <f>SUM(Mariannhill!AG401)</f>
        <v>0</v>
      </c>
      <c r="AH401" s="79">
        <f>SUM(Mariannhill!AH401)</f>
        <v>0</v>
      </c>
      <c r="AI401" s="78">
        <f>SUM(Mariannhill!AI401)</f>
        <v>0</v>
      </c>
      <c r="AJ401" s="78">
        <f>SUM(Mariannhill!AJ401)</f>
        <v>0</v>
      </c>
      <c r="AK401" s="78">
        <f>SUM(Mariannhill!AK401)</f>
        <v>0</v>
      </c>
      <c r="AL401" s="78">
        <f>SUM(Mariannhill!AL401)</f>
        <v>0</v>
      </c>
      <c r="AM401" s="78">
        <f>SUM(Mariannhill!AM401)</f>
        <v>0</v>
      </c>
      <c r="AN401" s="78">
        <f>SUM(Mariannhill!AN401)</f>
        <v>0</v>
      </c>
      <c r="AO401" s="78">
        <f>SUM(Mariannhill!AO401)</f>
        <v>0</v>
      </c>
      <c r="AP401" s="78">
        <f>SUM(Mariannhill!AP401)</f>
        <v>0</v>
      </c>
      <c r="AQ401" s="78">
        <f>SUM(Mariannhill!AQ401)</f>
        <v>0</v>
      </c>
      <c r="AR401" s="78">
        <f>SUM(Mariannhill!AR401)</f>
        <v>0</v>
      </c>
      <c r="AS401" s="77">
        <f>SUM(Mariannhill!AS401)</f>
        <v>0</v>
      </c>
      <c r="AT401" s="79">
        <f>SUM(Mariannhill!AT401)</f>
        <v>0</v>
      </c>
      <c r="AU401" s="78">
        <f>SUM(Mariannhill!AU401)</f>
        <v>0</v>
      </c>
      <c r="AV401" s="78">
        <f>SUM(Mariannhill!AV401)</f>
        <v>0</v>
      </c>
      <c r="AW401" s="78">
        <f>SUM(Mariannhill!AW401)</f>
        <v>0</v>
      </c>
      <c r="AX401" s="78">
        <f>SUM(Mariannhill!AX401)</f>
        <v>0</v>
      </c>
      <c r="AY401" s="78">
        <f>SUM(Mariannhill!AY401)</f>
        <v>0</v>
      </c>
      <c r="AZ401" s="78">
        <f>SUM(Mariannhill!AZ401)</f>
        <v>0</v>
      </c>
      <c r="BA401" s="78">
        <f>SUM(Mariannhill!BA401)</f>
        <v>0</v>
      </c>
      <c r="BB401" s="78">
        <f>SUM(Mariannhill!BB401)</f>
        <v>0</v>
      </c>
      <c r="BC401" s="78">
        <f>SUM(Mariannhill!BC401)</f>
        <v>0</v>
      </c>
      <c r="BD401" s="78">
        <f>SUM(Mariannhill!BD401)</f>
        <v>0</v>
      </c>
      <c r="BE401" s="77">
        <f>SUM(Mariannhill!BE401)</f>
        <v>0</v>
      </c>
      <c r="BF401" s="79">
        <f>SUM(Mariannhill!BF401)</f>
        <v>0</v>
      </c>
      <c r="BG401" s="78">
        <f>SUM(Mariannhill!BG401)</f>
        <v>0</v>
      </c>
      <c r="BH401" s="78">
        <f>SUM(Mariannhill!BH401)</f>
        <v>0</v>
      </c>
      <c r="BI401" s="78">
        <f>SUM(Mariannhill!BI401)</f>
        <v>0</v>
      </c>
      <c r="BJ401" s="78">
        <f>SUM(Mariannhill!BJ401)</f>
        <v>0</v>
      </c>
      <c r="BK401" s="78">
        <f>SUM(Mariannhill!BK401)</f>
        <v>0</v>
      </c>
      <c r="BL401" s="78">
        <f>SUM(Mariannhill!BL401)</f>
        <v>0</v>
      </c>
      <c r="BM401" s="78">
        <f>SUM(Mariannhill!BM401)</f>
        <v>0</v>
      </c>
      <c r="BN401" s="78">
        <f>SUM(Mariannhill!BN401)</f>
        <v>0</v>
      </c>
      <c r="BO401" s="78">
        <f>SUM(Mariannhill!BO401)</f>
        <v>0</v>
      </c>
      <c r="BP401" s="78">
        <f>SUM(Mariannhill!BP401)</f>
        <v>0</v>
      </c>
      <c r="BQ401" s="77">
        <f>SUM(Mariannhill!BQ401)</f>
        <v>0</v>
      </c>
      <c r="BR401" s="79">
        <f>SUM(Mariannhill!BR401)</f>
        <v>0</v>
      </c>
      <c r="BS401" s="78">
        <f>SUM(Mariannhill!BS401)</f>
        <v>0</v>
      </c>
      <c r="BT401" s="78">
        <f>SUM(Mariannhill!BT401)</f>
        <v>0</v>
      </c>
      <c r="BU401" s="78">
        <f>SUM(Mariannhill!BU401)</f>
        <v>0</v>
      </c>
      <c r="BV401" s="78">
        <f>SUM(Mariannhill!BV401)</f>
        <v>0</v>
      </c>
      <c r="BW401" s="78">
        <f>SUM(Mariannhill!BW401)</f>
        <v>0</v>
      </c>
      <c r="BX401" s="78">
        <f>SUM(Mariannhill!BX401)</f>
        <v>0</v>
      </c>
      <c r="BY401" s="78">
        <f>SUM(Mariannhill!BY401)</f>
        <v>0</v>
      </c>
      <c r="BZ401" s="78">
        <f>SUM(Mariannhill!BZ401)</f>
        <v>0</v>
      </c>
      <c r="CA401" s="78">
        <f>SUM(Mariannhill!CA401)</f>
        <v>0</v>
      </c>
      <c r="CB401" s="78">
        <f>SUM(Mariannhill!CB401)</f>
        <v>0</v>
      </c>
      <c r="CC401" s="77">
        <f>SUM(Mariannhill!CC401)</f>
        <v>0</v>
      </c>
      <c r="CD401" s="40" t="s">
        <v>50</v>
      </c>
    </row>
    <row r="402" spans="1:82" x14ac:dyDescent="0.35">
      <c r="A402" s="40"/>
      <c r="B402" s="25" t="s">
        <v>700</v>
      </c>
      <c r="C402" s="28" t="s">
        <v>701</v>
      </c>
      <c r="D402" s="29" t="s">
        <v>60</v>
      </c>
      <c r="E402" s="255">
        <f>SUM(Mariannhill!E402)</f>
        <v>72</v>
      </c>
      <c r="F402" s="214" t="b">
        <f>(Mariannhill!G400)=G402</f>
        <v>1</v>
      </c>
      <c r="G402" s="75">
        <f t="shared" si="119"/>
        <v>0</v>
      </c>
      <c r="H402" s="76">
        <f>SUM(Mariannhill!H402)</f>
        <v>0</v>
      </c>
      <c r="I402" s="77">
        <f>SUM(Mariannhill!I402)</f>
        <v>0</v>
      </c>
      <c r="J402" s="76">
        <f>SUM(Mariannhill!J402)</f>
        <v>0</v>
      </c>
      <c r="K402" s="78">
        <f>SUM(Mariannhill!K402)</f>
        <v>0</v>
      </c>
      <c r="L402" s="78">
        <f>SUM(Mariannhill!L402)</f>
        <v>0</v>
      </c>
      <c r="M402" s="78">
        <f>SUM(Mariannhill!M402)</f>
        <v>0</v>
      </c>
      <c r="N402" s="78">
        <f>SUM(Mariannhill!N402)</f>
        <v>0</v>
      </c>
      <c r="O402" s="78">
        <f>SUM(Mariannhill!O402)</f>
        <v>0</v>
      </c>
      <c r="P402" s="78">
        <f>SUM(Mariannhill!P402)</f>
        <v>0</v>
      </c>
      <c r="Q402" s="78">
        <f>SUM(Mariannhill!Q402)</f>
        <v>0</v>
      </c>
      <c r="R402" s="78">
        <f>SUM(Mariannhill!R402)</f>
        <v>0</v>
      </c>
      <c r="S402" s="78">
        <f>SUM(Mariannhill!S402)</f>
        <v>0</v>
      </c>
      <c r="T402" s="78">
        <f>SUM(Mariannhill!T402)</f>
        <v>0</v>
      </c>
      <c r="U402" s="77">
        <f>SUM(Mariannhill!U402)</f>
        <v>0</v>
      </c>
      <c r="V402" s="76">
        <f>SUM(Mariannhill!V402)</f>
        <v>0</v>
      </c>
      <c r="W402" s="78">
        <f>SUM(Mariannhill!W402)</f>
        <v>0</v>
      </c>
      <c r="X402" s="78">
        <f>SUM(Mariannhill!X402)</f>
        <v>0</v>
      </c>
      <c r="Y402" s="78">
        <f>SUM(Mariannhill!Y402)</f>
        <v>0</v>
      </c>
      <c r="Z402" s="78">
        <f>SUM(Mariannhill!Z402)</f>
        <v>0</v>
      </c>
      <c r="AA402" s="78">
        <f>SUM(Mariannhill!AA402)</f>
        <v>0</v>
      </c>
      <c r="AB402" s="78">
        <f>SUM(Mariannhill!AB402)</f>
        <v>0</v>
      </c>
      <c r="AC402" s="78">
        <f>SUM(Mariannhill!AC402)</f>
        <v>0</v>
      </c>
      <c r="AD402" s="78">
        <f>SUM(Mariannhill!AD402)</f>
        <v>0</v>
      </c>
      <c r="AE402" s="78">
        <f>SUM(Mariannhill!AE402)</f>
        <v>0</v>
      </c>
      <c r="AF402" s="78">
        <f>SUM(Mariannhill!AF402)</f>
        <v>0</v>
      </c>
      <c r="AG402" s="77">
        <f>SUM(Mariannhill!AG402)</f>
        <v>0</v>
      </c>
      <c r="AH402" s="79">
        <f>SUM(Mariannhill!AH402)</f>
        <v>0</v>
      </c>
      <c r="AI402" s="78">
        <f>SUM(Mariannhill!AI402)</f>
        <v>0</v>
      </c>
      <c r="AJ402" s="78">
        <f>SUM(Mariannhill!AJ402)</f>
        <v>0</v>
      </c>
      <c r="AK402" s="78">
        <f>SUM(Mariannhill!AK402)</f>
        <v>0</v>
      </c>
      <c r="AL402" s="78">
        <f>SUM(Mariannhill!AL402)</f>
        <v>0</v>
      </c>
      <c r="AM402" s="78">
        <f>SUM(Mariannhill!AM402)</f>
        <v>0</v>
      </c>
      <c r="AN402" s="78">
        <f>SUM(Mariannhill!AN402)</f>
        <v>0</v>
      </c>
      <c r="AO402" s="78">
        <f>SUM(Mariannhill!AO402)</f>
        <v>0</v>
      </c>
      <c r="AP402" s="78">
        <f>SUM(Mariannhill!AP402)</f>
        <v>0</v>
      </c>
      <c r="AQ402" s="78">
        <f>SUM(Mariannhill!AQ402)</f>
        <v>0</v>
      </c>
      <c r="AR402" s="78">
        <f>SUM(Mariannhill!AR402)</f>
        <v>0</v>
      </c>
      <c r="AS402" s="77">
        <f>SUM(Mariannhill!AS402)</f>
        <v>0</v>
      </c>
      <c r="AT402" s="79">
        <f>SUM(Mariannhill!AT402)</f>
        <v>0</v>
      </c>
      <c r="AU402" s="78">
        <f>SUM(Mariannhill!AU402)</f>
        <v>0</v>
      </c>
      <c r="AV402" s="78">
        <f>SUM(Mariannhill!AV402)</f>
        <v>0</v>
      </c>
      <c r="AW402" s="78">
        <f>SUM(Mariannhill!AW402)</f>
        <v>0</v>
      </c>
      <c r="AX402" s="78">
        <f>SUM(Mariannhill!AX402)</f>
        <v>0</v>
      </c>
      <c r="AY402" s="78">
        <f>SUM(Mariannhill!AY402)</f>
        <v>0</v>
      </c>
      <c r="AZ402" s="78">
        <f>SUM(Mariannhill!AZ402)</f>
        <v>0</v>
      </c>
      <c r="BA402" s="78">
        <f>SUM(Mariannhill!BA402)</f>
        <v>0</v>
      </c>
      <c r="BB402" s="78">
        <f>SUM(Mariannhill!BB402)</f>
        <v>0</v>
      </c>
      <c r="BC402" s="78">
        <f>SUM(Mariannhill!BC402)</f>
        <v>0</v>
      </c>
      <c r="BD402" s="78">
        <f>SUM(Mariannhill!BD402)</f>
        <v>0</v>
      </c>
      <c r="BE402" s="77">
        <f>SUM(Mariannhill!BE402)</f>
        <v>0</v>
      </c>
      <c r="BF402" s="79">
        <f>SUM(Mariannhill!BF402)</f>
        <v>0</v>
      </c>
      <c r="BG402" s="78">
        <f>SUM(Mariannhill!BG402)</f>
        <v>0</v>
      </c>
      <c r="BH402" s="78">
        <f>SUM(Mariannhill!BH402)</f>
        <v>0</v>
      </c>
      <c r="BI402" s="78">
        <f>SUM(Mariannhill!BI402)</f>
        <v>0</v>
      </c>
      <c r="BJ402" s="78">
        <f>SUM(Mariannhill!BJ402)</f>
        <v>0</v>
      </c>
      <c r="BK402" s="78">
        <f>SUM(Mariannhill!BK402)</f>
        <v>0</v>
      </c>
      <c r="BL402" s="78">
        <f>SUM(Mariannhill!BL402)</f>
        <v>0</v>
      </c>
      <c r="BM402" s="78">
        <f>SUM(Mariannhill!BM402)</f>
        <v>0</v>
      </c>
      <c r="BN402" s="78">
        <f>SUM(Mariannhill!BN402)</f>
        <v>0</v>
      </c>
      <c r="BO402" s="78">
        <f>SUM(Mariannhill!BO402)</f>
        <v>0</v>
      </c>
      <c r="BP402" s="78">
        <f>SUM(Mariannhill!BP402)</f>
        <v>0</v>
      </c>
      <c r="BQ402" s="77">
        <f>SUM(Mariannhill!BQ402)</f>
        <v>0</v>
      </c>
      <c r="BR402" s="79">
        <f>SUM(Mariannhill!BR402)</f>
        <v>0</v>
      </c>
      <c r="BS402" s="78">
        <f>SUM(Mariannhill!BS402)</f>
        <v>0</v>
      </c>
      <c r="BT402" s="78">
        <f>SUM(Mariannhill!BT402)</f>
        <v>0</v>
      </c>
      <c r="BU402" s="78">
        <f>SUM(Mariannhill!BU402)</f>
        <v>0</v>
      </c>
      <c r="BV402" s="78">
        <f>SUM(Mariannhill!BV402)</f>
        <v>0</v>
      </c>
      <c r="BW402" s="78">
        <f>SUM(Mariannhill!BW402)</f>
        <v>0</v>
      </c>
      <c r="BX402" s="78">
        <f>SUM(Mariannhill!BX402)</f>
        <v>0</v>
      </c>
      <c r="BY402" s="78">
        <f>SUM(Mariannhill!BY402)</f>
        <v>0</v>
      </c>
      <c r="BZ402" s="78">
        <f>SUM(Mariannhill!BZ402)</f>
        <v>0</v>
      </c>
      <c r="CA402" s="78">
        <f>SUM(Mariannhill!CA402)</f>
        <v>0</v>
      </c>
      <c r="CB402" s="78">
        <f>SUM(Mariannhill!CB402)</f>
        <v>0</v>
      </c>
      <c r="CC402" s="77">
        <f>SUM(Mariannhill!CC402)</f>
        <v>0</v>
      </c>
      <c r="CD402" s="40" t="s">
        <v>50</v>
      </c>
    </row>
    <row r="403" spans="1:82" x14ac:dyDescent="0.35">
      <c r="A403" s="40"/>
      <c r="B403" s="262" t="s">
        <v>702</v>
      </c>
      <c r="C403" s="299" t="s">
        <v>703</v>
      </c>
      <c r="D403" s="131"/>
      <c r="E403" s="255">
        <f>SUM(Mariannhill!E403)</f>
        <v>0</v>
      </c>
      <c r="F403" s="214" t="b">
        <f>(Mariannhill!G401)=G403</f>
        <v>1</v>
      </c>
      <c r="G403" s="75">
        <f t="shared" si="119"/>
        <v>0</v>
      </c>
      <c r="H403" s="76">
        <f>SUM(Mariannhill!H403)</f>
        <v>0</v>
      </c>
      <c r="I403" s="77">
        <f>SUM(Mariannhill!I403)</f>
        <v>0</v>
      </c>
      <c r="J403" s="76">
        <f>SUM(Mariannhill!J403)</f>
        <v>0</v>
      </c>
      <c r="K403" s="78">
        <f>SUM(Mariannhill!K403)</f>
        <v>0</v>
      </c>
      <c r="L403" s="78">
        <f>SUM(Mariannhill!L403)</f>
        <v>0</v>
      </c>
      <c r="M403" s="78">
        <f>SUM(Mariannhill!M403)</f>
        <v>0</v>
      </c>
      <c r="N403" s="78">
        <f>SUM(Mariannhill!N403)</f>
        <v>0</v>
      </c>
      <c r="O403" s="78">
        <f>SUM(Mariannhill!O403)</f>
        <v>0</v>
      </c>
      <c r="P403" s="78">
        <f>SUM(Mariannhill!P403)</f>
        <v>0</v>
      </c>
      <c r="Q403" s="78">
        <f>SUM(Mariannhill!Q403)</f>
        <v>0</v>
      </c>
      <c r="R403" s="78">
        <f>SUM(Mariannhill!R403)</f>
        <v>0</v>
      </c>
      <c r="S403" s="78">
        <f>SUM(Mariannhill!S403)</f>
        <v>0</v>
      </c>
      <c r="T403" s="78">
        <f>SUM(Mariannhill!T403)</f>
        <v>0</v>
      </c>
      <c r="U403" s="77">
        <f>SUM(Mariannhill!U403)</f>
        <v>0</v>
      </c>
      <c r="V403" s="76">
        <f>SUM(Mariannhill!V403)</f>
        <v>0</v>
      </c>
      <c r="W403" s="78">
        <f>SUM(Mariannhill!W403)</f>
        <v>0</v>
      </c>
      <c r="X403" s="78">
        <f>SUM(Mariannhill!X403)</f>
        <v>0</v>
      </c>
      <c r="Y403" s="78">
        <f>SUM(Mariannhill!Y403)</f>
        <v>0</v>
      </c>
      <c r="Z403" s="78">
        <f>SUM(Mariannhill!Z403)</f>
        <v>0</v>
      </c>
      <c r="AA403" s="78">
        <f>SUM(Mariannhill!AA403)</f>
        <v>0</v>
      </c>
      <c r="AB403" s="78">
        <f>SUM(Mariannhill!AB403)</f>
        <v>0</v>
      </c>
      <c r="AC403" s="78">
        <f>SUM(Mariannhill!AC403)</f>
        <v>0</v>
      </c>
      <c r="AD403" s="78">
        <f>SUM(Mariannhill!AD403)</f>
        <v>0</v>
      </c>
      <c r="AE403" s="78">
        <f>SUM(Mariannhill!AE403)</f>
        <v>0</v>
      </c>
      <c r="AF403" s="78">
        <f>SUM(Mariannhill!AF403)</f>
        <v>0</v>
      </c>
      <c r="AG403" s="77">
        <f>SUM(Mariannhill!AG403)</f>
        <v>0</v>
      </c>
      <c r="AH403" s="79">
        <f>SUM(Mariannhill!AH403)</f>
        <v>0</v>
      </c>
      <c r="AI403" s="78">
        <f>SUM(Mariannhill!AI403)</f>
        <v>0</v>
      </c>
      <c r="AJ403" s="78">
        <f>SUM(Mariannhill!AJ403)</f>
        <v>0</v>
      </c>
      <c r="AK403" s="78">
        <f>SUM(Mariannhill!AK403)</f>
        <v>0</v>
      </c>
      <c r="AL403" s="78">
        <f>SUM(Mariannhill!AL403)</f>
        <v>0</v>
      </c>
      <c r="AM403" s="78">
        <f>SUM(Mariannhill!AM403)</f>
        <v>0</v>
      </c>
      <c r="AN403" s="78">
        <f>SUM(Mariannhill!AN403)</f>
        <v>0</v>
      </c>
      <c r="AO403" s="78">
        <f>SUM(Mariannhill!AO403)</f>
        <v>0</v>
      </c>
      <c r="AP403" s="78">
        <f>SUM(Mariannhill!AP403)</f>
        <v>0</v>
      </c>
      <c r="AQ403" s="78">
        <f>SUM(Mariannhill!AQ403)</f>
        <v>0</v>
      </c>
      <c r="AR403" s="78">
        <f>SUM(Mariannhill!AR403)</f>
        <v>0</v>
      </c>
      <c r="AS403" s="77">
        <f>SUM(Mariannhill!AS403)</f>
        <v>0</v>
      </c>
      <c r="AT403" s="79">
        <f>SUM(Mariannhill!AT403)</f>
        <v>0</v>
      </c>
      <c r="AU403" s="78">
        <f>SUM(Mariannhill!AU403)</f>
        <v>0</v>
      </c>
      <c r="AV403" s="78">
        <f>SUM(Mariannhill!AV403)</f>
        <v>0</v>
      </c>
      <c r="AW403" s="78">
        <f>SUM(Mariannhill!AW403)</f>
        <v>0</v>
      </c>
      <c r="AX403" s="78">
        <f>SUM(Mariannhill!AX403)</f>
        <v>0</v>
      </c>
      <c r="AY403" s="78">
        <f>SUM(Mariannhill!AY403)</f>
        <v>0</v>
      </c>
      <c r="AZ403" s="78">
        <f>SUM(Mariannhill!AZ403)</f>
        <v>0</v>
      </c>
      <c r="BA403" s="78">
        <f>SUM(Mariannhill!BA403)</f>
        <v>0</v>
      </c>
      <c r="BB403" s="78">
        <f>SUM(Mariannhill!BB403)</f>
        <v>0</v>
      </c>
      <c r="BC403" s="78">
        <f>SUM(Mariannhill!BC403)</f>
        <v>0</v>
      </c>
      <c r="BD403" s="78">
        <f>SUM(Mariannhill!BD403)</f>
        <v>0</v>
      </c>
      <c r="BE403" s="77">
        <f>SUM(Mariannhill!BE403)</f>
        <v>0</v>
      </c>
      <c r="BF403" s="79">
        <f>SUM(Mariannhill!BF403)</f>
        <v>0</v>
      </c>
      <c r="BG403" s="78">
        <f>SUM(Mariannhill!BG403)</f>
        <v>0</v>
      </c>
      <c r="BH403" s="78">
        <f>SUM(Mariannhill!BH403)</f>
        <v>0</v>
      </c>
      <c r="BI403" s="78">
        <f>SUM(Mariannhill!BI403)</f>
        <v>0</v>
      </c>
      <c r="BJ403" s="78">
        <f>SUM(Mariannhill!BJ403)</f>
        <v>0</v>
      </c>
      <c r="BK403" s="78">
        <f>SUM(Mariannhill!BK403)</f>
        <v>0</v>
      </c>
      <c r="BL403" s="78">
        <f>SUM(Mariannhill!BL403)</f>
        <v>0</v>
      </c>
      <c r="BM403" s="78">
        <f>SUM(Mariannhill!BM403)</f>
        <v>0</v>
      </c>
      <c r="BN403" s="78">
        <f>SUM(Mariannhill!BN403)</f>
        <v>0</v>
      </c>
      <c r="BO403" s="78">
        <f>SUM(Mariannhill!BO403)</f>
        <v>0</v>
      </c>
      <c r="BP403" s="78">
        <f>SUM(Mariannhill!BP403)</f>
        <v>0</v>
      </c>
      <c r="BQ403" s="77">
        <f>SUM(Mariannhill!BQ403)</f>
        <v>0</v>
      </c>
      <c r="BR403" s="79">
        <f>SUM(Mariannhill!BR403)</f>
        <v>0</v>
      </c>
      <c r="BS403" s="78">
        <f>SUM(Mariannhill!BS403)</f>
        <v>0</v>
      </c>
      <c r="BT403" s="78">
        <f>SUM(Mariannhill!BT403)</f>
        <v>0</v>
      </c>
      <c r="BU403" s="78">
        <f>SUM(Mariannhill!BU403)</f>
        <v>0</v>
      </c>
      <c r="BV403" s="78">
        <f>SUM(Mariannhill!BV403)</f>
        <v>0</v>
      </c>
      <c r="BW403" s="78">
        <f>SUM(Mariannhill!BW403)</f>
        <v>0</v>
      </c>
      <c r="BX403" s="78">
        <f>SUM(Mariannhill!BX403)</f>
        <v>0</v>
      </c>
      <c r="BY403" s="78">
        <f>SUM(Mariannhill!BY403)</f>
        <v>0</v>
      </c>
      <c r="BZ403" s="78">
        <f>SUM(Mariannhill!BZ403)</f>
        <v>0</v>
      </c>
      <c r="CA403" s="78">
        <f>SUM(Mariannhill!CA403)</f>
        <v>0</v>
      </c>
      <c r="CB403" s="78">
        <f>SUM(Mariannhill!CB403)</f>
        <v>0</v>
      </c>
      <c r="CC403" s="77">
        <f>SUM(Mariannhill!CC403)</f>
        <v>0</v>
      </c>
      <c r="CD403" s="40" t="s">
        <v>50</v>
      </c>
    </row>
    <row r="404" spans="1:82" ht="26" x14ac:dyDescent="0.35">
      <c r="A404" s="40"/>
      <c r="B404" s="25" t="s">
        <v>704</v>
      </c>
      <c r="C404" s="28" t="s">
        <v>705</v>
      </c>
      <c r="D404" s="131" t="s">
        <v>60</v>
      </c>
      <c r="E404" s="255">
        <f>SUM(Mariannhill!E404)</f>
        <v>72</v>
      </c>
      <c r="F404" s="214" t="b">
        <f>(Mariannhill!G402)=G404</f>
        <v>1</v>
      </c>
      <c r="G404" s="75">
        <f t="shared" si="119"/>
        <v>0</v>
      </c>
      <c r="H404" s="76">
        <f>SUM(Mariannhill!H404)</f>
        <v>0</v>
      </c>
      <c r="I404" s="77">
        <f>SUM(Mariannhill!I404)</f>
        <v>0</v>
      </c>
      <c r="J404" s="76">
        <f>SUM(Mariannhill!J404)</f>
        <v>0</v>
      </c>
      <c r="K404" s="78">
        <f>SUM(Mariannhill!K404)</f>
        <v>0</v>
      </c>
      <c r="L404" s="78">
        <f>SUM(Mariannhill!L404)</f>
        <v>0</v>
      </c>
      <c r="M404" s="78">
        <f>SUM(Mariannhill!M404)</f>
        <v>0</v>
      </c>
      <c r="N404" s="78">
        <f>SUM(Mariannhill!N404)</f>
        <v>0</v>
      </c>
      <c r="O404" s="78">
        <f>SUM(Mariannhill!O404)</f>
        <v>0</v>
      </c>
      <c r="P404" s="78">
        <f>SUM(Mariannhill!P404)</f>
        <v>0</v>
      </c>
      <c r="Q404" s="78">
        <f>SUM(Mariannhill!Q404)</f>
        <v>0</v>
      </c>
      <c r="R404" s="78">
        <f>SUM(Mariannhill!R404)</f>
        <v>0</v>
      </c>
      <c r="S404" s="78">
        <f>SUM(Mariannhill!S404)</f>
        <v>0</v>
      </c>
      <c r="T404" s="78">
        <f>SUM(Mariannhill!T404)</f>
        <v>0</v>
      </c>
      <c r="U404" s="77">
        <f>SUM(Mariannhill!U404)</f>
        <v>0</v>
      </c>
      <c r="V404" s="76">
        <f>SUM(Mariannhill!V404)</f>
        <v>0</v>
      </c>
      <c r="W404" s="78">
        <f>SUM(Mariannhill!W404)</f>
        <v>0</v>
      </c>
      <c r="X404" s="78">
        <f>SUM(Mariannhill!X404)</f>
        <v>0</v>
      </c>
      <c r="Y404" s="78">
        <f>SUM(Mariannhill!Y404)</f>
        <v>0</v>
      </c>
      <c r="Z404" s="78">
        <f>SUM(Mariannhill!Z404)</f>
        <v>0</v>
      </c>
      <c r="AA404" s="78">
        <f>SUM(Mariannhill!AA404)</f>
        <v>0</v>
      </c>
      <c r="AB404" s="78">
        <f>SUM(Mariannhill!AB404)</f>
        <v>0</v>
      </c>
      <c r="AC404" s="78">
        <f>SUM(Mariannhill!AC404)</f>
        <v>0</v>
      </c>
      <c r="AD404" s="78">
        <f>SUM(Mariannhill!AD404)</f>
        <v>0</v>
      </c>
      <c r="AE404" s="78">
        <f>SUM(Mariannhill!AE404)</f>
        <v>0</v>
      </c>
      <c r="AF404" s="78">
        <f>SUM(Mariannhill!AF404)</f>
        <v>0</v>
      </c>
      <c r="AG404" s="77">
        <f>SUM(Mariannhill!AG404)</f>
        <v>0</v>
      </c>
      <c r="AH404" s="79">
        <f>SUM(Mariannhill!AH404)</f>
        <v>0</v>
      </c>
      <c r="AI404" s="78">
        <f>SUM(Mariannhill!AI404)</f>
        <v>0</v>
      </c>
      <c r="AJ404" s="78">
        <f>SUM(Mariannhill!AJ404)</f>
        <v>0</v>
      </c>
      <c r="AK404" s="78">
        <f>SUM(Mariannhill!AK404)</f>
        <v>0</v>
      </c>
      <c r="AL404" s="78">
        <f>SUM(Mariannhill!AL404)</f>
        <v>0</v>
      </c>
      <c r="AM404" s="78">
        <f>SUM(Mariannhill!AM404)</f>
        <v>0</v>
      </c>
      <c r="AN404" s="78">
        <f>SUM(Mariannhill!AN404)</f>
        <v>0</v>
      </c>
      <c r="AO404" s="78">
        <f>SUM(Mariannhill!AO404)</f>
        <v>0</v>
      </c>
      <c r="AP404" s="78">
        <f>SUM(Mariannhill!AP404)</f>
        <v>0</v>
      </c>
      <c r="AQ404" s="78">
        <f>SUM(Mariannhill!AQ404)</f>
        <v>0</v>
      </c>
      <c r="AR404" s="78">
        <f>SUM(Mariannhill!AR404)</f>
        <v>0</v>
      </c>
      <c r="AS404" s="77">
        <f>SUM(Mariannhill!AS404)</f>
        <v>0</v>
      </c>
      <c r="AT404" s="79">
        <f>SUM(Mariannhill!AT404)</f>
        <v>0</v>
      </c>
      <c r="AU404" s="78">
        <f>SUM(Mariannhill!AU404)</f>
        <v>0</v>
      </c>
      <c r="AV404" s="78">
        <f>SUM(Mariannhill!AV404)</f>
        <v>0</v>
      </c>
      <c r="AW404" s="78">
        <f>SUM(Mariannhill!AW404)</f>
        <v>0</v>
      </c>
      <c r="AX404" s="78">
        <f>SUM(Mariannhill!AX404)</f>
        <v>0</v>
      </c>
      <c r="AY404" s="78">
        <f>SUM(Mariannhill!AY404)</f>
        <v>0</v>
      </c>
      <c r="AZ404" s="78">
        <f>SUM(Mariannhill!AZ404)</f>
        <v>0</v>
      </c>
      <c r="BA404" s="78">
        <f>SUM(Mariannhill!BA404)</f>
        <v>0</v>
      </c>
      <c r="BB404" s="78">
        <f>SUM(Mariannhill!BB404)</f>
        <v>0</v>
      </c>
      <c r="BC404" s="78">
        <f>SUM(Mariannhill!BC404)</f>
        <v>0</v>
      </c>
      <c r="BD404" s="78">
        <f>SUM(Mariannhill!BD404)</f>
        <v>0</v>
      </c>
      <c r="BE404" s="77">
        <f>SUM(Mariannhill!BE404)</f>
        <v>0</v>
      </c>
      <c r="BF404" s="79">
        <f>SUM(Mariannhill!BF404)</f>
        <v>0</v>
      </c>
      <c r="BG404" s="78">
        <f>SUM(Mariannhill!BG404)</f>
        <v>0</v>
      </c>
      <c r="BH404" s="78">
        <f>SUM(Mariannhill!BH404)</f>
        <v>0</v>
      </c>
      <c r="BI404" s="78">
        <f>SUM(Mariannhill!BI404)</f>
        <v>0</v>
      </c>
      <c r="BJ404" s="78">
        <f>SUM(Mariannhill!BJ404)</f>
        <v>0</v>
      </c>
      <c r="BK404" s="78">
        <f>SUM(Mariannhill!BK404)</f>
        <v>0</v>
      </c>
      <c r="BL404" s="78">
        <f>SUM(Mariannhill!BL404)</f>
        <v>0</v>
      </c>
      <c r="BM404" s="78">
        <f>SUM(Mariannhill!BM404)</f>
        <v>0</v>
      </c>
      <c r="BN404" s="78">
        <f>SUM(Mariannhill!BN404)</f>
        <v>0</v>
      </c>
      <c r="BO404" s="78">
        <f>SUM(Mariannhill!BO404)</f>
        <v>0</v>
      </c>
      <c r="BP404" s="78">
        <f>SUM(Mariannhill!BP404)</f>
        <v>0</v>
      </c>
      <c r="BQ404" s="77">
        <f>SUM(Mariannhill!BQ404)</f>
        <v>0</v>
      </c>
      <c r="BR404" s="79">
        <f>SUM(Mariannhill!BR404)</f>
        <v>0</v>
      </c>
      <c r="BS404" s="78">
        <f>SUM(Mariannhill!BS404)</f>
        <v>0</v>
      </c>
      <c r="BT404" s="78">
        <f>SUM(Mariannhill!BT404)</f>
        <v>0</v>
      </c>
      <c r="BU404" s="78">
        <f>SUM(Mariannhill!BU404)</f>
        <v>0</v>
      </c>
      <c r="BV404" s="78">
        <f>SUM(Mariannhill!BV404)</f>
        <v>0</v>
      </c>
      <c r="BW404" s="78">
        <f>SUM(Mariannhill!BW404)</f>
        <v>0</v>
      </c>
      <c r="BX404" s="78">
        <f>SUM(Mariannhill!BX404)</f>
        <v>0</v>
      </c>
      <c r="BY404" s="78">
        <f>SUM(Mariannhill!BY404)</f>
        <v>0</v>
      </c>
      <c r="BZ404" s="78">
        <f>SUM(Mariannhill!BZ404)</f>
        <v>0</v>
      </c>
      <c r="CA404" s="78">
        <f>SUM(Mariannhill!CA404)</f>
        <v>0</v>
      </c>
      <c r="CB404" s="78">
        <f>SUM(Mariannhill!CB404)</f>
        <v>0</v>
      </c>
      <c r="CC404" s="77">
        <f>SUM(Mariannhill!CC404)</f>
        <v>0</v>
      </c>
      <c r="CD404" s="40" t="s">
        <v>50</v>
      </c>
    </row>
    <row r="405" spans="1:82" x14ac:dyDescent="0.35">
      <c r="A405" s="40"/>
      <c r="B405" s="25" t="s">
        <v>706</v>
      </c>
      <c r="C405" s="28" t="s">
        <v>707</v>
      </c>
      <c r="D405" s="131" t="s">
        <v>708</v>
      </c>
      <c r="E405" s="255">
        <f>SUM(Mariannhill!E405)</f>
        <v>72</v>
      </c>
      <c r="F405" s="214" t="b">
        <f>(Mariannhill!G403)=G405</f>
        <v>1</v>
      </c>
      <c r="G405" s="75">
        <f t="shared" si="119"/>
        <v>0</v>
      </c>
      <c r="H405" s="76">
        <f>SUM(Mariannhill!H405)</f>
        <v>0</v>
      </c>
      <c r="I405" s="77">
        <f>SUM(Mariannhill!I405)</f>
        <v>0</v>
      </c>
      <c r="J405" s="76">
        <f>SUM(Mariannhill!J405)</f>
        <v>0</v>
      </c>
      <c r="K405" s="78">
        <f>SUM(Mariannhill!K405)</f>
        <v>0</v>
      </c>
      <c r="L405" s="78">
        <f>SUM(Mariannhill!L405)</f>
        <v>0</v>
      </c>
      <c r="M405" s="78">
        <f>SUM(Mariannhill!M405)</f>
        <v>0</v>
      </c>
      <c r="N405" s="78">
        <f>SUM(Mariannhill!N405)</f>
        <v>0</v>
      </c>
      <c r="O405" s="78">
        <f>SUM(Mariannhill!O405)</f>
        <v>0</v>
      </c>
      <c r="P405" s="78">
        <f>SUM(Mariannhill!P405)</f>
        <v>0</v>
      </c>
      <c r="Q405" s="78">
        <f>SUM(Mariannhill!Q405)</f>
        <v>0</v>
      </c>
      <c r="R405" s="78">
        <f>SUM(Mariannhill!R405)</f>
        <v>0</v>
      </c>
      <c r="S405" s="78">
        <f>SUM(Mariannhill!S405)</f>
        <v>0</v>
      </c>
      <c r="T405" s="78">
        <f>SUM(Mariannhill!T405)</f>
        <v>0</v>
      </c>
      <c r="U405" s="77">
        <f>SUM(Mariannhill!U405)</f>
        <v>0</v>
      </c>
      <c r="V405" s="76">
        <f>SUM(Mariannhill!V405)</f>
        <v>0</v>
      </c>
      <c r="W405" s="78">
        <f>SUM(Mariannhill!W405)</f>
        <v>0</v>
      </c>
      <c r="X405" s="78">
        <f>SUM(Mariannhill!X405)</f>
        <v>0</v>
      </c>
      <c r="Y405" s="78">
        <f>SUM(Mariannhill!Y405)</f>
        <v>0</v>
      </c>
      <c r="Z405" s="78">
        <f>SUM(Mariannhill!Z405)</f>
        <v>0</v>
      </c>
      <c r="AA405" s="78">
        <f>SUM(Mariannhill!AA405)</f>
        <v>0</v>
      </c>
      <c r="AB405" s="78">
        <f>SUM(Mariannhill!AB405)</f>
        <v>0</v>
      </c>
      <c r="AC405" s="78">
        <f>SUM(Mariannhill!AC405)</f>
        <v>0</v>
      </c>
      <c r="AD405" s="78">
        <f>SUM(Mariannhill!AD405)</f>
        <v>0</v>
      </c>
      <c r="AE405" s="78">
        <f>SUM(Mariannhill!AE405)</f>
        <v>0</v>
      </c>
      <c r="AF405" s="78">
        <f>SUM(Mariannhill!AF405)</f>
        <v>0</v>
      </c>
      <c r="AG405" s="77">
        <f>SUM(Mariannhill!AG405)</f>
        <v>0</v>
      </c>
      <c r="AH405" s="79">
        <f>SUM(Mariannhill!AH405)</f>
        <v>0</v>
      </c>
      <c r="AI405" s="78">
        <f>SUM(Mariannhill!AI405)</f>
        <v>0</v>
      </c>
      <c r="AJ405" s="78">
        <f>SUM(Mariannhill!AJ405)</f>
        <v>0</v>
      </c>
      <c r="AK405" s="78">
        <f>SUM(Mariannhill!AK405)</f>
        <v>0</v>
      </c>
      <c r="AL405" s="78">
        <f>SUM(Mariannhill!AL405)</f>
        <v>0</v>
      </c>
      <c r="AM405" s="78">
        <f>SUM(Mariannhill!AM405)</f>
        <v>0</v>
      </c>
      <c r="AN405" s="78">
        <f>SUM(Mariannhill!AN405)</f>
        <v>0</v>
      </c>
      <c r="AO405" s="78">
        <f>SUM(Mariannhill!AO405)</f>
        <v>0</v>
      </c>
      <c r="AP405" s="78">
        <f>SUM(Mariannhill!AP405)</f>
        <v>0</v>
      </c>
      <c r="AQ405" s="78">
        <f>SUM(Mariannhill!AQ405)</f>
        <v>0</v>
      </c>
      <c r="AR405" s="78">
        <f>SUM(Mariannhill!AR405)</f>
        <v>0</v>
      </c>
      <c r="AS405" s="77">
        <f>SUM(Mariannhill!AS405)</f>
        <v>0</v>
      </c>
      <c r="AT405" s="79">
        <f>SUM(Mariannhill!AT405)</f>
        <v>0</v>
      </c>
      <c r="AU405" s="78">
        <f>SUM(Mariannhill!AU405)</f>
        <v>0</v>
      </c>
      <c r="AV405" s="78">
        <f>SUM(Mariannhill!AV405)</f>
        <v>0</v>
      </c>
      <c r="AW405" s="78">
        <f>SUM(Mariannhill!AW405)</f>
        <v>0</v>
      </c>
      <c r="AX405" s="78">
        <f>SUM(Mariannhill!AX405)</f>
        <v>0</v>
      </c>
      <c r="AY405" s="78">
        <f>SUM(Mariannhill!AY405)</f>
        <v>0</v>
      </c>
      <c r="AZ405" s="78">
        <f>SUM(Mariannhill!AZ405)</f>
        <v>0</v>
      </c>
      <c r="BA405" s="78">
        <f>SUM(Mariannhill!BA405)</f>
        <v>0</v>
      </c>
      <c r="BB405" s="78">
        <f>SUM(Mariannhill!BB405)</f>
        <v>0</v>
      </c>
      <c r="BC405" s="78">
        <f>SUM(Mariannhill!BC405)</f>
        <v>0</v>
      </c>
      <c r="BD405" s="78">
        <f>SUM(Mariannhill!BD405)</f>
        <v>0</v>
      </c>
      <c r="BE405" s="77">
        <f>SUM(Mariannhill!BE405)</f>
        <v>0</v>
      </c>
      <c r="BF405" s="79">
        <f>SUM(Mariannhill!BF405)</f>
        <v>0</v>
      </c>
      <c r="BG405" s="78">
        <f>SUM(Mariannhill!BG405)</f>
        <v>0</v>
      </c>
      <c r="BH405" s="78">
        <f>SUM(Mariannhill!BH405)</f>
        <v>0</v>
      </c>
      <c r="BI405" s="78">
        <f>SUM(Mariannhill!BI405)</f>
        <v>0</v>
      </c>
      <c r="BJ405" s="78">
        <f>SUM(Mariannhill!BJ405)</f>
        <v>0</v>
      </c>
      <c r="BK405" s="78">
        <f>SUM(Mariannhill!BK405)</f>
        <v>0</v>
      </c>
      <c r="BL405" s="78">
        <f>SUM(Mariannhill!BL405)</f>
        <v>0</v>
      </c>
      <c r="BM405" s="78">
        <f>SUM(Mariannhill!BM405)</f>
        <v>0</v>
      </c>
      <c r="BN405" s="78">
        <f>SUM(Mariannhill!BN405)</f>
        <v>0</v>
      </c>
      <c r="BO405" s="78">
        <f>SUM(Mariannhill!BO405)</f>
        <v>0</v>
      </c>
      <c r="BP405" s="78">
        <f>SUM(Mariannhill!BP405)</f>
        <v>0</v>
      </c>
      <c r="BQ405" s="77">
        <f>SUM(Mariannhill!BQ405)</f>
        <v>0</v>
      </c>
      <c r="BR405" s="79">
        <f>SUM(Mariannhill!BR405)</f>
        <v>0</v>
      </c>
      <c r="BS405" s="78">
        <f>SUM(Mariannhill!BS405)</f>
        <v>0</v>
      </c>
      <c r="BT405" s="78">
        <f>SUM(Mariannhill!BT405)</f>
        <v>0</v>
      </c>
      <c r="BU405" s="78">
        <f>SUM(Mariannhill!BU405)</f>
        <v>0</v>
      </c>
      <c r="BV405" s="78">
        <f>SUM(Mariannhill!BV405)</f>
        <v>0</v>
      </c>
      <c r="BW405" s="78">
        <f>SUM(Mariannhill!BW405)</f>
        <v>0</v>
      </c>
      <c r="BX405" s="78">
        <f>SUM(Mariannhill!BX405)</f>
        <v>0</v>
      </c>
      <c r="BY405" s="78">
        <f>SUM(Mariannhill!BY405)</f>
        <v>0</v>
      </c>
      <c r="BZ405" s="78">
        <f>SUM(Mariannhill!BZ405)</f>
        <v>0</v>
      </c>
      <c r="CA405" s="78">
        <f>SUM(Mariannhill!CA405)</f>
        <v>0</v>
      </c>
      <c r="CB405" s="78">
        <f>SUM(Mariannhill!CB405)</f>
        <v>0</v>
      </c>
      <c r="CC405" s="77">
        <f>SUM(Mariannhill!CC405)</f>
        <v>0</v>
      </c>
      <c r="CD405" s="40" t="s">
        <v>50</v>
      </c>
    </row>
    <row r="406" spans="1:82" x14ac:dyDescent="0.35">
      <c r="A406" s="40"/>
      <c r="B406" s="177" t="s">
        <v>709</v>
      </c>
      <c r="C406" s="178" t="s">
        <v>710</v>
      </c>
      <c r="D406" s="179" t="s">
        <v>708</v>
      </c>
      <c r="E406" s="283">
        <f>SUM(Mariannhill!E406)</f>
        <v>0</v>
      </c>
      <c r="F406" s="214" t="b">
        <f>(Mariannhill!G404)=G406</f>
        <v>1</v>
      </c>
      <c r="G406" s="75">
        <f t="shared" si="119"/>
        <v>0</v>
      </c>
      <c r="H406" s="76">
        <f>SUM(Mariannhill!H406)</f>
        <v>0</v>
      </c>
      <c r="I406" s="77">
        <f>SUM(Mariannhill!I406)</f>
        <v>0</v>
      </c>
      <c r="J406" s="76">
        <f>SUM(Mariannhill!J406)</f>
        <v>0</v>
      </c>
      <c r="K406" s="78">
        <f>SUM(Mariannhill!K406)</f>
        <v>0</v>
      </c>
      <c r="L406" s="78">
        <f>SUM(Mariannhill!L406)</f>
        <v>0</v>
      </c>
      <c r="M406" s="78">
        <f>SUM(Mariannhill!M406)</f>
        <v>0</v>
      </c>
      <c r="N406" s="78">
        <f>SUM(Mariannhill!N406)</f>
        <v>0</v>
      </c>
      <c r="O406" s="78">
        <f>SUM(Mariannhill!O406)</f>
        <v>0</v>
      </c>
      <c r="P406" s="78">
        <f>SUM(Mariannhill!P406)</f>
        <v>0</v>
      </c>
      <c r="Q406" s="78">
        <f>SUM(Mariannhill!Q406)</f>
        <v>0</v>
      </c>
      <c r="R406" s="78">
        <f>SUM(Mariannhill!R406)</f>
        <v>0</v>
      </c>
      <c r="S406" s="78">
        <f>SUM(Mariannhill!S406)</f>
        <v>0</v>
      </c>
      <c r="T406" s="78">
        <f>SUM(Mariannhill!T406)</f>
        <v>0</v>
      </c>
      <c r="U406" s="77">
        <f>SUM(Mariannhill!U406)</f>
        <v>0</v>
      </c>
      <c r="V406" s="76">
        <f>SUM(Mariannhill!V406)</f>
        <v>0</v>
      </c>
      <c r="W406" s="78">
        <f>SUM(Mariannhill!W406)</f>
        <v>0</v>
      </c>
      <c r="X406" s="78">
        <f>SUM(Mariannhill!X406)</f>
        <v>0</v>
      </c>
      <c r="Y406" s="78">
        <f>SUM(Mariannhill!Y406)</f>
        <v>0</v>
      </c>
      <c r="Z406" s="78">
        <f>SUM(Mariannhill!Z406)</f>
        <v>0</v>
      </c>
      <c r="AA406" s="78">
        <f>SUM(Mariannhill!AA406)</f>
        <v>0</v>
      </c>
      <c r="AB406" s="78">
        <f>SUM(Mariannhill!AB406)</f>
        <v>0</v>
      </c>
      <c r="AC406" s="78">
        <f>SUM(Mariannhill!AC406)</f>
        <v>0</v>
      </c>
      <c r="AD406" s="78">
        <f>SUM(Mariannhill!AD406)</f>
        <v>0</v>
      </c>
      <c r="AE406" s="78">
        <f>SUM(Mariannhill!AE406)</f>
        <v>0</v>
      </c>
      <c r="AF406" s="78">
        <f>SUM(Mariannhill!AF406)</f>
        <v>0</v>
      </c>
      <c r="AG406" s="77">
        <f>SUM(Mariannhill!AG406)</f>
        <v>0</v>
      </c>
      <c r="AH406" s="79">
        <f>SUM(Mariannhill!AH406)</f>
        <v>0</v>
      </c>
      <c r="AI406" s="78">
        <f>SUM(Mariannhill!AI406)</f>
        <v>0</v>
      </c>
      <c r="AJ406" s="78">
        <f>SUM(Mariannhill!AJ406)</f>
        <v>0</v>
      </c>
      <c r="AK406" s="78">
        <f>SUM(Mariannhill!AK406)</f>
        <v>0</v>
      </c>
      <c r="AL406" s="78">
        <f>SUM(Mariannhill!AL406)</f>
        <v>0</v>
      </c>
      <c r="AM406" s="78">
        <f>SUM(Mariannhill!AM406)</f>
        <v>0</v>
      </c>
      <c r="AN406" s="78">
        <f>SUM(Mariannhill!AN406)</f>
        <v>0</v>
      </c>
      <c r="AO406" s="78">
        <f>SUM(Mariannhill!AO406)</f>
        <v>0</v>
      </c>
      <c r="AP406" s="78">
        <f>SUM(Mariannhill!AP406)</f>
        <v>0</v>
      </c>
      <c r="AQ406" s="78">
        <f>SUM(Mariannhill!AQ406)</f>
        <v>0</v>
      </c>
      <c r="AR406" s="78">
        <f>SUM(Mariannhill!AR406)</f>
        <v>0</v>
      </c>
      <c r="AS406" s="77">
        <f>SUM(Mariannhill!AS406)</f>
        <v>0</v>
      </c>
      <c r="AT406" s="79">
        <f>SUM(Mariannhill!AT406)</f>
        <v>0</v>
      </c>
      <c r="AU406" s="78">
        <f>SUM(Mariannhill!AU406)</f>
        <v>0</v>
      </c>
      <c r="AV406" s="78">
        <f>SUM(Mariannhill!AV406)</f>
        <v>0</v>
      </c>
      <c r="AW406" s="78">
        <f>SUM(Mariannhill!AW406)</f>
        <v>0</v>
      </c>
      <c r="AX406" s="78">
        <f>SUM(Mariannhill!AX406)</f>
        <v>0</v>
      </c>
      <c r="AY406" s="78">
        <f>SUM(Mariannhill!AY406)</f>
        <v>0</v>
      </c>
      <c r="AZ406" s="78">
        <f>SUM(Mariannhill!AZ406)</f>
        <v>0</v>
      </c>
      <c r="BA406" s="78">
        <f>SUM(Mariannhill!BA406)</f>
        <v>0</v>
      </c>
      <c r="BB406" s="78">
        <f>SUM(Mariannhill!BB406)</f>
        <v>0</v>
      </c>
      <c r="BC406" s="78">
        <f>SUM(Mariannhill!BC406)</f>
        <v>0</v>
      </c>
      <c r="BD406" s="78">
        <f>SUM(Mariannhill!BD406)</f>
        <v>0</v>
      </c>
      <c r="BE406" s="77">
        <f>SUM(Mariannhill!BE406)</f>
        <v>0</v>
      </c>
      <c r="BF406" s="79">
        <f>SUM(Mariannhill!BF406)</f>
        <v>0</v>
      </c>
      <c r="BG406" s="78">
        <f>SUM(Mariannhill!BG406)</f>
        <v>0</v>
      </c>
      <c r="BH406" s="78">
        <f>SUM(Mariannhill!BH406)</f>
        <v>0</v>
      </c>
      <c r="BI406" s="78">
        <f>SUM(Mariannhill!BI406)</f>
        <v>0</v>
      </c>
      <c r="BJ406" s="78">
        <f>SUM(Mariannhill!BJ406)</f>
        <v>0</v>
      </c>
      <c r="BK406" s="78">
        <f>SUM(Mariannhill!BK406)</f>
        <v>0</v>
      </c>
      <c r="BL406" s="78">
        <f>SUM(Mariannhill!BL406)</f>
        <v>0</v>
      </c>
      <c r="BM406" s="78">
        <f>SUM(Mariannhill!BM406)</f>
        <v>0</v>
      </c>
      <c r="BN406" s="78">
        <f>SUM(Mariannhill!BN406)</f>
        <v>0</v>
      </c>
      <c r="BO406" s="78">
        <f>SUM(Mariannhill!BO406)</f>
        <v>0</v>
      </c>
      <c r="BP406" s="78">
        <f>SUM(Mariannhill!BP406)</f>
        <v>0</v>
      </c>
      <c r="BQ406" s="77">
        <f>SUM(Mariannhill!BQ406)</f>
        <v>0</v>
      </c>
      <c r="BR406" s="79">
        <f>SUM(Mariannhill!BR406)</f>
        <v>0</v>
      </c>
      <c r="BS406" s="78">
        <f>SUM(Mariannhill!BS406)</f>
        <v>0</v>
      </c>
      <c r="BT406" s="78">
        <f>SUM(Mariannhill!BT406)</f>
        <v>0</v>
      </c>
      <c r="BU406" s="78">
        <f>SUM(Mariannhill!BU406)</f>
        <v>0</v>
      </c>
      <c r="BV406" s="78">
        <f>SUM(Mariannhill!BV406)</f>
        <v>0</v>
      </c>
      <c r="BW406" s="78">
        <f>SUM(Mariannhill!BW406)</f>
        <v>0</v>
      </c>
      <c r="BX406" s="78">
        <f>SUM(Mariannhill!BX406)</f>
        <v>0</v>
      </c>
      <c r="BY406" s="78">
        <f>SUM(Mariannhill!BY406)</f>
        <v>0</v>
      </c>
      <c r="BZ406" s="78">
        <f>SUM(Mariannhill!BZ406)</f>
        <v>0</v>
      </c>
      <c r="CA406" s="78">
        <f>SUM(Mariannhill!CA406)</f>
        <v>0</v>
      </c>
      <c r="CB406" s="78">
        <f>SUM(Mariannhill!CB406)</f>
        <v>0</v>
      </c>
      <c r="CC406" s="77">
        <f>SUM(Mariannhill!CC406)</f>
        <v>0</v>
      </c>
      <c r="CD406" s="40" t="s">
        <v>50</v>
      </c>
    </row>
    <row r="407" spans="1:82" x14ac:dyDescent="0.35">
      <c r="A407" s="40"/>
      <c r="B407" s="262" t="s">
        <v>711</v>
      </c>
      <c r="C407" s="299" t="s">
        <v>712</v>
      </c>
      <c r="D407" s="131"/>
      <c r="E407" s="255">
        <f>SUM(Mariannhill!E407)</f>
        <v>0</v>
      </c>
      <c r="F407" s="214" t="b">
        <f>(Mariannhill!G405)=G407</f>
        <v>1</v>
      </c>
      <c r="G407" s="75">
        <f t="shared" si="119"/>
        <v>0</v>
      </c>
      <c r="H407" s="76">
        <f>SUM(Mariannhill!H407)</f>
        <v>0</v>
      </c>
      <c r="I407" s="77">
        <f>SUM(Mariannhill!I407)</f>
        <v>0</v>
      </c>
      <c r="J407" s="76">
        <f>SUM(Mariannhill!J407)</f>
        <v>0</v>
      </c>
      <c r="K407" s="78">
        <f>SUM(Mariannhill!K407)</f>
        <v>0</v>
      </c>
      <c r="L407" s="78">
        <f>SUM(Mariannhill!L407)</f>
        <v>0</v>
      </c>
      <c r="M407" s="78">
        <f>SUM(Mariannhill!M407)</f>
        <v>0</v>
      </c>
      <c r="N407" s="78">
        <f>SUM(Mariannhill!N407)</f>
        <v>0</v>
      </c>
      <c r="O407" s="78">
        <f>SUM(Mariannhill!O407)</f>
        <v>0</v>
      </c>
      <c r="P407" s="78">
        <f>SUM(Mariannhill!P407)</f>
        <v>0</v>
      </c>
      <c r="Q407" s="78">
        <f>SUM(Mariannhill!Q407)</f>
        <v>0</v>
      </c>
      <c r="R407" s="78">
        <f>SUM(Mariannhill!R407)</f>
        <v>0</v>
      </c>
      <c r="S407" s="78">
        <f>SUM(Mariannhill!S407)</f>
        <v>0</v>
      </c>
      <c r="T407" s="78">
        <f>SUM(Mariannhill!T407)</f>
        <v>0</v>
      </c>
      <c r="U407" s="77">
        <f>SUM(Mariannhill!U407)</f>
        <v>0</v>
      </c>
      <c r="V407" s="76">
        <f>SUM(Mariannhill!V407)</f>
        <v>0</v>
      </c>
      <c r="W407" s="78">
        <f>SUM(Mariannhill!W407)</f>
        <v>0</v>
      </c>
      <c r="X407" s="78">
        <f>SUM(Mariannhill!X407)</f>
        <v>0</v>
      </c>
      <c r="Y407" s="78">
        <f>SUM(Mariannhill!Y407)</f>
        <v>0</v>
      </c>
      <c r="Z407" s="78">
        <f>SUM(Mariannhill!Z407)</f>
        <v>0</v>
      </c>
      <c r="AA407" s="78">
        <f>SUM(Mariannhill!AA407)</f>
        <v>0</v>
      </c>
      <c r="AB407" s="78">
        <f>SUM(Mariannhill!AB407)</f>
        <v>0</v>
      </c>
      <c r="AC407" s="78">
        <f>SUM(Mariannhill!AC407)</f>
        <v>0</v>
      </c>
      <c r="AD407" s="78">
        <f>SUM(Mariannhill!AD407)</f>
        <v>0</v>
      </c>
      <c r="AE407" s="78">
        <f>SUM(Mariannhill!AE407)</f>
        <v>0</v>
      </c>
      <c r="AF407" s="78">
        <f>SUM(Mariannhill!AF407)</f>
        <v>0</v>
      </c>
      <c r="AG407" s="77">
        <f>SUM(Mariannhill!AG407)</f>
        <v>0</v>
      </c>
      <c r="AH407" s="79">
        <f>SUM(Mariannhill!AH407)</f>
        <v>0</v>
      </c>
      <c r="AI407" s="78">
        <f>SUM(Mariannhill!AI407)</f>
        <v>0</v>
      </c>
      <c r="AJ407" s="78">
        <f>SUM(Mariannhill!AJ407)</f>
        <v>0</v>
      </c>
      <c r="AK407" s="78">
        <f>SUM(Mariannhill!AK407)</f>
        <v>0</v>
      </c>
      <c r="AL407" s="78">
        <f>SUM(Mariannhill!AL407)</f>
        <v>0</v>
      </c>
      <c r="AM407" s="78">
        <f>SUM(Mariannhill!AM407)</f>
        <v>0</v>
      </c>
      <c r="AN407" s="78">
        <f>SUM(Mariannhill!AN407)</f>
        <v>0</v>
      </c>
      <c r="AO407" s="78">
        <f>SUM(Mariannhill!AO407)</f>
        <v>0</v>
      </c>
      <c r="AP407" s="78">
        <f>SUM(Mariannhill!AP407)</f>
        <v>0</v>
      </c>
      <c r="AQ407" s="78">
        <f>SUM(Mariannhill!AQ407)</f>
        <v>0</v>
      </c>
      <c r="AR407" s="78">
        <f>SUM(Mariannhill!AR407)</f>
        <v>0</v>
      </c>
      <c r="AS407" s="77">
        <f>SUM(Mariannhill!AS407)</f>
        <v>0</v>
      </c>
      <c r="AT407" s="79">
        <f>SUM(Mariannhill!AT407)</f>
        <v>0</v>
      </c>
      <c r="AU407" s="78">
        <f>SUM(Mariannhill!AU407)</f>
        <v>0</v>
      </c>
      <c r="AV407" s="78">
        <f>SUM(Mariannhill!AV407)</f>
        <v>0</v>
      </c>
      <c r="AW407" s="78">
        <f>SUM(Mariannhill!AW407)</f>
        <v>0</v>
      </c>
      <c r="AX407" s="78">
        <f>SUM(Mariannhill!AX407)</f>
        <v>0</v>
      </c>
      <c r="AY407" s="78">
        <f>SUM(Mariannhill!AY407)</f>
        <v>0</v>
      </c>
      <c r="AZ407" s="78">
        <f>SUM(Mariannhill!AZ407)</f>
        <v>0</v>
      </c>
      <c r="BA407" s="78">
        <f>SUM(Mariannhill!BA407)</f>
        <v>0</v>
      </c>
      <c r="BB407" s="78">
        <f>SUM(Mariannhill!BB407)</f>
        <v>0</v>
      </c>
      <c r="BC407" s="78">
        <f>SUM(Mariannhill!BC407)</f>
        <v>0</v>
      </c>
      <c r="BD407" s="78">
        <f>SUM(Mariannhill!BD407)</f>
        <v>0</v>
      </c>
      <c r="BE407" s="77">
        <f>SUM(Mariannhill!BE407)</f>
        <v>0</v>
      </c>
      <c r="BF407" s="79">
        <f>SUM(Mariannhill!BF407)</f>
        <v>0</v>
      </c>
      <c r="BG407" s="78">
        <f>SUM(Mariannhill!BG407)</f>
        <v>0</v>
      </c>
      <c r="BH407" s="78">
        <f>SUM(Mariannhill!BH407)</f>
        <v>0</v>
      </c>
      <c r="BI407" s="78">
        <f>SUM(Mariannhill!BI407)</f>
        <v>0</v>
      </c>
      <c r="BJ407" s="78">
        <f>SUM(Mariannhill!BJ407)</f>
        <v>0</v>
      </c>
      <c r="BK407" s="78">
        <f>SUM(Mariannhill!BK407)</f>
        <v>0</v>
      </c>
      <c r="BL407" s="78">
        <f>SUM(Mariannhill!BL407)</f>
        <v>0</v>
      </c>
      <c r="BM407" s="78">
        <f>SUM(Mariannhill!BM407)</f>
        <v>0</v>
      </c>
      <c r="BN407" s="78">
        <f>SUM(Mariannhill!BN407)</f>
        <v>0</v>
      </c>
      <c r="BO407" s="78">
        <f>SUM(Mariannhill!BO407)</f>
        <v>0</v>
      </c>
      <c r="BP407" s="78">
        <f>SUM(Mariannhill!BP407)</f>
        <v>0</v>
      </c>
      <c r="BQ407" s="77">
        <f>SUM(Mariannhill!BQ407)</f>
        <v>0</v>
      </c>
      <c r="BR407" s="79">
        <f>SUM(Mariannhill!BR407)</f>
        <v>0</v>
      </c>
      <c r="BS407" s="78">
        <f>SUM(Mariannhill!BS407)</f>
        <v>0</v>
      </c>
      <c r="BT407" s="78">
        <f>SUM(Mariannhill!BT407)</f>
        <v>0</v>
      </c>
      <c r="BU407" s="78">
        <f>SUM(Mariannhill!BU407)</f>
        <v>0</v>
      </c>
      <c r="BV407" s="78">
        <f>SUM(Mariannhill!BV407)</f>
        <v>0</v>
      </c>
      <c r="BW407" s="78">
        <f>SUM(Mariannhill!BW407)</f>
        <v>0</v>
      </c>
      <c r="BX407" s="78">
        <f>SUM(Mariannhill!BX407)</f>
        <v>0</v>
      </c>
      <c r="BY407" s="78">
        <f>SUM(Mariannhill!BY407)</f>
        <v>0</v>
      </c>
      <c r="BZ407" s="78">
        <f>SUM(Mariannhill!BZ407)</f>
        <v>0</v>
      </c>
      <c r="CA407" s="78">
        <f>SUM(Mariannhill!CA407)</f>
        <v>0</v>
      </c>
      <c r="CB407" s="78">
        <f>SUM(Mariannhill!CB407)</f>
        <v>0</v>
      </c>
      <c r="CC407" s="77">
        <f>SUM(Mariannhill!CC407)</f>
        <v>0</v>
      </c>
      <c r="CD407" s="40" t="s">
        <v>50</v>
      </c>
    </row>
    <row r="408" spans="1:82" ht="26" x14ac:dyDescent="0.35">
      <c r="A408" s="40"/>
      <c r="B408" s="25" t="s">
        <v>713</v>
      </c>
      <c r="C408" s="28" t="s">
        <v>714</v>
      </c>
      <c r="D408" s="131" t="s">
        <v>350</v>
      </c>
      <c r="E408" s="255">
        <f>SUM(Mariannhill!E408)</f>
        <v>1</v>
      </c>
      <c r="F408" s="214" t="b">
        <f>(Mariannhill!G406)=G408</f>
        <v>0</v>
      </c>
      <c r="G408" s="75">
        <f t="shared" si="119"/>
        <v>600000</v>
      </c>
      <c r="H408" s="76">
        <f>SUM(Mariannhill!H408)</f>
        <v>0</v>
      </c>
      <c r="I408" s="77">
        <f>SUM(Mariannhill!I408)</f>
        <v>0</v>
      </c>
      <c r="J408" s="76">
        <f>SUM(Mariannhill!J408)</f>
        <v>0</v>
      </c>
      <c r="K408" s="78">
        <f>SUM(Mariannhill!K408)</f>
        <v>0</v>
      </c>
      <c r="L408" s="78">
        <f>SUM(Mariannhill!L408)</f>
        <v>0</v>
      </c>
      <c r="M408" s="78">
        <f>SUM(Mariannhill!M408)</f>
        <v>0</v>
      </c>
      <c r="N408" s="78">
        <f>SUM(Mariannhill!N408)</f>
        <v>0</v>
      </c>
      <c r="O408" s="78">
        <f>SUM(Mariannhill!O408)</f>
        <v>0</v>
      </c>
      <c r="P408" s="78">
        <f>SUM(Mariannhill!P408)</f>
        <v>0</v>
      </c>
      <c r="Q408" s="78">
        <f>SUM(Mariannhill!Q408)</f>
        <v>0</v>
      </c>
      <c r="R408" s="78">
        <f>SUM(Mariannhill!R408)</f>
        <v>0</v>
      </c>
      <c r="S408" s="78">
        <f>SUM(Mariannhill!S408)</f>
        <v>0</v>
      </c>
      <c r="T408" s="78">
        <f>SUM(Mariannhill!T408)</f>
        <v>0</v>
      </c>
      <c r="U408" s="77">
        <f>SUM(Mariannhill!U408)</f>
        <v>100000</v>
      </c>
      <c r="V408" s="76">
        <f>SUM(Mariannhill!V408)</f>
        <v>0</v>
      </c>
      <c r="W408" s="78">
        <f>SUM(Mariannhill!W408)</f>
        <v>0</v>
      </c>
      <c r="X408" s="78">
        <f>SUM(Mariannhill!X408)</f>
        <v>0</v>
      </c>
      <c r="Y408" s="78">
        <f>SUM(Mariannhill!Y408)</f>
        <v>0</v>
      </c>
      <c r="Z408" s="78">
        <f>SUM(Mariannhill!Z408)</f>
        <v>0</v>
      </c>
      <c r="AA408" s="78">
        <f>SUM(Mariannhill!AA408)</f>
        <v>0</v>
      </c>
      <c r="AB408" s="78">
        <f>SUM(Mariannhill!AB408)</f>
        <v>0</v>
      </c>
      <c r="AC408" s="78">
        <f>SUM(Mariannhill!AC408)</f>
        <v>0</v>
      </c>
      <c r="AD408" s="78">
        <f>SUM(Mariannhill!AD408)</f>
        <v>0</v>
      </c>
      <c r="AE408" s="78">
        <f>SUM(Mariannhill!AE408)</f>
        <v>0</v>
      </c>
      <c r="AF408" s="78">
        <f>SUM(Mariannhill!AF408)</f>
        <v>0</v>
      </c>
      <c r="AG408" s="77">
        <f>SUM(Mariannhill!AG408)</f>
        <v>100000</v>
      </c>
      <c r="AH408" s="79">
        <f>SUM(Mariannhill!AH408)</f>
        <v>0</v>
      </c>
      <c r="AI408" s="78">
        <f>SUM(Mariannhill!AI408)</f>
        <v>0</v>
      </c>
      <c r="AJ408" s="78">
        <f>SUM(Mariannhill!AJ408)</f>
        <v>0</v>
      </c>
      <c r="AK408" s="78">
        <f>SUM(Mariannhill!AK408)</f>
        <v>0</v>
      </c>
      <c r="AL408" s="78">
        <f>SUM(Mariannhill!AL408)</f>
        <v>0</v>
      </c>
      <c r="AM408" s="78">
        <f>SUM(Mariannhill!AM408)</f>
        <v>0</v>
      </c>
      <c r="AN408" s="78">
        <f>SUM(Mariannhill!AN408)</f>
        <v>0</v>
      </c>
      <c r="AO408" s="78">
        <f>SUM(Mariannhill!AO408)</f>
        <v>0</v>
      </c>
      <c r="AP408" s="78">
        <f>SUM(Mariannhill!AP408)</f>
        <v>0</v>
      </c>
      <c r="AQ408" s="78">
        <f>SUM(Mariannhill!AQ408)</f>
        <v>0</v>
      </c>
      <c r="AR408" s="78">
        <f>SUM(Mariannhill!AR408)</f>
        <v>0</v>
      </c>
      <c r="AS408" s="77">
        <f>SUM(Mariannhill!AS408)</f>
        <v>100000</v>
      </c>
      <c r="AT408" s="79">
        <f>SUM(Mariannhill!AT408)</f>
        <v>0</v>
      </c>
      <c r="AU408" s="78">
        <f>SUM(Mariannhill!AU408)</f>
        <v>0</v>
      </c>
      <c r="AV408" s="78">
        <f>SUM(Mariannhill!AV408)</f>
        <v>0</v>
      </c>
      <c r="AW408" s="78">
        <f>SUM(Mariannhill!AW408)</f>
        <v>0</v>
      </c>
      <c r="AX408" s="78">
        <f>SUM(Mariannhill!AX408)</f>
        <v>0</v>
      </c>
      <c r="AY408" s="78">
        <f>SUM(Mariannhill!AY408)</f>
        <v>0</v>
      </c>
      <c r="AZ408" s="78">
        <f>SUM(Mariannhill!AZ408)</f>
        <v>0</v>
      </c>
      <c r="BA408" s="78">
        <f>SUM(Mariannhill!BA408)</f>
        <v>0</v>
      </c>
      <c r="BB408" s="78">
        <f>SUM(Mariannhill!BB408)</f>
        <v>0</v>
      </c>
      <c r="BC408" s="78">
        <f>SUM(Mariannhill!BC408)</f>
        <v>0</v>
      </c>
      <c r="BD408" s="78">
        <f>SUM(Mariannhill!BD408)</f>
        <v>0</v>
      </c>
      <c r="BE408" s="77">
        <f>SUM(Mariannhill!BE408)</f>
        <v>100000</v>
      </c>
      <c r="BF408" s="79">
        <f>SUM(Mariannhill!BF408)</f>
        <v>0</v>
      </c>
      <c r="BG408" s="78">
        <f>SUM(Mariannhill!BG408)</f>
        <v>0</v>
      </c>
      <c r="BH408" s="78">
        <f>SUM(Mariannhill!BH408)</f>
        <v>0</v>
      </c>
      <c r="BI408" s="78">
        <f>SUM(Mariannhill!BI408)</f>
        <v>0</v>
      </c>
      <c r="BJ408" s="78">
        <f>SUM(Mariannhill!BJ408)</f>
        <v>0</v>
      </c>
      <c r="BK408" s="78">
        <f>SUM(Mariannhill!BK408)</f>
        <v>0</v>
      </c>
      <c r="BL408" s="78">
        <f>SUM(Mariannhill!BL408)</f>
        <v>0</v>
      </c>
      <c r="BM408" s="78">
        <f>SUM(Mariannhill!BM408)</f>
        <v>0</v>
      </c>
      <c r="BN408" s="78">
        <f>SUM(Mariannhill!BN408)</f>
        <v>0</v>
      </c>
      <c r="BO408" s="78">
        <f>SUM(Mariannhill!BO408)</f>
        <v>0</v>
      </c>
      <c r="BP408" s="78">
        <f>SUM(Mariannhill!BP408)</f>
        <v>0</v>
      </c>
      <c r="BQ408" s="77">
        <f>SUM(Mariannhill!BQ408)</f>
        <v>100000</v>
      </c>
      <c r="BR408" s="79">
        <f>SUM(Mariannhill!BR408)</f>
        <v>0</v>
      </c>
      <c r="BS408" s="78">
        <f>SUM(Mariannhill!BS408)</f>
        <v>0</v>
      </c>
      <c r="BT408" s="78">
        <f>SUM(Mariannhill!BT408)</f>
        <v>0</v>
      </c>
      <c r="BU408" s="78">
        <f>SUM(Mariannhill!BU408)</f>
        <v>0</v>
      </c>
      <c r="BV408" s="78">
        <f>SUM(Mariannhill!BV408)</f>
        <v>0</v>
      </c>
      <c r="BW408" s="78">
        <f>SUM(Mariannhill!BW408)</f>
        <v>0</v>
      </c>
      <c r="BX408" s="78">
        <f>SUM(Mariannhill!BX408)</f>
        <v>0</v>
      </c>
      <c r="BY408" s="78">
        <f>SUM(Mariannhill!BY408)</f>
        <v>0</v>
      </c>
      <c r="BZ408" s="78">
        <f>SUM(Mariannhill!BZ408)</f>
        <v>0</v>
      </c>
      <c r="CA408" s="78">
        <f>SUM(Mariannhill!CA408)</f>
        <v>0</v>
      </c>
      <c r="CB408" s="78">
        <f>SUM(Mariannhill!CB408)</f>
        <v>0</v>
      </c>
      <c r="CC408" s="77">
        <f>SUM(Mariannhill!CC408)</f>
        <v>100000</v>
      </c>
      <c r="CD408" s="40" t="s">
        <v>50</v>
      </c>
    </row>
    <row r="409" spans="1:82" ht="26" x14ac:dyDescent="0.35">
      <c r="A409" s="40"/>
      <c r="B409" s="25" t="s">
        <v>715</v>
      </c>
      <c r="C409" s="28" t="str">
        <f>"Handling costs and profit in respect of payment associated with subitem D10.05(a) ("&amp; TEXT(F409,"###%") &amp; ")"</f>
        <v>Handling costs and profit in respect of payment associated with subitem D10.05(a) (TRUE)</v>
      </c>
      <c r="D409" s="131" t="s">
        <v>213</v>
      </c>
      <c r="E409" s="255">
        <f>SUM(Mariannhill!E409)</f>
        <v>600000</v>
      </c>
      <c r="F409" s="214" t="b">
        <f>(Mariannhill!G407)=G409</f>
        <v>1</v>
      </c>
      <c r="G409" s="75">
        <f t="shared" si="119"/>
        <v>0</v>
      </c>
      <c r="H409" s="76">
        <f>SUM(Mariannhill!H409)</f>
        <v>0</v>
      </c>
      <c r="I409" s="77">
        <f>SUM(Mariannhill!I409)</f>
        <v>0</v>
      </c>
      <c r="J409" s="76">
        <f>SUM(Mariannhill!J409)</f>
        <v>0</v>
      </c>
      <c r="K409" s="78">
        <f>SUM(Mariannhill!K409)</f>
        <v>0</v>
      </c>
      <c r="L409" s="78">
        <f>SUM(Mariannhill!L409)</f>
        <v>0</v>
      </c>
      <c r="M409" s="78">
        <f>SUM(Mariannhill!M409)</f>
        <v>0</v>
      </c>
      <c r="N409" s="78">
        <f>SUM(Mariannhill!N409)</f>
        <v>0</v>
      </c>
      <c r="O409" s="78">
        <f>SUM(Mariannhill!O409)</f>
        <v>0</v>
      </c>
      <c r="P409" s="78">
        <f>SUM(Mariannhill!P409)</f>
        <v>0</v>
      </c>
      <c r="Q409" s="78">
        <f>SUM(Mariannhill!Q409)</f>
        <v>0</v>
      </c>
      <c r="R409" s="78">
        <f>SUM(Mariannhill!R409)</f>
        <v>0</v>
      </c>
      <c r="S409" s="78">
        <f>SUM(Mariannhill!S409)</f>
        <v>0</v>
      </c>
      <c r="T409" s="78">
        <f>SUM(Mariannhill!T409)</f>
        <v>0</v>
      </c>
      <c r="U409" s="77">
        <f>SUM(Mariannhill!U409)</f>
        <v>0</v>
      </c>
      <c r="V409" s="76">
        <f>SUM(Mariannhill!V409)</f>
        <v>0</v>
      </c>
      <c r="W409" s="78">
        <f>SUM(Mariannhill!W409)</f>
        <v>0</v>
      </c>
      <c r="X409" s="78">
        <f>SUM(Mariannhill!X409)</f>
        <v>0</v>
      </c>
      <c r="Y409" s="78">
        <f>SUM(Mariannhill!Y409)</f>
        <v>0</v>
      </c>
      <c r="Z409" s="78">
        <f>SUM(Mariannhill!Z409)</f>
        <v>0</v>
      </c>
      <c r="AA409" s="78">
        <f>SUM(Mariannhill!AA409)</f>
        <v>0</v>
      </c>
      <c r="AB409" s="78">
        <f>SUM(Mariannhill!AB409)</f>
        <v>0</v>
      </c>
      <c r="AC409" s="78">
        <f>SUM(Mariannhill!AC409)</f>
        <v>0</v>
      </c>
      <c r="AD409" s="78">
        <f>SUM(Mariannhill!AD409)</f>
        <v>0</v>
      </c>
      <c r="AE409" s="78">
        <f>SUM(Mariannhill!AE409)</f>
        <v>0</v>
      </c>
      <c r="AF409" s="78">
        <f>SUM(Mariannhill!AF409)</f>
        <v>0</v>
      </c>
      <c r="AG409" s="77">
        <f>SUM(Mariannhill!AG409)</f>
        <v>0</v>
      </c>
      <c r="AH409" s="79">
        <f>SUM(Mariannhill!AH409)</f>
        <v>0</v>
      </c>
      <c r="AI409" s="78">
        <f>SUM(Mariannhill!AI409)</f>
        <v>0</v>
      </c>
      <c r="AJ409" s="78">
        <f>SUM(Mariannhill!AJ409)</f>
        <v>0</v>
      </c>
      <c r="AK409" s="78">
        <f>SUM(Mariannhill!AK409)</f>
        <v>0</v>
      </c>
      <c r="AL409" s="78">
        <f>SUM(Mariannhill!AL409)</f>
        <v>0</v>
      </c>
      <c r="AM409" s="78">
        <f>SUM(Mariannhill!AM409)</f>
        <v>0</v>
      </c>
      <c r="AN409" s="78">
        <f>SUM(Mariannhill!AN409)</f>
        <v>0</v>
      </c>
      <c r="AO409" s="78">
        <f>SUM(Mariannhill!AO409)</f>
        <v>0</v>
      </c>
      <c r="AP409" s="78">
        <f>SUM(Mariannhill!AP409)</f>
        <v>0</v>
      </c>
      <c r="AQ409" s="78">
        <f>SUM(Mariannhill!AQ409)</f>
        <v>0</v>
      </c>
      <c r="AR409" s="78">
        <f>SUM(Mariannhill!AR409)</f>
        <v>0</v>
      </c>
      <c r="AS409" s="77">
        <f>SUM(Mariannhill!AS409)</f>
        <v>0</v>
      </c>
      <c r="AT409" s="79">
        <f>SUM(Mariannhill!AT409)</f>
        <v>0</v>
      </c>
      <c r="AU409" s="78">
        <f>SUM(Mariannhill!AU409)</f>
        <v>0</v>
      </c>
      <c r="AV409" s="78">
        <f>SUM(Mariannhill!AV409)</f>
        <v>0</v>
      </c>
      <c r="AW409" s="78">
        <f>SUM(Mariannhill!AW409)</f>
        <v>0</v>
      </c>
      <c r="AX409" s="78">
        <f>SUM(Mariannhill!AX409)</f>
        <v>0</v>
      </c>
      <c r="AY409" s="78">
        <f>SUM(Mariannhill!AY409)</f>
        <v>0</v>
      </c>
      <c r="AZ409" s="78">
        <f>SUM(Mariannhill!AZ409)</f>
        <v>0</v>
      </c>
      <c r="BA409" s="78">
        <f>SUM(Mariannhill!BA409)</f>
        <v>0</v>
      </c>
      <c r="BB409" s="78">
        <f>SUM(Mariannhill!BB409)</f>
        <v>0</v>
      </c>
      <c r="BC409" s="78">
        <f>SUM(Mariannhill!BC409)</f>
        <v>0</v>
      </c>
      <c r="BD409" s="78">
        <f>SUM(Mariannhill!BD409)</f>
        <v>0</v>
      </c>
      <c r="BE409" s="77">
        <f>SUM(Mariannhill!BE409)</f>
        <v>0</v>
      </c>
      <c r="BF409" s="79">
        <f>SUM(Mariannhill!BF409)</f>
        <v>0</v>
      </c>
      <c r="BG409" s="78">
        <f>SUM(Mariannhill!BG409)</f>
        <v>0</v>
      </c>
      <c r="BH409" s="78">
        <f>SUM(Mariannhill!BH409)</f>
        <v>0</v>
      </c>
      <c r="BI409" s="78">
        <f>SUM(Mariannhill!BI409)</f>
        <v>0</v>
      </c>
      <c r="BJ409" s="78">
        <f>SUM(Mariannhill!BJ409)</f>
        <v>0</v>
      </c>
      <c r="BK409" s="78">
        <f>SUM(Mariannhill!BK409)</f>
        <v>0</v>
      </c>
      <c r="BL409" s="78">
        <f>SUM(Mariannhill!BL409)</f>
        <v>0</v>
      </c>
      <c r="BM409" s="78">
        <f>SUM(Mariannhill!BM409)</f>
        <v>0</v>
      </c>
      <c r="BN409" s="78">
        <f>SUM(Mariannhill!BN409)</f>
        <v>0</v>
      </c>
      <c r="BO409" s="78">
        <f>SUM(Mariannhill!BO409)</f>
        <v>0</v>
      </c>
      <c r="BP409" s="78">
        <f>SUM(Mariannhill!BP409)</f>
        <v>0</v>
      </c>
      <c r="BQ409" s="77">
        <f>SUM(Mariannhill!BQ409)</f>
        <v>0</v>
      </c>
      <c r="BR409" s="79">
        <f>SUM(Mariannhill!BR409)</f>
        <v>0</v>
      </c>
      <c r="BS409" s="78">
        <f>SUM(Mariannhill!BS409)</f>
        <v>0</v>
      </c>
      <c r="BT409" s="78">
        <f>SUM(Mariannhill!BT409)</f>
        <v>0</v>
      </c>
      <c r="BU409" s="78">
        <f>SUM(Mariannhill!BU409)</f>
        <v>0</v>
      </c>
      <c r="BV409" s="78">
        <f>SUM(Mariannhill!BV409)</f>
        <v>0</v>
      </c>
      <c r="BW409" s="78">
        <f>SUM(Mariannhill!BW409)</f>
        <v>0</v>
      </c>
      <c r="BX409" s="78">
        <f>SUM(Mariannhill!BX409)</f>
        <v>0</v>
      </c>
      <c r="BY409" s="78">
        <f>SUM(Mariannhill!BY409)</f>
        <v>0</v>
      </c>
      <c r="BZ409" s="78">
        <f>SUM(Mariannhill!BZ409)</f>
        <v>0</v>
      </c>
      <c r="CA409" s="78">
        <f>SUM(Mariannhill!CA409)</f>
        <v>0</v>
      </c>
      <c r="CB409" s="78">
        <f>SUM(Mariannhill!CB409)</f>
        <v>0</v>
      </c>
      <c r="CC409" s="77">
        <f>SUM(Mariannhill!CC409)</f>
        <v>0</v>
      </c>
      <c r="CD409" s="40" t="s">
        <v>50</v>
      </c>
    </row>
    <row r="410" spans="1:82" ht="26" x14ac:dyDescent="0.35">
      <c r="A410" s="40"/>
      <c r="B410" s="74" t="s">
        <v>716</v>
      </c>
      <c r="C410" s="130" t="s">
        <v>717</v>
      </c>
      <c r="D410" s="131" t="s">
        <v>90</v>
      </c>
      <c r="E410" s="255">
        <f>SUM(Mariannhill!E410)</f>
        <v>1</v>
      </c>
      <c r="F410" s="214" t="b">
        <f>(Mariannhill!G408)=G410</f>
        <v>0</v>
      </c>
      <c r="G410" s="75">
        <f t="shared" si="119"/>
        <v>0</v>
      </c>
      <c r="H410" s="76">
        <f>SUM(Mariannhill!H410)</f>
        <v>0</v>
      </c>
      <c r="I410" s="77">
        <f>SUM(Mariannhill!I410)</f>
        <v>0</v>
      </c>
      <c r="J410" s="76">
        <f>SUM(Mariannhill!J410)</f>
        <v>0</v>
      </c>
      <c r="K410" s="78">
        <f>SUM(Mariannhill!K410)</f>
        <v>0</v>
      </c>
      <c r="L410" s="78">
        <f>SUM(Mariannhill!L410)</f>
        <v>0</v>
      </c>
      <c r="M410" s="78">
        <f>SUM(Mariannhill!M410)</f>
        <v>0</v>
      </c>
      <c r="N410" s="78">
        <f>SUM(Mariannhill!N410)</f>
        <v>0</v>
      </c>
      <c r="O410" s="78">
        <f>SUM(Mariannhill!O410)</f>
        <v>0</v>
      </c>
      <c r="P410" s="78">
        <f>SUM(Mariannhill!P410)</f>
        <v>0</v>
      </c>
      <c r="Q410" s="78">
        <f>SUM(Mariannhill!Q410)</f>
        <v>0</v>
      </c>
      <c r="R410" s="78">
        <f>SUM(Mariannhill!R410)</f>
        <v>0</v>
      </c>
      <c r="S410" s="78">
        <f>SUM(Mariannhill!S410)</f>
        <v>0</v>
      </c>
      <c r="T410" s="78">
        <f>SUM(Mariannhill!T410)</f>
        <v>0</v>
      </c>
      <c r="U410" s="77">
        <f>SUM(Mariannhill!U410)</f>
        <v>0</v>
      </c>
      <c r="V410" s="76">
        <f>SUM(Mariannhill!V410)</f>
        <v>0</v>
      </c>
      <c r="W410" s="78">
        <f>SUM(Mariannhill!W410)</f>
        <v>0</v>
      </c>
      <c r="X410" s="78">
        <f>SUM(Mariannhill!X410)</f>
        <v>0</v>
      </c>
      <c r="Y410" s="78">
        <f>SUM(Mariannhill!Y410)</f>
        <v>0</v>
      </c>
      <c r="Z410" s="78">
        <f>SUM(Mariannhill!Z410)</f>
        <v>0</v>
      </c>
      <c r="AA410" s="78">
        <f>SUM(Mariannhill!AA410)</f>
        <v>0</v>
      </c>
      <c r="AB410" s="78">
        <f>SUM(Mariannhill!AB410)</f>
        <v>0</v>
      </c>
      <c r="AC410" s="78">
        <f>SUM(Mariannhill!AC410)</f>
        <v>0</v>
      </c>
      <c r="AD410" s="78">
        <f>SUM(Mariannhill!AD410)</f>
        <v>0</v>
      </c>
      <c r="AE410" s="78">
        <f>SUM(Mariannhill!AE410)</f>
        <v>0</v>
      </c>
      <c r="AF410" s="78">
        <f>SUM(Mariannhill!AF410)</f>
        <v>0</v>
      </c>
      <c r="AG410" s="77">
        <f>SUM(Mariannhill!AG410)</f>
        <v>0</v>
      </c>
      <c r="AH410" s="79">
        <f>SUM(Mariannhill!AH410)</f>
        <v>0</v>
      </c>
      <c r="AI410" s="78">
        <f>SUM(Mariannhill!AI410)</f>
        <v>0</v>
      </c>
      <c r="AJ410" s="78">
        <f>SUM(Mariannhill!AJ410)</f>
        <v>0</v>
      </c>
      <c r="AK410" s="78">
        <f>SUM(Mariannhill!AK410)</f>
        <v>0</v>
      </c>
      <c r="AL410" s="78">
        <f>SUM(Mariannhill!AL410)</f>
        <v>0</v>
      </c>
      <c r="AM410" s="78">
        <f>SUM(Mariannhill!AM410)</f>
        <v>0</v>
      </c>
      <c r="AN410" s="78">
        <f>SUM(Mariannhill!AN410)</f>
        <v>0</v>
      </c>
      <c r="AO410" s="78">
        <f>SUM(Mariannhill!AO410)</f>
        <v>0</v>
      </c>
      <c r="AP410" s="78">
        <f>SUM(Mariannhill!AP410)</f>
        <v>0</v>
      </c>
      <c r="AQ410" s="78">
        <f>SUM(Mariannhill!AQ410)</f>
        <v>0</v>
      </c>
      <c r="AR410" s="78">
        <f>SUM(Mariannhill!AR410)</f>
        <v>0</v>
      </c>
      <c r="AS410" s="77">
        <f>SUM(Mariannhill!AS410)</f>
        <v>0</v>
      </c>
      <c r="AT410" s="79">
        <f>SUM(Mariannhill!AT410)</f>
        <v>0</v>
      </c>
      <c r="AU410" s="78">
        <f>SUM(Mariannhill!AU410)</f>
        <v>0</v>
      </c>
      <c r="AV410" s="78">
        <f>SUM(Mariannhill!AV410)</f>
        <v>0</v>
      </c>
      <c r="AW410" s="78">
        <f>SUM(Mariannhill!AW410)</f>
        <v>0</v>
      </c>
      <c r="AX410" s="78">
        <f>SUM(Mariannhill!AX410)</f>
        <v>0</v>
      </c>
      <c r="AY410" s="78">
        <f>SUM(Mariannhill!AY410)</f>
        <v>0</v>
      </c>
      <c r="AZ410" s="78">
        <f>SUM(Mariannhill!AZ410)</f>
        <v>0</v>
      </c>
      <c r="BA410" s="78">
        <f>SUM(Mariannhill!BA410)</f>
        <v>0</v>
      </c>
      <c r="BB410" s="78">
        <f>SUM(Mariannhill!BB410)</f>
        <v>0</v>
      </c>
      <c r="BC410" s="78">
        <f>SUM(Mariannhill!BC410)</f>
        <v>0</v>
      </c>
      <c r="BD410" s="78">
        <f>SUM(Mariannhill!BD410)</f>
        <v>0</v>
      </c>
      <c r="BE410" s="77">
        <f>SUM(Mariannhill!BE410)</f>
        <v>0</v>
      </c>
      <c r="BF410" s="79">
        <f>SUM(Mariannhill!BF410)</f>
        <v>0</v>
      </c>
      <c r="BG410" s="78">
        <f>SUM(Mariannhill!BG410)</f>
        <v>0</v>
      </c>
      <c r="BH410" s="78">
        <f>SUM(Mariannhill!BH410)</f>
        <v>0</v>
      </c>
      <c r="BI410" s="78">
        <f>SUM(Mariannhill!BI410)</f>
        <v>0</v>
      </c>
      <c r="BJ410" s="78">
        <f>SUM(Mariannhill!BJ410)</f>
        <v>0</v>
      </c>
      <c r="BK410" s="78">
        <f>SUM(Mariannhill!BK410)</f>
        <v>0</v>
      </c>
      <c r="BL410" s="78">
        <f>SUM(Mariannhill!BL410)</f>
        <v>0</v>
      </c>
      <c r="BM410" s="78">
        <f>SUM(Mariannhill!BM410)</f>
        <v>0</v>
      </c>
      <c r="BN410" s="78">
        <f>SUM(Mariannhill!BN410)</f>
        <v>0</v>
      </c>
      <c r="BO410" s="78">
        <f>SUM(Mariannhill!BO410)</f>
        <v>0</v>
      </c>
      <c r="BP410" s="78">
        <f>SUM(Mariannhill!BP410)</f>
        <v>0</v>
      </c>
      <c r="BQ410" s="77">
        <f>SUM(Mariannhill!BQ410)</f>
        <v>0</v>
      </c>
      <c r="BR410" s="79">
        <f>SUM(Mariannhill!BR410)</f>
        <v>0</v>
      </c>
      <c r="BS410" s="78">
        <f>SUM(Mariannhill!BS410)</f>
        <v>0</v>
      </c>
      <c r="BT410" s="78">
        <f>SUM(Mariannhill!BT410)</f>
        <v>0</v>
      </c>
      <c r="BU410" s="78">
        <f>SUM(Mariannhill!BU410)</f>
        <v>0</v>
      </c>
      <c r="BV410" s="78">
        <f>SUM(Mariannhill!BV410)</f>
        <v>0</v>
      </c>
      <c r="BW410" s="78">
        <f>SUM(Mariannhill!BW410)</f>
        <v>0</v>
      </c>
      <c r="BX410" s="78">
        <f>SUM(Mariannhill!BX410)</f>
        <v>0</v>
      </c>
      <c r="BY410" s="78">
        <f>SUM(Mariannhill!BY410)</f>
        <v>0</v>
      </c>
      <c r="BZ410" s="78">
        <f>SUM(Mariannhill!BZ410)</f>
        <v>0</v>
      </c>
      <c r="CA410" s="78">
        <f>SUM(Mariannhill!CA410)</f>
        <v>0</v>
      </c>
      <c r="CB410" s="78">
        <f>SUM(Mariannhill!CB410)</f>
        <v>0</v>
      </c>
      <c r="CC410" s="77">
        <f>SUM(Mariannhill!CC410)</f>
        <v>0</v>
      </c>
      <c r="CD410" s="40" t="s">
        <v>50</v>
      </c>
    </row>
    <row r="411" spans="1:82" ht="26" x14ac:dyDescent="0.35">
      <c r="A411" s="40"/>
      <c r="B411" s="74" t="s">
        <v>718</v>
      </c>
      <c r="C411" s="130" t="s">
        <v>719</v>
      </c>
      <c r="D411" s="131" t="s">
        <v>90</v>
      </c>
      <c r="E411" s="255">
        <f>SUM(Mariannhill!E411)</f>
        <v>1</v>
      </c>
      <c r="F411" s="214" t="b">
        <f>(Mariannhill!G409)=G411</f>
        <v>1</v>
      </c>
      <c r="G411" s="75">
        <f t="shared" si="119"/>
        <v>0</v>
      </c>
      <c r="H411" s="76">
        <f>SUM(Mariannhill!H411)</f>
        <v>0</v>
      </c>
      <c r="I411" s="77">
        <f>SUM(Mariannhill!I411)</f>
        <v>0</v>
      </c>
      <c r="J411" s="76">
        <f>SUM(Mariannhill!J411)</f>
        <v>0</v>
      </c>
      <c r="K411" s="78">
        <f>SUM(Mariannhill!K411)</f>
        <v>0</v>
      </c>
      <c r="L411" s="78">
        <f>SUM(Mariannhill!L411)</f>
        <v>0</v>
      </c>
      <c r="M411" s="78">
        <f>SUM(Mariannhill!M411)</f>
        <v>0</v>
      </c>
      <c r="N411" s="78">
        <f>SUM(Mariannhill!N411)</f>
        <v>0</v>
      </c>
      <c r="O411" s="78">
        <f>SUM(Mariannhill!O411)</f>
        <v>0</v>
      </c>
      <c r="P411" s="78">
        <f>SUM(Mariannhill!P411)</f>
        <v>0</v>
      </c>
      <c r="Q411" s="78">
        <f>SUM(Mariannhill!Q411)</f>
        <v>0</v>
      </c>
      <c r="R411" s="78">
        <f>SUM(Mariannhill!R411)</f>
        <v>0</v>
      </c>
      <c r="S411" s="78">
        <f>SUM(Mariannhill!S411)</f>
        <v>0</v>
      </c>
      <c r="T411" s="78">
        <f>SUM(Mariannhill!T411)</f>
        <v>0</v>
      </c>
      <c r="U411" s="77">
        <f>SUM(Mariannhill!U411)</f>
        <v>0</v>
      </c>
      <c r="V411" s="76">
        <f>SUM(Mariannhill!V411)</f>
        <v>0</v>
      </c>
      <c r="W411" s="78">
        <f>SUM(Mariannhill!W411)</f>
        <v>0</v>
      </c>
      <c r="X411" s="78">
        <f>SUM(Mariannhill!X411)</f>
        <v>0</v>
      </c>
      <c r="Y411" s="78">
        <f>SUM(Mariannhill!Y411)</f>
        <v>0</v>
      </c>
      <c r="Z411" s="78">
        <f>SUM(Mariannhill!Z411)</f>
        <v>0</v>
      </c>
      <c r="AA411" s="78">
        <f>SUM(Mariannhill!AA411)</f>
        <v>0</v>
      </c>
      <c r="AB411" s="78">
        <f>SUM(Mariannhill!AB411)</f>
        <v>0</v>
      </c>
      <c r="AC411" s="78">
        <f>SUM(Mariannhill!AC411)</f>
        <v>0</v>
      </c>
      <c r="AD411" s="78">
        <f>SUM(Mariannhill!AD411)</f>
        <v>0</v>
      </c>
      <c r="AE411" s="78">
        <f>SUM(Mariannhill!AE411)</f>
        <v>0</v>
      </c>
      <c r="AF411" s="78">
        <f>SUM(Mariannhill!AF411)</f>
        <v>0</v>
      </c>
      <c r="AG411" s="77">
        <f>SUM(Mariannhill!AG411)</f>
        <v>0</v>
      </c>
      <c r="AH411" s="79">
        <f>SUM(Mariannhill!AH411)</f>
        <v>0</v>
      </c>
      <c r="AI411" s="78">
        <f>SUM(Mariannhill!AI411)</f>
        <v>0</v>
      </c>
      <c r="AJ411" s="78">
        <f>SUM(Mariannhill!AJ411)</f>
        <v>0</v>
      </c>
      <c r="AK411" s="78">
        <f>SUM(Mariannhill!AK411)</f>
        <v>0</v>
      </c>
      <c r="AL411" s="78">
        <f>SUM(Mariannhill!AL411)</f>
        <v>0</v>
      </c>
      <c r="AM411" s="78">
        <f>SUM(Mariannhill!AM411)</f>
        <v>0</v>
      </c>
      <c r="AN411" s="78">
        <f>SUM(Mariannhill!AN411)</f>
        <v>0</v>
      </c>
      <c r="AO411" s="78">
        <f>SUM(Mariannhill!AO411)</f>
        <v>0</v>
      </c>
      <c r="AP411" s="78">
        <f>SUM(Mariannhill!AP411)</f>
        <v>0</v>
      </c>
      <c r="AQ411" s="78">
        <f>SUM(Mariannhill!AQ411)</f>
        <v>0</v>
      </c>
      <c r="AR411" s="78">
        <f>SUM(Mariannhill!AR411)</f>
        <v>0</v>
      </c>
      <c r="AS411" s="77">
        <f>SUM(Mariannhill!AS411)</f>
        <v>0</v>
      </c>
      <c r="AT411" s="79">
        <f>SUM(Mariannhill!AT411)</f>
        <v>0</v>
      </c>
      <c r="AU411" s="78">
        <f>SUM(Mariannhill!AU411)</f>
        <v>0</v>
      </c>
      <c r="AV411" s="78">
        <f>SUM(Mariannhill!AV411)</f>
        <v>0</v>
      </c>
      <c r="AW411" s="78">
        <f>SUM(Mariannhill!AW411)</f>
        <v>0</v>
      </c>
      <c r="AX411" s="78">
        <f>SUM(Mariannhill!AX411)</f>
        <v>0</v>
      </c>
      <c r="AY411" s="78">
        <f>SUM(Mariannhill!AY411)</f>
        <v>0</v>
      </c>
      <c r="AZ411" s="78">
        <f>SUM(Mariannhill!AZ411)</f>
        <v>0</v>
      </c>
      <c r="BA411" s="78">
        <f>SUM(Mariannhill!BA411)</f>
        <v>0</v>
      </c>
      <c r="BB411" s="78">
        <f>SUM(Mariannhill!BB411)</f>
        <v>0</v>
      </c>
      <c r="BC411" s="78">
        <f>SUM(Mariannhill!BC411)</f>
        <v>0</v>
      </c>
      <c r="BD411" s="78">
        <f>SUM(Mariannhill!BD411)</f>
        <v>0</v>
      </c>
      <c r="BE411" s="77">
        <f>SUM(Mariannhill!BE411)</f>
        <v>0</v>
      </c>
      <c r="BF411" s="79">
        <f>SUM(Mariannhill!BF411)</f>
        <v>0</v>
      </c>
      <c r="BG411" s="78">
        <f>SUM(Mariannhill!BG411)</f>
        <v>0</v>
      </c>
      <c r="BH411" s="78">
        <f>SUM(Mariannhill!BH411)</f>
        <v>0</v>
      </c>
      <c r="BI411" s="78">
        <f>SUM(Mariannhill!BI411)</f>
        <v>0</v>
      </c>
      <c r="BJ411" s="78">
        <f>SUM(Mariannhill!BJ411)</f>
        <v>0</v>
      </c>
      <c r="BK411" s="78">
        <f>SUM(Mariannhill!BK411)</f>
        <v>0</v>
      </c>
      <c r="BL411" s="78">
        <f>SUM(Mariannhill!BL411)</f>
        <v>0</v>
      </c>
      <c r="BM411" s="78">
        <f>SUM(Mariannhill!BM411)</f>
        <v>0</v>
      </c>
      <c r="BN411" s="78">
        <f>SUM(Mariannhill!BN411)</f>
        <v>0</v>
      </c>
      <c r="BO411" s="78">
        <f>SUM(Mariannhill!BO411)</f>
        <v>0</v>
      </c>
      <c r="BP411" s="78">
        <f>SUM(Mariannhill!BP411)</f>
        <v>0</v>
      </c>
      <c r="BQ411" s="77">
        <f>SUM(Mariannhill!BQ411)</f>
        <v>0</v>
      </c>
      <c r="BR411" s="79">
        <f>SUM(Mariannhill!BR411)</f>
        <v>0</v>
      </c>
      <c r="BS411" s="78">
        <f>SUM(Mariannhill!BS411)</f>
        <v>0</v>
      </c>
      <c r="BT411" s="78">
        <f>SUM(Mariannhill!BT411)</f>
        <v>0</v>
      </c>
      <c r="BU411" s="78">
        <f>SUM(Mariannhill!BU411)</f>
        <v>0</v>
      </c>
      <c r="BV411" s="78">
        <f>SUM(Mariannhill!BV411)</f>
        <v>0</v>
      </c>
      <c r="BW411" s="78">
        <f>SUM(Mariannhill!BW411)</f>
        <v>0</v>
      </c>
      <c r="BX411" s="78">
        <f>SUM(Mariannhill!BX411)</f>
        <v>0</v>
      </c>
      <c r="BY411" s="78">
        <f>SUM(Mariannhill!BY411)</f>
        <v>0</v>
      </c>
      <c r="BZ411" s="78">
        <f>SUM(Mariannhill!BZ411)</f>
        <v>0</v>
      </c>
      <c r="CA411" s="78">
        <f>SUM(Mariannhill!CA411)</f>
        <v>0</v>
      </c>
      <c r="CB411" s="78">
        <f>SUM(Mariannhill!CB411)</f>
        <v>0</v>
      </c>
      <c r="CC411" s="77">
        <f>SUM(Mariannhill!CC411)</f>
        <v>0</v>
      </c>
      <c r="CD411" s="40" t="s">
        <v>50</v>
      </c>
    </row>
    <row r="412" spans="1:82" x14ac:dyDescent="0.35">
      <c r="A412" s="40"/>
      <c r="B412" s="262" t="s">
        <v>720</v>
      </c>
      <c r="C412" s="299" t="s">
        <v>721</v>
      </c>
      <c r="D412" s="29"/>
      <c r="E412" s="255">
        <f>SUM(Mariannhill!E412)</f>
        <v>0</v>
      </c>
      <c r="F412" s="214" t="b">
        <f>(Mariannhill!G410)=G412</f>
        <v>1</v>
      </c>
      <c r="G412" s="75">
        <f t="shared" si="119"/>
        <v>0</v>
      </c>
      <c r="H412" s="76">
        <f>SUM(Mariannhill!H412)</f>
        <v>0</v>
      </c>
      <c r="I412" s="77">
        <f>SUM(Mariannhill!I412)</f>
        <v>0</v>
      </c>
      <c r="J412" s="76">
        <f>SUM(Mariannhill!J412)</f>
        <v>0</v>
      </c>
      <c r="K412" s="78">
        <f>SUM(Mariannhill!K412)</f>
        <v>0</v>
      </c>
      <c r="L412" s="78">
        <f>SUM(Mariannhill!L412)</f>
        <v>0</v>
      </c>
      <c r="M412" s="78">
        <f>SUM(Mariannhill!M412)</f>
        <v>0</v>
      </c>
      <c r="N412" s="78">
        <f>SUM(Mariannhill!N412)</f>
        <v>0</v>
      </c>
      <c r="O412" s="78">
        <f>SUM(Mariannhill!O412)</f>
        <v>0</v>
      </c>
      <c r="P412" s="78">
        <f>SUM(Mariannhill!P412)</f>
        <v>0</v>
      </c>
      <c r="Q412" s="78">
        <f>SUM(Mariannhill!Q412)</f>
        <v>0</v>
      </c>
      <c r="R412" s="78">
        <f>SUM(Mariannhill!R412)</f>
        <v>0</v>
      </c>
      <c r="S412" s="78">
        <f>SUM(Mariannhill!S412)</f>
        <v>0</v>
      </c>
      <c r="T412" s="78">
        <f>SUM(Mariannhill!T412)</f>
        <v>0</v>
      </c>
      <c r="U412" s="77">
        <f>SUM(Mariannhill!U412)</f>
        <v>0</v>
      </c>
      <c r="V412" s="76">
        <f>SUM(Mariannhill!V412)</f>
        <v>0</v>
      </c>
      <c r="W412" s="78">
        <f>SUM(Mariannhill!W412)</f>
        <v>0</v>
      </c>
      <c r="X412" s="78">
        <f>SUM(Mariannhill!X412)</f>
        <v>0</v>
      </c>
      <c r="Y412" s="78">
        <f>SUM(Mariannhill!Y412)</f>
        <v>0</v>
      </c>
      <c r="Z412" s="78">
        <f>SUM(Mariannhill!Z412)</f>
        <v>0</v>
      </c>
      <c r="AA412" s="78">
        <f>SUM(Mariannhill!AA412)</f>
        <v>0</v>
      </c>
      <c r="AB412" s="78">
        <f>SUM(Mariannhill!AB412)</f>
        <v>0</v>
      </c>
      <c r="AC412" s="78">
        <f>SUM(Mariannhill!AC412)</f>
        <v>0</v>
      </c>
      <c r="AD412" s="78">
        <f>SUM(Mariannhill!AD412)</f>
        <v>0</v>
      </c>
      <c r="AE412" s="78">
        <f>SUM(Mariannhill!AE412)</f>
        <v>0</v>
      </c>
      <c r="AF412" s="78">
        <f>SUM(Mariannhill!AF412)</f>
        <v>0</v>
      </c>
      <c r="AG412" s="77">
        <f>SUM(Mariannhill!AG412)</f>
        <v>0</v>
      </c>
      <c r="AH412" s="79">
        <f>SUM(Mariannhill!AH412)</f>
        <v>0</v>
      </c>
      <c r="AI412" s="78">
        <f>SUM(Mariannhill!AI412)</f>
        <v>0</v>
      </c>
      <c r="AJ412" s="78">
        <f>SUM(Mariannhill!AJ412)</f>
        <v>0</v>
      </c>
      <c r="AK412" s="78">
        <f>SUM(Mariannhill!AK412)</f>
        <v>0</v>
      </c>
      <c r="AL412" s="78">
        <f>SUM(Mariannhill!AL412)</f>
        <v>0</v>
      </c>
      <c r="AM412" s="78">
        <f>SUM(Mariannhill!AM412)</f>
        <v>0</v>
      </c>
      <c r="AN412" s="78">
        <f>SUM(Mariannhill!AN412)</f>
        <v>0</v>
      </c>
      <c r="AO412" s="78">
        <f>SUM(Mariannhill!AO412)</f>
        <v>0</v>
      </c>
      <c r="AP412" s="78">
        <f>SUM(Mariannhill!AP412)</f>
        <v>0</v>
      </c>
      <c r="AQ412" s="78">
        <f>SUM(Mariannhill!AQ412)</f>
        <v>0</v>
      </c>
      <c r="AR412" s="78">
        <f>SUM(Mariannhill!AR412)</f>
        <v>0</v>
      </c>
      <c r="AS412" s="77">
        <f>SUM(Mariannhill!AS412)</f>
        <v>0</v>
      </c>
      <c r="AT412" s="79">
        <f>SUM(Mariannhill!AT412)</f>
        <v>0</v>
      </c>
      <c r="AU412" s="78">
        <f>SUM(Mariannhill!AU412)</f>
        <v>0</v>
      </c>
      <c r="AV412" s="78">
        <f>SUM(Mariannhill!AV412)</f>
        <v>0</v>
      </c>
      <c r="AW412" s="78">
        <f>SUM(Mariannhill!AW412)</f>
        <v>0</v>
      </c>
      <c r="AX412" s="78">
        <f>SUM(Mariannhill!AX412)</f>
        <v>0</v>
      </c>
      <c r="AY412" s="78">
        <f>SUM(Mariannhill!AY412)</f>
        <v>0</v>
      </c>
      <c r="AZ412" s="78">
        <f>SUM(Mariannhill!AZ412)</f>
        <v>0</v>
      </c>
      <c r="BA412" s="78">
        <f>SUM(Mariannhill!BA412)</f>
        <v>0</v>
      </c>
      <c r="BB412" s="78">
        <f>SUM(Mariannhill!BB412)</f>
        <v>0</v>
      </c>
      <c r="BC412" s="78">
        <f>SUM(Mariannhill!BC412)</f>
        <v>0</v>
      </c>
      <c r="BD412" s="78">
        <f>SUM(Mariannhill!BD412)</f>
        <v>0</v>
      </c>
      <c r="BE412" s="77">
        <f>SUM(Mariannhill!BE412)</f>
        <v>0</v>
      </c>
      <c r="BF412" s="79">
        <f>SUM(Mariannhill!BF412)</f>
        <v>0</v>
      </c>
      <c r="BG412" s="78">
        <f>SUM(Mariannhill!BG412)</f>
        <v>0</v>
      </c>
      <c r="BH412" s="78">
        <f>SUM(Mariannhill!BH412)</f>
        <v>0</v>
      </c>
      <c r="BI412" s="78">
        <f>SUM(Mariannhill!BI412)</f>
        <v>0</v>
      </c>
      <c r="BJ412" s="78">
        <f>SUM(Mariannhill!BJ412)</f>
        <v>0</v>
      </c>
      <c r="BK412" s="78">
        <f>SUM(Mariannhill!BK412)</f>
        <v>0</v>
      </c>
      <c r="BL412" s="78">
        <f>SUM(Mariannhill!BL412)</f>
        <v>0</v>
      </c>
      <c r="BM412" s="78">
        <f>SUM(Mariannhill!BM412)</f>
        <v>0</v>
      </c>
      <c r="BN412" s="78">
        <f>SUM(Mariannhill!BN412)</f>
        <v>0</v>
      </c>
      <c r="BO412" s="78">
        <f>SUM(Mariannhill!BO412)</f>
        <v>0</v>
      </c>
      <c r="BP412" s="78">
        <f>SUM(Mariannhill!BP412)</f>
        <v>0</v>
      </c>
      <c r="BQ412" s="77">
        <f>SUM(Mariannhill!BQ412)</f>
        <v>0</v>
      </c>
      <c r="BR412" s="79">
        <f>SUM(Mariannhill!BR412)</f>
        <v>0</v>
      </c>
      <c r="BS412" s="78">
        <f>SUM(Mariannhill!BS412)</f>
        <v>0</v>
      </c>
      <c r="BT412" s="78">
        <f>SUM(Mariannhill!BT412)</f>
        <v>0</v>
      </c>
      <c r="BU412" s="78">
        <f>SUM(Mariannhill!BU412)</f>
        <v>0</v>
      </c>
      <c r="BV412" s="78">
        <f>SUM(Mariannhill!BV412)</f>
        <v>0</v>
      </c>
      <c r="BW412" s="78">
        <f>SUM(Mariannhill!BW412)</f>
        <v>0</v>
      </c>
      <c r="BX412" s="78">
        <f>SUM(Mariannhill!BX412)</f>
        <v>0</v>
      </c>
      <c r="BY412" s="78">
        <f>SUM(Mariannhill!BY412)</f>
        <v>0</v>
      </c>
      <c r="BZ412" s="78">
        <f>SUM(Mariannhill!BZ412)</f>
        <v>0</v>
      </c>
      <c r="CA412" s="78">
        <f>SUM(Mariannhill!CA412)</f>
        <v>0</v>
      </c>
      <c r="CB412" s="78">
        <f>SUM(Mariannhill!CB412)</f>
        <v>0</v>
      </c>
      <c r="CC412" s="77">
        <f>SUM(Mariannhill!CC412)</f>
        <v>0</v>
      </c>
      <c r="CD412" s="40" t="s">
        <v>50</v>
      </c>
    </row>
    <row r="413" spans="1:82" x14ac:dyDescent="0.35">
      <c r="A413" s="40"/>
      <c r="B413" s="25" t="s">
        <v>722</v>
      </c>
      <c r="C413" s="28" t="s">
        <v>723</v>
      </c>
      <c r="D413" s="131"/>
      <c r="E413" s="255">
        <f>SUM(Mariannhill!E413)</f>
        <v>0</v>
      </c>
      <c r="F413" s="214" t="b">
        <f>(Mariannhill!G411)=G413</f>
        <v>1</v>
      </c>
      <c r="G413" s="75">
        <f t="shared" si="119"/>
        <v>0</v>
      </c>
      <c r="H413" s="76">
        <f>SUM(Mariannhill!H413)</f>
        <v>0</v>
      </c>
      <c r="I413" s="77">
        <f>SUM(Mariannhill!I413)</f>
        <v>0</v>
      </c>
      <c r="J413" s="76">
        <f>SUM(Mariannhill!J413)</f>
        <v>0</v>
      </c>
      <c r="K413" s="78">
        <f>SUM(Mariannhill!K413)</f>
        <v>0</v>
      </c>
      <c r="L413" s="78">
        <f>SUM(Mariannhill!L413)</f>
        <v>0</v>
      </c>
      <c r="M413" s="78">
        <f>SUM(Mariannhill!M413)</f>
        <v>0</v>
      </c>
      <c r="N413" s="78">
        <f>SUM(Mariannhill!N413)</f>
        <v>0</v>
      </c>
      <c r="O413" s="78">
        <f>SUM(Mariannhill!O413)</f>
        <v>0</v>
      </c>
      <c r="P413" s="78">
        <f>SUM(Mariannhill!P413)</f>
        <v>0</v>
      </c>
      <c r="Q413" s="78">
        <f>SUM(Mariannhill!Q413)</f>
        <v>0</v>
      </c>
      <c r="R413" s="78">
        <f>SUM(Mariannhill!R413)</f>
        <v>0</v>
      </c>
      <c r="S413" s="78">
        <f>SUM(Mariannhill!S413)</f>
        <v>0</v>
      </c>
      <c r="T413" s="78">
        <f>SUM(Mariannhill!T413)</f>
        <v>0</v>
      </c>
      <c r="U413" s="77">
        <f>SUM(Mariannhill!U413)</f>
        <v>0</v>
      </c>
      <c r="V413" s="76">
        <f>SUM(Mariannhill!V413)</f>
        <v>0</v>
      </c>
      <c r="W413" s="78">
        <f>SUM(Mariannhill!W413)</f>
        <v>0</v>
      </c>
      <c r="X413" s="78">
        <f>SUM(Mariannhill!X413)</f>
        <v>0</v>
      </c>
      <c r="Y413" s="78">
        <f>SUM(Mariannhill!Y413)</f>
        <v>0</v>
      </c>
      <c r="Z413" s="78">
        <f>SUM(Mariannhill!Z413)</f>
        <v>0</v>
      </c>
      <c r="AA413" s="78">
        <f>SUM(Mariannhill!AA413)</f>
        <v>0</v>
      </c>
      <c r="AB413" s="78">
        <f>SUM(Mariannhill!AB413)</f>
        <v>0</v>
      </c>
      <c r="AC413" s="78">
        <f>SUM(Mariannhill!AC413)</f>
        <v>0</v>
      </c>
      <c r="AD413" s="78">
        <f>SUM(Mariannhill!AD413)</f>
        <v>0</v>
      </c>
      <c r="AE413" s="78">
        <f>SUM(Mariannhill!AE413)</f>
        <v>0</v>
      </c>
      <c r="AF413" s="78">
        <f>SUM(Mariannhill!AF413)</f>
        <v>0</v>
      </c>
      <c r="AG413" s="77">
        <f>SUM(Mariannhill!AG413)</f>
        <v>0</v>
      </c>
      <c r="AH413" s="79">
        <f>SUM(Mariannhill!AH413)</f>
        <v>0</v>
      </c>
      <c r="AI413" s="78">
        <f>SUM(Mariannhill!AI413)</f>
        <v>0</v>
      </c>
      <c r="AJ413" s="78">
        <f>SUM(Mariannhill!AJ413)</f>
        <v>0</v>
      </c>
      <c r="AK413" s="78">
        <f>SUM(Mariannhill!AK413)</f>
        <v>0</v>
      </c>
      <c r="AL413" s="78">
        <f>SUM(Mariannhill!AL413)</f>
        <v>0</v>
      </c>
      <c r="AM413" s="78">
        <f>SUM(Mariannhill!AM413)</f>
        <v>0</v>
      </c>
      <c r="AN413" s="78">
        <f>SUM(Mariannhill!AN413)</f>
        <v>0</v>
      </c>
      <c r="AO413" s="78">
        <f>SUM(Mariannhill!AO413)</f>
        <v>0</v>
      </c>
      <c r="AP413" s="78">
        <f>SUM(Mariannhill!AP413)</f>
        <v>0</v>
      </c>
      <c r="AQ413" s="78">
        <f>SUM(Mariannhill!AQ413)</f>
        <v>0</v>
      </c>
      <c r="AR413" s="78">
        <f>SUM(Mariannhill!AR413)</f>
        <v>0</v>
      </c>
      <c r="AS413" s="77">
        <f>SUM(Mariannhill!AS413)</f>
        <v>0</v>
      </c>
      <c r="AT413" s="79">
        <f>SUM(Mariannhill!AT413)</f>
        <v>0</v>
      </c>
      <c r="AU413" s="78">
        <f>SUM(Mariannhill!AU413)</f>
        <v>0</v>
      </c>
      <c r="AV413" s="78">
        <f>SUM(Mariannhill!AV413)</f>
        <v>0</v>
      </c>
      <c r="AW413" s="78">
        <f>SUM(Mariannhill!AW413)</f>
        <v>0</v>
      </c>
      <c r="AX413" s="78">
        <f>SUM(Mariannhill!AX413)</f>
        <v>0</v>
      </c>
      <c r="AY413" s="78">
        <f>SUM(Mariannhill!AY413)</f>
        <v>0</v>
      </c>
      <c r="AZ413" s="78">
        <f>SUM(Mariannhill!AZ413)</f>
        <v>0</v>
      </c>
      <c r="BA413" s="78">
        <f>SUM(Mariannhill!BA413)</f>
        <v>0</v>
      </c>
      <c r="BB413" s="78">
        <f>SUM(Mariannhill!BB413)</f>
        <v>0</v>
      </c>
      <c r="BC413" s="78">
        <f>SUM(Mariannhill!BC413)</f>
        <v>0</v>
      </c>
      <c r="BD413" s="78">
        <f>SUM(Mariannhill!BD413)</f>
        <v>0</v>
      </c>
      <c r="BE413" s="77">
        <f>SUM(Mariannhill!BE413)</f>
        <v>0</v>
      </c>
      <c r="BF413" s="79">
        <f>SUM(Mariannhill!BF413)</f>
        <v>0</v>
      </c>
      <c r="BG413" s="78">
        <f>SUM(Mariannhill!BG413)</f>
        <v>0</v>
      </c>
      <c r="BH413" s="78">
        <f>SUM(Mariannhill!BH413)</f>
        <v>0</v>
      </c>
      <c r="BI413" s="78">
        <f>SUM(Mariannhill!BI413)</f>
        <v>0</v>
      </c>
      <c r="BJ413" s="78">
        <f>SUM(Mariannhill!BJ413)</f>
        <v>0</v>
      </c>
      <c r="BK413" s="78">
        <f>SUM(Mariannhill!BK413)</f>
        <v>0</v>
      </c>
      <c r="BL413" s="78">
        <f>SUM(Mariannhill!BL413)</f>
        <v>0</v>
      </c>
      <c r="BM413" s="78">
        <f>SUM(Mariannhill!BM413)</f>
        <v>0</v>
      </c>
      <c r="BN413" s="78">
        <f>SUM(Mariannhill!BN413)</f>
        <v>0</v>
      </c>
      <c r="BO413" s="78">
        <f>SUM(Mariannhill!BO413)</f>
        <v>0</v>
      </c>
      <c r="BP413" s="78">
        <f>SUM(Mariannhill!BP413)</f>
        <v>0</v>
      </c>
      <c r="BQ413" s="77">
        <f>SUM(Mariannhill!BQ413)</f>
        <v>0</v>
      </c>
      <c r="BR413" s="79">
        <f>SUM(Mariannhill!BR413)</f>
        <v>0</v>
      </c>
      <c r="BS413" s="78">
        <f>SUM(Mariannhill!BS413)</f>
        <v>0</v>
      </c>
      <c r="BT413" s="78">
        <f>SUM(Mariannhill!BT413)</f>
        <v>0</v>
      </c>
      <c r="BU413" s="78">
        <f>SUM(Mariannhill!BU413)</f>
        <v>0</v>
      </c>
      <c r="BV413" s="78">
        <f>SUM(Mariannhill!BV413)</f>
        <v>0</v>
      </c>
      <c r="BW413" s="78">
        <f>SUM(Mariannhill!BW413)</f>
        <v>0</v>
      </c>
      <c r="BX413" s="78">
        <f>SUM(Mariannhill!BX413)</f>
        <v>0</v>
      </c>
      <c r="BY413" s="78">
        <f>SUM(Mariannhill!BY413)</f>
        <v>0</v>
      </c>
      <c r="BZ413" s="78">
        <f>SUM(Mariannhill!BZ413)</f>
        <v>0</v>
      </c>
      <c r="CA413" s="78">
        <f>SUM(Mariannhill!CA413)</f>
        <v>0</v>
      </c>
      <c r="CB413" s="78">
        <f>SUM(Mariannhill!CB413)</f>
        <v>0</v>
      </c>
      <c r="CC413" s="77">
        <f>SUM(Mariannhill!CC413)</f>
        <v>0</v>
      </c>
      <c r="CD413" s="40" t="s">
        <v>50</v>
      </c>
    </row>
    <row r="414" spans="1:82" x14ac:dyDescent="0.35">
      <c r="A414" s="40"/>
      <c r="B414" s="177" t="s">
        <v>724</v>
      </c>
      <c r="C414" s="178" t="s">
        <v>725</v>
      </c>
      <c r="D414" s="179" t="s">
        <v>350</v>
      </c>
      <c r="E414" s="283">
        <f>SUM(Mariannhill!E414)</f>
        <v>0</v>
      </c>
      <c r="F414" s="214" t="b">
        <f>(Mariannhill!G412)=G414</f>
        <v>1</v>
      </c>
      <c r="G414" s="75">
        <f t="shared" si="119"/>
        <v>0</v>
      </c>
      <c r="H414" s="76">
        <f>SUM(Mariannhill!H414)</f>
        <v>0</v>
      </c>
      <c r="I414" s="77">
        <f>SUM(Mariannhill!I414)</f>
        <v>0</v>
      </c>
      <c r="J414" s="76">
        <f>SUM(Mariannhill!J414)</f>
        <v>0</v>
      </c>
      <c r="K414" s="78">
        <f>SUM(Mariannhill!K414)</f>
        <v>0</v>
      </c>
      <c r="L414" s="78">
        <f>SUM(Mariannhill!L414)</f>
        <v>0</v>
      </c>
      <c r="M414" s="78">
        <f>SUM(Mariannhill!M414)</f>
        <v>0</v>
      </c>
      <c r="N414" s="78">
        <f>SUM(Mariannhill!N414)</f>
        <v>0</v>
      </c>
      <c r="O414" s="78">
        <f>SUM(Mariannhill!O414)</f>
        <v>0</v>
      </c>
      <c r="P414" s="78">
        <f>SUM(Mariannhill!P414)</f>
        <v>0</v>
      </c>
      <c r="Q414" s="78">
        <f>SUM(Mariannhill!Q414)</f>
        <v>0</v>
      </c>
      <c r="R414" s="78">
        <f>SUM(Mariannhill!R414)</f>
        <v>0</v>
      </c>
      <c r="S414" s="78">
        <f>SUM(Mariannhill!S414)</f>
        <v>0</v>
      </c>
      <c r="T414" s="78">
        <f>SUM(Mariannhill!T414)</f>
        <v>0</v>
      </c>
      <c r="U414" s="77">
        <f>SUM(Mariannhill!U414)</f>
        <v>0</v>
      </c>
      <c r="V414" s="76">
        <f>SUM(Mariannhill!V414)</f>
        <v>0</v>
      </c>
      <c r="W414" s="78">
        <f>SUM(Mariannhill!W414)</f>
        <v>0</v>
      </c>
      <c r="X414" s="78">
        <f>SUM(Mariannhill!X414)</f>
        <v>0</v>
      </c>
      <c r="Y414" s="78">
        <f>SUM(Mariannhill!Y414)</f>
        <v>0</v>
      </c>
      <c r="Z414" s="78">
        <f>SUM(Mariannhill!Z414)</f>
        <v>0</v>
      </c>
      <c r="AA414" s="78">
        <f>SUM(Mariannhill!AA414)</f>
        <v>0</v>
      </c>
      <c r="AB414" s="78">
        <f>SUM(Mariannhill!AB414)</f>
        <v>0</v>
      </c>
      <c r="AC414" s="78">
        <f>SUM(Mariannhill!AC414)</f>
        <v>0</v>
      </c>
      <c r="AD414" s="78">
        <f>SUM(Mariannhill!AD414)</f>
        <v>0</v>
      </c>
      <c r="AE414" s="78">
        <f>SUM(Mariannhill!AE414)</f>
        <v>0</v>
      </c>
      <c r="AF414" s="78">
        <f>SUM(Mariannhill!AF414)</f>
        <v>0</v>
      </c>
      <c r="AG414" s="77">
        <f>SUM(Mariannhill!AG414)</f>
        <v>0</v>
      </c>
      <c r="AH414" s="79">
        <f>SUM(Mariannhill!AH414)</f>
        <v>0</v>
      </c>
      <c r="AI414" s="78">
        <f>SUM(Mariannhill!AI414)</f>
        <v>0</v>
      </c>
      <c r="AJ414" s="78">
        <f>SUM(Mariannhill!AJ414)</f>
        <v>0</v>
      </c>
      <c r="AK414" s="78">
        <f>SUM(Mariannhill!AK414)</f>
        <v>0</v>
      </c>
      <c r="AL414" s="78">
        <f>SUM(Mariannhill!AL414)</f>
        <v>0</v>
      </c>
      <c r="AM414" s="78">
        <f>SUM(Mariannhill!AM414)</f>
        <v>0</v>
      </c>
      <c r="AN414" s="78">
        <f>SUM(Mariannhill!AN414)</f>
        <v>0</v>
      </c>
      <c r="AO414" s="78">
        <f>SUM(Mariannhill!AO414)</f>
        <v>0</v>
      </c>
      <c r="AP414" s="78">
        <f>SUM(Mariannhill!AP414)</f>
        <v>0</v>
      </c>
      <c r="AQ414" s="78">
        <f>SUM(Mariannhill!AQ414)</f>
        <v>0</v>
      </c>
      <c r="AR414" s="78">
        <f>SUM(Mariannhill!AR414)</f>
        <v>0</v>
      </c>
      <c r="AS414" s="77">
        <f>SUM(Mariannhill!AS414)</f>
        <v>0</v>
      </c>
      <c r="AT414" s="79">
        <f>SUM(Mariannhill!AT414)</f>
        <v>0</v>
      </c>
      <c r="AU414" s="78">
        <f>SUM(Mariannhill!AU414)</f>
        <v>0</v>
      </c>
      <c r="AV414" s="78">
        <f>SUM(Mariannhill!AV414)</f>
        <v>0</v>
      </c>
      <c r="AW414" s="78">
        <f>SUM(Mariannhill!AW414)</f>
        <v>0</v>
      </c>
      <c r="AX414" s="78">
        <f>SUM(Mariannhill!AX414)</f>
        <v>0</v>
      </c>
      <c r="AY414" s="78">
        <f>SUM(Mariannhill!AY414)</f>
        <v>0</v>
      </c>
      <c r="AZ414" s="78">
        <f>SUM(Mariannhill!AZ414)</f>
        <v>0</v>
      </c>
      <c r="BA414" s="78">
        <f>SUM(Mariannhill!BA414)</f>
        <v>0</v>
      </c>
      <c r="BB414" s="78">
        <f>SUM(Mariannhill!BB414)</f>
        <v>0</v>
      </c>
      <c r="BC414" s="78">
        <f>SUM(Mariannhill!BC414)</f>
        <v>0</v>
      </c>
      <c r="BD414" s="78">
        <f>SUM(Mariannhill!BD414)</f>
        <v>0</v>
      </c>
      <c r="BE414" s="77">
        <f>SUM(Mariannhill!BE414)</f>
        <v>0</v>
      </c>
      <c r="BF414" s="79">
        <f>SUM(Mariannhill!BF414)</f>
        <v>0</v>
      </c>
      <c r="BG414" s="78">
        <f>SUM(Mariannhill!BG414)</f>
        <v>0</v>
      </c>
      <c r="BH414" s="78">
        <f>SUM(Mariannhill!BH414)</f>
        <v>0</v>
      </c>
      <c r="BI414" s="78">
        <f>SUM(Mariannhill!BI414)</f>
        <v>0</v>
      </c>
      <c r="BJ414" s="78">
        <f>SUM(Mariannhill!BJ414)</f>
        <v>0</v>
      </c>
      <c r="BK414" s="78">
        <f>SUM(Mariannhill!BK414)</f>
        <v>0</v>
      </c>
      <c r="BL414" s="78">
        <f>SUM(Mariannhill!BL414)</f>
        <v>0</v>
      </c>
      <c r="BM414" s="78">
        <f>SUM(Mariannhill!BM414)</f>
        <v>0</v>
      </c>
      <c r="BN414" s="78">
        <f>SUM(Mariannhill!BN414)</f>
        <v>0</v>
      </c>
      <c r="BO414" s="78">
        <f>SUM(Mariannhill!BO414)</f>
        <v>0</v>
      </c>
      <c r="BP414" s="78">
        <f>SUM(Mariannhill!BP414)</f>
        <v>0</v>
      </c>
      <c r="BQ414" s="77">
        <f>SUM(Mariannhill!BQ414)</f>
        <v>0</v>
      </c>
      <c r="BR414" s="79">
        <f>SUM(Mariannhill!BR414)</f>
        <v>0</v>
      </c>
      <c r="BS414" s="78">
        <f>SUM(Mariannhill!BS414)</f>
        <v>0</v>
      </c>
      <c r="BT414" s="78">
        <f>SUM(Mariannhill!BT414)</f>
        <v>0</v>
      </c>
      <c r="BU414" s="78">
        <f>SUM(Mariannhill!BU414)</f>
        <v>0</v>
      </c>
      <c r="BV414" s="78">
        <f>SUM(Mariannhill!BV414)</f>
        <v>0</v>
      </c>
      <c r="BW414" s="78">
        <f>SUM(Mariannhill!BW414)</f>
        <v>0</v>
      </c>
      <c r="BX414" s="78">
        <f>SUM(Mariannhill!BX414)</f>
        <v>0</v>
      </c>
      <c r="BY414" s="78">
        <f>SUM(Mariannhill!BY414)</f>
        <v>0</v>
      </c>
      <c r="BZ414" s="78">
        <f>SUM(Mariannhill!BZ414)</f>
        <v>0</v>
      </c>
      <c r="CA414" s="78">
        <f>SUM(Mariannhill!CA414)</f>
        <v>0</v>
      </c>
      <c r="CB414" s="78">
        <f>SUM(Mariannhill!CB414)</f>
        <v>0</v>
      </c>
      <c r="CC414" s="77">
        <f>SUM(Mariannhill!CC414)</f>
        <v>0</v>
      </c>
      <c r="CD414" s="40" t="s">
        <v>50</v>
      </c>
    </row>
    <row r="415" spans="1:82" x14ac:dyDescent="0.35">
      <c r="A415" s="40"/>
      <c r="B415" s="25" t="s">
        <v>726</v>
      </c>
      <c r="C415" s="28" t="s">
        <v>727</v>
      </c>
      <c r="D415" s="29" t="s">
        <v>350</v>
      </c>
      <c r="E415" s="255">
        <f>SUM(Mariannhill!E415)</f>
        <v>1</v>
      </c>
      <c r="F415" s="214" t="b">
        <f>(Mariannhill!G413)=G415</f>
        <v>0</v>
      </c>
      <c r="G415" s="75">
        <f t="shared" si="119"/>
        <v>200000</v>
      </c>
      <c r="H415" s="76">
        <f>SUM(Mariannhill!H415)</f>
        <v>0</v>
      </c>
      <c r="I415" s="77">
        <f>SUM(Mariannhill!I415)</f>
        <v>0</v>
      </c>
      <c r="J415" s="76">
        <f>SUM(Mariannhill!J415)</f>
        <v>0</v>
      </c>
      <c r="K415" s="78">
        <f>SUM(Mariannhill!K415)</f>
        <v>0</v>
      </c>
      <c r="L415" s="78">
        <f>SUM(Mariannhill!L415)</f>
        <v>0</v>
      </c>
      <c r="M415" s="78">
        <f>SUM(Mariannhill!M415)</f>
        <v>0</v>
      </c>
      <c r="N415" s="78">
        <f>SUM(Mariannhill!N415)</f>
        <v>0</v>
      </c>
      <c r="O415" s="78">
        <f>SUM(Mariannhill!O415)</f>
        <v>0</v>
      </c>
      <c r="P415" s="78">
        <f>SUM(Mariannhill!P415)</f>
        <v>0</v>
      </c>
      <c r="Q415" s="78">
        <f>SUM(Mariannhill!Q415)</f>
        <v>0</v>
      </c>
      <c r="R415" s="78">
        <f>SUM(Mariannhill!R415)</f>
        <v>0</v>
      </c>
      <c r="S415" s="78">
        <f>SUM(Mariannhill!S415)</f>
        <v>0</v>
      </c>
      <c r="T415" s="78">
        <f>SUM(Mariannhill!T415)</f>
        <v>0</v>
      </c>
      <c r="U415" s="77">
        <f>SUM(Mariannhill!U415)</f>
        <v>33333.33</v>
      </c>
      <c r="V415" s="76">
        <f>SUM(Mariannhill!V415)</f>
        <v>0</v>
      </c>
      <c r="W415" s="78">
        <f>SUM(Mariannhill!W415)</f>
        <v>0</v>
      </c>
      <c r="X415" s="78">
        <f>SUM(Mariannhill!X415)</f>
        <v>0</v>
      </c>
      <c r="Y415" s="78">
        <f>SUM(Mariannhill!Y415)</f>
        <v>0</v>
      </c>
      <c r="Z415" s="78">
        <f>SUM(Mariannhill!Z415)</f>
        <v>0</v>
      </c>
      <c r="AA415" s="78">
        <f>SUM(Mariannhill!AA415)</f>
        <v>0</v>
      </c>
      <c r="AB415" s="78">
        <f>SUM(Mariannhill!AB415)</f>
        <v>0</v>
      </c>
      <c r="AC415" s="78">
        <f>SUM(Mariannhill!AC415)</f>
        <v>0</v>
      </c>
      <c r="AD415" s="78">
        <f>SUM(Mariannhill!AD415)</f>
        <v>0</v>
      </c>
      <c r="AE415" s="78">
        <f>SUM(Mariannhill!AE415)</f>
        <v>0</v>
      </c>
      <c r="AF415" s="78">
        <f>SUM(Mariannhill!AF415)</f>
        <v>0</v>
      </c>
      <c r="AG415" s="77">
        <f>SUM(Mariannhill!AG415)</f>
        <v>33333.33</v>
      </c>
      <c r="AH415" s="79">
        <f>SUM(Mariannhill!AH415)</f>
        <v>0</v>
      </c>
      <c r="AI415" s="78">
        <f>SUM(Mariannhill!AI415)</f>
        <v>0</v>
      </c>
      <c r="AJ415" s="78">
        <f>SUM(Mariannhill!AJ415)</f>
        <v>0</v>
      </c>
      <c r="AK415" s="78">
        <f>SUM(Mariannhill!AK415)</f>
        <v>0</v>
      </c>
      <c r="AL415" s="78">
        <f>SUM(Mariannhill!AL415)</f>
        <v>0</v>
      </c>
      <c r="AM415" s="78">
        <f>SUM(Mariannhill!AM415)</f>
        <v>0</v>
      </c>
      <c r="AN415" s="78">
        <f>SUM(Mariannhill!AN415)</f>
        <v>0</v>
      </c>
      <c r="AO415" s="78">
        <f>SUM(Mariannhill!AO415)</f>
        <v>0</v>
      </c>
      <c r="AP415" s="78">
        <f>SUM(Mariannhill!AP415)</f>
        <v>0</v>
      </c>
      <c r="AQ415" s="78">
        <f>SUM(Mariannhill!AQ415)</f>
        <v>0</v>
      </c>
      <c r="AR415" s="78">
        <f>SUM(Mariannhill!AR415)</f>
        <v>0</v>
      </c>
      <c r="AS415" s="77">
        <f>SUM(Mariannhill!AS415)</f>
        <v>33333.33</v>
      </c>
      <c r="AT415" s="79">
        <f>SUM(Mariannhill!AT415)</f>
        <v>0</v>
      </c>
      <c r="AU415" s="78">
        <f>SUM(Mariannhill!AU415)</f>
        <v>0</v>
      </c>
      <c r="AV415" s="78">
        <f>SUM(Mariannhill!AV415)</f>
        <v>0</v>
      </c>
      <c r="AW415" s="78">
        <f>SUM(Mariannhill!AW415)</f>
        <v>0</v>
      </c>
      <c r="AX415" s="78">
        <f>SUM(Mariannhill!AX415)</f>
        <v>0</v>
      </c>
      <c r="AY415" s="78">
        <f>SUM(Mariannhill!AY415)</f>
        <v>0</v>
      </c>
      <c r="AZ415" s="78">
        <f>SUM(Mariannhill!AZ415)</f>
        <v>0</v>
      </c>
      <c r="BA415" s="78">
        <f>SUM(Mariannhill!BA415)</f>
        <v>0</v>
      </c>
      <c r="BB415" s="78">
        <f>SUM(Mariannhill!BB415)</f>
        <v>0</v>
      </c>
      <c r="BC415" s="78">
        <f>SUM(Mariannhill!BC415)</f>
        <v>0</v>
      </c>
      <c r="BD415" s="78">
        <f>SUM(Mariannhill!BD415)</f>
        <v>0</v>
      </c>
      <c r="BE415" s="77">
        <f>SUM(Mariannhill!BE415)</f>
        <v>33333.33</v>
      </c>
      <c r="BF415" s="79">
        <f>SUM(Mariannhill!BF415)</f>
        <v>0</v>
      </c>
      <c r="BG415" s="78">
        <f>SUM(Mariannhill!BG415)</f>
        <v>0</v>
      </c>
      <c r="BH415" s="78">
        <f>SUM(Mariannhill!BH415)</f>
        <v>0</v>
      </c>
      <c r="BI415" s="78">
        <f>SUM(Mariannhill!BI415)</f>
        <v>0</v>
      </c>
      <c r="BJ415" s="78">
        <f>SUM(Mariannhill!BJ415)</f>
        <v>0</v>
      </c>
      <c r="BK415" s="78">
        <f>SUM(Mariannhill!BK415)</f>
        <v>0</v>
      </c>
      <c r="BL415" s="78">
        <f>SUM(Mariannhill!BL415)</f>
        <v>0</v>
      </c>
      <c r="BM415" s="78">
        <f>SUM(Mariannhill!BM415)</f>
        <v>0</v>
      </c>
      <c r="BN415" s="78">
        <f>SUM(Mariannhill!BN415)</f>
        <v>0</v>
      </c>
      <c r="BO415" s="78">
        <f>SUM(Mariannhill!BO415)</f>
        <v>0</v>
      </c>
      <c r="BP415" s="78">
        <f>SUM(Mariannhill!BP415)</f>
        <v>0</v>
      </c>
      <c r="BQ415" s="77">
        <f>SUM(Mariannhill!BQ415)</f>
        <v>33333.33</v>
      </c>
      <c r="BR415" s="79">
        <f>SUM(Mariannhill!BR415)</f>
        <v>0</v>
      </c>
      <c r="BS415" s="78">
        <f>SUM(Mariannhill!BS415)</f>
        <v>0</v>
      </c>
      <c r="BT415" s="78">
        <f>SUM(Mariannhill!BT415)</f>
        <v>0</v>
      </c>
      <c r="BU415" s="78">
        <f>SUM(Mariannhill!BU415)</f>
        <v>0</v>
      </c>
      <c r="BV415" s="78">
        <f>SUM(Mariannhill!BV415)</f>
        <v>0</v>
      </c>
      <c r="BW415" s="78">
        <f>SUM(Mariannhill!BW415)</f>
        <v>0</v>
      </c>
      <c r="BX415" s="78">
        <f>SUM(Mariannhill!BX415)</f>
        <v>0</v>
      </c>
      <c r="BY415" s="78">
        <f>SUM(Mariannhill!BY415)</f>
        <v>0</v>
      </c>
      <c r="BZ415" s="78">
        <f>SUM(Mariannhill!BZ415)</f>
        <v>0</v>
      </c>
      <c r="CA415" s="78">
        <f>SUM(Mariannhill!CA415)</f>
        <v>0</v>
      </c>
      <c r="CB415" s="78">
        <f>SUM(Mariannhill!CB415)</f>
        <v>0</v>
      </c>
      <c r="CC415" s="77">
        <f>SUM(Mariannhill!CC415)</f>
        <v>33333.35</v>
      </c>
      <c r="CD415" s="40" t="s">
        <v>50</v>
      </c>
    </row>
    <row r="416" spans="1:82" x14ac:dyDescent="0.35">
      <c r="A416" s="40"/>
      <c r="B416" s="25" t="s">
        <v>728</v>
      </c>
      <c r="C416" s="28" t="s">
        <v>729</v>
      </c>
      <c r="D416" s="29" t="s">
        <v>350</v>
      </c>
      <c r="E416" s="255">
        <f>SUM(Mariannhill!E416)</f>
        <v>1</v>
      </c>
      <c r="F416" s="214" t="b">
        <f>(Mariannhill!G414)=G416</f>
        <v>0</v>
      </c>
      <c r="G416" s="75">
        <f t="shared" si="119"/>
        <v>200000</v>
      </c>
      <c r="H416" s="76">
        <f>SUM(Mariannhill!H416)</f>
        <v>0</v>
      </c>
      <c r="I416" s="77">
        <f>SUM(Mariannhill!I416)</f>
        <v>0</v>
      </c>
      <c r="J416" s="76">
        <f>SUM(Mariannhill!J416)</f>
        <v>0</v>
      </c>
      <c r="K416" s="78">
        <f>SUM(Mariannhill!K416)</f>
        <v>0</v>
      </c>
      <c r="L416" s="78">
        <f>SUM(Mariannhill!L416)</f>
        <v>0</v>
      </c>
      <c r="M416" s="78">
        <f>SUM(Mariannhill!M416)</f>
        <v>0</v>
      </c>
      <c r="N416" s="78">
        <f>SUM(Mariannhill!N416)</f>
        <v>0</v>
      </c>
      <c r="O416" s="78">
        <f>SUM(Mariannhill!O416)</f>
        <v>0</v>
      </c>
      <c r="P416" s="78">
        <f>SUM(Mariannhill!P416)</f>
        <v>0</v>
      </c>
      <c r="Q416" s="78">
        <f>SUM(Mariannhill!Q416)</f>
        <v>0</v>
      </c>
      <c r="R416" s="78">
        <f>SUM(Mariannhill!R416)</f>
        <v>0</v>
      </c>
      <c r="S416" s="78">
        <f>SUM(Mariannhill!S416)</f>
        <v>0</v>
      </c>
      <c r="T416" s="78">
        <f>SUM(Mariannhill!T416)</f>
        <v>0</v>
      </c>
      <c r="U416" s="77">
        <f>SUM(Mariannhill!U416)</f>
        <v>33333.33</v>
      </c>
      <c r="V416" s="76">
        <f>SUM(Mariannhill!V416)</f>
        <v>0</v>
      </c>
      <c r="W416" s="78">
        <f>SUM(Mariannhill!W416)</f>
        <v>0</v>
      </c>
      <c r="X416" s="78">
        <f>SUM(Mariannhill!X416)</f>
        <v>0</v>
      </c>
      <c r="Y416" s="78">
        <f>SUM(Mariannhill!Y416)</f>
        <v>0</v>
      </c>
      <c r="Z416" s="78">
        <f>SUM(Mariannhill!Z416)</f>
        <v>0</v>
      </c>
      <c r="AA416" s="78">
        <f>SUM(Mariannhill!AA416)</f>
        <v>0</v>
      </c>
      <c r="AB416" s="78">
        <f>SUM(Mariannhill!AB416)</f>
        <v>0</v>
      </c>
      <c r="AC416" s="78">
        <f>SUM(Mariannhill!AC416)</f>
        <v>0</v>
      </c>
      <c r="AD416" s="78">
        <f>SUM(Mariannhill!AD416)</f>
        <v>0</v>
      </c>
      <c r="AE416" s="78">
        <f>SUM(Mariannhill!AE416)</f>
        <v>0</v>
      </c>
      <c r="AF416" s="78">
        <f>SUM(Mariannhill!AF416)</f>
        <v>0</v>
      </c>
      <c r="AG416" s="77">
        <f>SUM(Mariannhill!AG416)</f>
        <v>33333.33</v>
      </c>
      <c r="AH416" s="79">
        <f>SUM(Mariannhill!AH416)</f>
        <v>0</v>
      </c>
      <c r="AI416" s="78">
        <f>SUM(Mariannhill!AI416)</f>
        <v>0</v>
      </c>
      <c r="AJ416" s="78">
        <f>SUM(Mariannhill!AJ416)</f>
        <v>0</v>
      </c>
      <c r="AK416" s="78">
        <f>SUM(Mariannhill!AK416)</f>
        <v>0</v>
      </c>
      <c r="AL416" s="78">
        <f>SUM(Mariannhill!AL416)</f>
        <v>0</v>
      </c>
      <c r="AM416" s="78">
        <f>SUM(Mariannhill!AM416)</f>
        <v>0</v>
      </c>
      <c r="AN416" s="78">
        <f>SUM(Mariannhill!AN416)</f>
        <v>0</v>
      </c>
      <c r="AO416" s="78">
        <f>SUM(Mariannhill!AO416)</f>
        <v>0</v>
      </c>
      <c r="AP416" s="78">
        <f>SUM(Mariannhill!AP416)</f>
        <v>0</v>
      </c>
      <c r="AQ416" s="78">
        <f>SUM(Mariannhill!AQ416)</f>
        <v>0</v>
      </c>
      <c r="AR416" s="78">
        <f>SUM(Mariannhill!AR416)</f>
        <v>0</v>
      </c>
      <c r="AS416" s="77">
        <f>SUM(Mariannhill!AS416)</f>
        <v>33333.33</v>
      </c>
      <c r="AT416" s="79">
        <f>SUM(Mariannhill!AT416)</f>
        <v>0</v>
      </c>
      <c r="AU416" s="78">
        <f>SUM(Mariannhill!AU416)</f>
        <v>0</v>
      </c>
      <c r="AV416" s="78">
        <f>SUM(Mariannhill!AV416)</f>
        <v>0</v>
      </c>
      <c r="AW416" s="78">
        <f>SUM(Mariannhill!AW416)</f>
        <v>0</v>
      </c>
      <c r="AX416" s="78">
        <f>SUM(Mariannhill!AX416)</f>
        <v>0</v>
      </c>
      <c r="AY416" s="78">
        <f>SUM(Mariannhill!AY416)</f>
        <v>0</v>
      </c>
      <c r="AZ416" s="78">
        <f>SUM(Mariannhill!AZ416)</f>
        <v>0</v>
      </c>
      <c r="BA416" s="78">
        <f>SUM(Mariannhill!BA416)</f>
        <v>0</v>
      </c>
      <c r="BB416" s="78">
        <f>SUM(Mariannhill!BB416)</f>
        <v>0</v>
      </c>
      <c r="BC416" s="78">
        <f>SUM(Mariannhill!BC416)</f>
        <v>0</v>
      </c>
      <c r="BD416" s="78">
        <f>SUM(Mariannhill!BD416)</f>
        <v>0</v>
      </c>
      <c r="BE416" s="77">
        <f>SUM(Mariannhill!BE416)</f>
        <v>33333.33</v>
      </c>
      <c r="BF416" s="79">
        <f>SUM(Mariannhill!BF416)</f>
        <v>0</v>
      </c>
      <c r="BG416" s="78">
        <f>SUM(Mariannhill!BG416)</f>
        <v>0</v>
      </c>
      <c r="BH416" s="78">
        <f>SUM(Mariannhill!BH416)</f>
        <v>0</v>
      </c>
      <c r="BI416" s="78">
        <f>SUM(Mariannhill!BI416)</f>
        <v>0</v>
      </c>
      <c r="BJ416" s="78">
        <f>SUM(Mariannhill!BJ416)</f>
        <v>0</v>
      </c>
      <c r="BK416" s="78">
        <f>SUM(Mariannhill!BK416)</f>
        <v>0</v>
      </c>
      <c r="BL416" s="78">
        <f>SUM(Mariannhill!BL416)</f>
        <v>0</v>
      </c>
      <c r="BM416" s="78">
        <f>SUM(Mariannhill!BM416)</f>
        <v>0</v>
      </c>
      <c r="BN416" s="78">
        <f>SUM(Mariannhill!BN416)</f>
        <v>0</v>
      </c>
      <c r="BO416" s="78">
        <f>SUM(Mariannhill!BO416)</f>
        <v>0</v>
      </c>
      <c r="BP416" s="78">
        <f>SUM(Mariannhill!BP416)</f>
        <v>0</v>
      </c>
      <c r="BQ416" s="77">
        <f>SUM(Mariannhill!BQ416)</f>
        <v>33333.33</v>
      </c>
      <c r="BR416" s="79">
        <f>SUM(Mariannhill!BR416)</f>
        <v>0</v>
      </c>
      <c r="BS416" s="78">
        <f>SUM(Mariannhill!BS416)</f>
        <v>0</v>
      </c>
      <c r="BT416" s="78">
        <f>SUM(Mariannhill!BT416)</f>
        <v>0</v>
      </c>
      <c r="BU416" s="78">
        <f>SUM(Mariannhill!BU416)</f>
        <v>0</v>
      </c>
      <c r="BV416" s="78">
        <f>SUM(Mariannhill!BV416)</f>
        <v>0</v>
      </c>
      <c r="BW416" s="78">
        <f>SUM(Mariannhill!BW416)</f>
        <v>0</v>
      </c>
      <c r="BX416" s="78">
        <f>SUM(Mariannhill!BX416)</f>
        <v>0</v>
      </c>
      <c r="BY416" s="78">
        <f>SUM(Mariannhill!BY416)</f>
        <v>0</v>
      </c>
      <c r="BZ416" s="78">
        <f>SUM(Mariannhill!BZ416)</f>
        <v>0</v>
      </c>
      <c r="CA416" s="78">
        <f>SUM(Mariannhill!CA416)</f>
        <v>0</v>
      </c>
      <c r="CB416" s="78">
        <f>SUM(Mariannhill!CB416)</f>
        <v>0</v>
      </c>
      <c r="CC416" s="77">
        <f>SUM(Mariannhill!CC416)</f>
        <v>33333.35</v>
      </c>
      <c r="CD416" s="40" t="s">
        <v>50</v>
      </c>
    </row>
    <row r="417" spans="1:82" x14ac:dyDescent="0.35">
      <c r="A417" s="40"/>
      <c r="B417" s="25" t="s">
        <v>730</v>
      </c>
      <c r="C417" s="28" t="s">
        <v>731</v>
      </c>
      <c r="D417" s="29" t="s">
        <v>350</v>
      </c>
      <c r="E417" s="255">
        <f>SUM(Mariannhill!E417)</f>
        <v>1</v>
      </c>
      <c r="F417" s="214" t="b">
        <f>(Mariannhill!G415)=G417</f>
        <v>1</v>
      </c>
      <c r="G417" s="75">
        <f t="shared" si="119"/>
        <v>200000</v>
      </c>
      <c r="H417" s="76">
        <f>SUM(Mariannhill!H417)</f>
        <v>0</v>
      </c>
      <c r="I417" s="77">
        <f>SUM(Mariannhill!I417)</f>
        <v>0</v>
      </c>
      <c r="J417" s="76">
        <f>SUM(Mariannhill!J417)</f>
        <v>0</v>
      </c>
      <c r="K417" s="78">
        <f>SUM(Mariannhill!K417)</f>
        <v>0</v>
      </c>
      <c r="L417" s="78">
        <f>SUM(Mariannhill!L417)</f>
        <v>0</v>
      </c>
      <c r="M417" s="78">
        <f>SUM(Mariannhill!M417)</f>
        <v>0</v>
      </c>
      <c r="N417" s="78">
        <f>SUM(Mariannhill!N417)</f>
        <v>0</v>
      </c>
      <c r="O417" s="78">
        <f>SUM(Mariannhill!O417)</f>
        <v>0</v>
      </c>
      <c r="P417" s="78">
        <f>SUM(Mariannhill!P417)</f>
        <v>0</v>
      </c>
      <c r="Q417" s="78">
        <f>SUM(Mariannhill!Q417)</f>
        <v>0</v>
      </c>
      <c r="R417" s="78">
        <f>SUM(Mariannhill!R417)</f>
        <v>0</v>
      </c>
      <c r="S417" s="78">
        <f>SUM(Mariannhill!S417)</f>
        <v>0</v>
      </c>
      <c r="T417" s="78">
        <f>SUM(Mariannhill!T417)</f>
        <v>0</v>
      </c>
      <c r="U417" s="77">
        <f>SUM(Mariannhill!U417)</f>
        <v>33333.33</v>
      </c>
      <c r="V417" s="76">
        <f>SUM(Mariannhill!V417)</f>
        <v>0</v>
      </c>
      <c r="W417" s="78">
        <f>SUM(Mariannhill!W417)</f>
        <v>0</v>
      </c>
      <c r="X417" s="78">
        <f>SUM(Mariannhill!X417)</f>
        <v>0</v>
      </c>
      <c r="Y417" s="78">
        <f>SUM(Mariannhill!Y417)</f>
        <v>0</v>
      </c>
      <c r="Z417" s="78">
        <f>SUM(Mariannhill!Z417)</f>
        <v>0</v>
      </c>
      <c r="AA417" s="78">
        <f>SUM(Mariannhill!AA417)</f>
        <v>0</v>
      </c>
      <c r="AB417" s="78">
        <f>SUM(Mariannhill!AB417)</f>
        <v>0</v>
      </c>
      <c r="AC417" s="78">
        <f>SUM(Mariannhill!AC417)</f>
        <v>0</v>
      </c>
      <c r="AD417" s="78">
        <f>SUM(Mariannhill!AD417)</f>
        <v>0</v>
      </c>
      <c r="AE417" s="78">
        <f>SUM(Mariannhill!AE417)</f>
        <v>0</v>
      </c>
      <c r="AF417" s="78">
        <f>SUM(Mariannhill!AF417)</f>
        <v>0</v>
      </c>
      <c r="AG417" s="77">
        <f>SUM(Mariannhill!AG417)</f>
        <v>33333.33</v>
      </c>
      <c r="AH417" s="79">
        <f>SUM(Mariannhill!AH417)</f>
        <v>0</v>
      </c>
      <c r="AI417" s="78">
        <f>SUM(Mariannhill!AI417)</f>
        <v>0</v>
      </c>
      <c r="AJ417" s="78">
        <f>SUM(Mariannhill!AJ417)</f>
        <v>0</v>
      </c>
      <c r="AK417" s="78">
        <f>SUM(Mariannhill!AK417)</f>
        <v>0</v>
      </c>
      <c r="AL417" s="78">
        <f>SUM(Mariannhill!AL417)</f>
        <v>0</v>
      </c>
      <c r="AM417" s="78">
        <f>SUM(Mariannhill!AM417)</f>
        <v>0</v>
      </c>
      <c r="AN417" s="78">
        <f>SUM(Mariannhill!AN417)</f>
        <v>0</v>
      </c>
      <c r="AO417" s="78">
        <f>SUM(Mariannhill!AO417)</f>
        <v>0</v>
      </c>
      <c r="AP417" s="78">
        <f>SUM(Mariannhill!AP417)</f>
        <v>0</v>
      </c>
      <c r="AQ417" s="78">
        <f>SUM(Mariannhill!AQ417)</f>
        <v>0</v>
      </c>
      <c r="AR417" s="78">
        <f>SUM(Mariannhill!AR417)</f>
        <v>0</v>
      </c>
      <c r="AS417" s="77">
        <f>SUM(Mariannhill!AS417)</f>
        <v>33333.33</v>
      </c>
      <c r="AT417" s="79">
        <f>SUM(Mariannhill!AT417)</f>
        <v>0</v>
      </c>
      <c r="AU417" s="78">
        <f>SUM(Mariannhill!AU417)</f>
        <v>0</v>
      </c>
      <c r="AV417" s="78">
        <f>SUM(Mariannhill!AV417)</f>
        <v>0</v>
      </c>
      <c r="AW417" s="78">
        <f>SUM(Mariannhill!AW417)</f>
        <v>0</v>
      </c>
      <c r="AX417" s="78">
        <f>SUM(Mariannhill!AX417)</f>
        <v>0</v>
      </c>
      <c r="AY417" s="78">
        <f>SUM(Mariannhill!AY417)</f>
        <v>0</v>
      </c>
      <c r="AZ417" s="78">
        <f>SUM(Mariannhill!AZ417)</f>
        <v>0</v>
      </c>
      <c r="BA417" s="78">
        <f>SUM(Mariannhill!BA417)</f>
        <v>0</v>
      </c>
      <c r="BB417" s="78">
        <f>SUM(Mariannhill!BB417)</f>
        <v>0</v>
      </c>
      <c r="BC417" s="78">
        <f>SUM(Mariannhill!BC417)</f>
        <v>0</v>
      </c>
      <c r="BD417" s="78">
        <f>SUM(Mariannhill!BD417)</f>
        <v>0</v>
      </c>
      <c r="BE417" s="77">
        <f>SUM(Mariannhill!BE417)</f>
        <v>33333.33</v>
      </c>
      <c r="BF417" s="79">
        <f>SUM(Mariannhill!BF417)</f>
        <v>0</v>
      </c>
      <c r="BG417" s="78">
        <f>SUM(Mariannhill!BG417)</f>
        <v>0</v>
      </c>
      <c r="BH417" s="78">
        <f>SUM(Mariannhill!BH417)</f>
        <v>0</v>
      </c>
      <c r="BI417" s="78">
        <f>SUM(Mariannhill!BI417)</f>
        <v>0</v>
      </c>
      <c r="BJ417" s="78">
        <f>SUM(Mariannhill!BJ417)</f>
        <v>0</v>
      </c>
      <c r="BK417" s="78">
        <f>SUM(Mariannhill!BK417)</f>
        <v>0</v>
      </c>
      <c r="BL417" s="78">
        <f>SUM(Mariannhill!BL417)</f>
        <v>0</v>
      </c>
      <c r="BM417" s="78">
        <f>SUM(Mariannhill!BM417)</f>
        <v>0</v>
      </c>
      <c r="BN417" s="78">
        <f>SUM(Mariannhill!BN417)</f>
        <v>0</v>
      </c>
      <c r="BO417" s="78">
        <f>SUM(Mariannhill!BO417)</f>
        <v>0</v>
      </c>
      <c r="BP417" s="78">
        <f>SUM(Mariannhill!BP417)</f>
        <v>0</v>
      </c>
      <c r="BQ417" s="77">
        <f>SUM(Mariannhill!BQ417)</f>
        <v>33333.33</v>
      </c>
      <c r="BR417" s="79">
        <f>SUM(Mariannhill!BR417)</f>
        <v>0</v>
      </c>
      <c r="BS417" s="78">
        <f>SUM(Mariannhill!BS417)</f>
        <v>0</v>
      </c>
      <c r="BT417" s="78">
        <f>SUM(Mariannhill!BT417)</f>
        <v>0</v>
      </c>
      <c r="BU417" s="78">
        <f>SUM(Mariannhill!BU417)</f>
        <v>0</v>
      </c>
      <c r="BV417" s="78">
        <f>SUM(Mariannhill!BV417)</f>
        <v>0</v>
      </c>
      <c r="BW417" s="78">
        <f>SUM(Mariannhill!BW417)</f>
        <v>0</v>
      </c>
      <c r="BX417" s="78">
        <f>SUM(Mariannhill!BX417)</f>
        <v>0</v>
      </c>
      <c r="BY417" s="78">
        <f>SUM(Mariannhill!BY417)</f>
        <v>0</v>
      </c>
      <c r="BZ417" s="78">
        <f>SUM(Mariannhill!BZ417)</f>
        <v>0</v>
      </c>
      <c r="CA417" s="78">
        <f>SUM(Mariannhill!CA417)</f>
        <v>0</v>
      </c>
      <c r="CB417" s="78">
        <f>SUM(Mariannhill!CB417)</f>
        <v>0</v>
      </c>
      <c r="CC417" s="77">
        <f>SUM(Mariannhill!CC417)</f>
        <v>33333.35</v>
      </c>
      <c r="CD417" s="40"/>
    </row>
    <row r="418" spans="1:82" x14ac:dyDescent="0.35">
      <c r="A418" s="40"/>
      <c r="B418" s="26" t="s">
        <v>732</v>
      </c>
      <c r="C418" s="27" t="str">
        <f>"Handling cost and profit in respect of subitems D10.06(a)(i), (ii), and (iii) ("&amp; TEXT(F418,"###%") &amp; ")"</f>
        <v>Handling cost and profit in respect of subitems D10.06(a)(i), (ii), and (iii) (FALSE)</v>
      </c>
      <c r="D418" s="256" t="s">
        <v>213</v>
      </c>
      <c r="E418" s="255">
        <f>SUM(Mariannhill!E418)</f>
        <v>400000</v>
      </c>
      <c r="F418" s="214" t="b">
        <f>(Mariannhill!G416)=G418</f>
        <v>0</v>
      </c>
      <c r="G418" s="75">
        <f t="shared" si="119"/>
        <v>0</v>
      </c>
      <c r="H418" s="76">
        <f>SUM(Mariannhill!H418)</f>
        <v>0</v>
      </c>
      <c r="I418" s="77">
        <f>SUM(Mariannhill!I418)</f>
        <v>0</v>
      </c>
      <c r="J418" s="76">
        <f>SUM(Mariannhill!J418)</f>
        <v>0</v>
      </c>
      <c r="K418" s="78">
        <f>SUM(Mariannhill!K418)</f>
        <v>0</v>
      </c>
      <c r="L418" s="78">
        <f>SUM(Mariannhill!L418)</f>
        <v>0</v>
      </c>
      <c r="M418" s="78">
        <f>SUM(Mariannhill!M418)</f>
        <v>0</v>
      </c>
      <c r="N418" s="78">
        <f>SUM(Mariannhill!N418)</f>
        <v>0</v>
      </c>
      <c r="O418" s="78">
        <f>SUM(Mariannhill!O418)</f>
        <v>0</v>
      </c>
      <c r="P418" s="78">
        <f>SUM(Mariannhill!P418)</f>
        <v>0</v>
      </c>
      <c r="Q418" s="78">
        <f>SUM(Mariannhill!Q418)</f>
        <v>0</v>
      </c>
      <c r="R418" s="78">
        <f>SUM(Mariannhill!R418)</f>
        <v>0</v>
      </c>
      <c r="S418" s="78">
        <f>SUM(Mariannhill!S418)</f>
        <v>0</v>
      </c>
      <c r="T418" s="78">
        <f>SUM(Mariannhill!T418)</f>
        <v>0</v>
      </c>
      <c r="U418" s="77">
        <f>SUM(Mariannhill!U418)</f>
        <v>0</v>
      </c>
      <c r="V418" s="76">
        <f>SUM(Mariannhill!V418)</f>
        <v>0</v>
      </c>
      <c r="W418" s="78">
        <f>SUM(Mariannhill!W418)</f>
        <v>0</v>
      </c>
      <c r="X418" s="78">
        <f>SUM(Mariannhill!X418)</f>
        <v>0</v>
      </c>
      <c r="Y418" s="78">
        <f>SUM(Mariannhill!Y418)</f>
        <v>0</v>
      </c>
      <c r="Z418" s="78">
        <f>SUM(Mariannhill!Z418)</f>
        <v>0</v>
      </c>
      <c r="AA418" s="78">
        <f>SUM(Mariannhill!AA418)</f>
        <v>0</v>
      </c>
      <c r="AB418" s="78">
        <f>SUM(Mariannhill!AB418)</f>
        <v>0</v>
      </c>
      <c r="AC418" s="78">
        <f>SUM(Mariannhill!AC418)</f>
        <v>0</v>
      </c>
      <c r="AD418" s="78">
        <f>SUM(Mariannhill!AD418)</f>
        <v>0</v>
      </c>
      <c r="AE418" s="78">
        <f>SUM(Mariannhill!AE418)</f>
        <v>0</v>
      </c>
      <c r="AF418" s="78">
        <f>SUM(Mariannhill!AF418)</f>
        <v>0</v>
      </c>
      <c r="AG418" s="77">
        <f>SUM(Mariannhill!AG418)</f>
        <v>0</v>
      </c>
      <c r="AH418" s="79">
        <f>SUM(Mariannhill!AH418)</f>
        <v>0</v>
      </c>
      <c r="AI418" s="78">
        <f>SUM(Mariannhill!AI418)</f>
        <v>0</v>
      </c>
      <c r="AJ418" s="78">
        <f>SUM(Mariannhill!AJ418)</f>
        <v>0</v>
      </c>
      <c r="AK418" s="78">
        <f>SUM(Mariannhill!AK418)</f>
        <v>0</v>
      </c>
      <c r="AL418" s="78">
        <f>SUM(Mariannhill!AL418)</f>
        <v>0</v>
      </c>
      <c r="AM418" s="78">
        <f>SUM(Mariannhill!AM418)</f>
        <v>0</v>
      </c>
      <c r="AN418" s="78">
        <f>SUM(Mariannhill!AN418)</f>
        <v>0</v>
      </c>
      <c r="AO418" s="78">
        <f>SUM(Mariannhill!AO418)</f>
        <v>0</v>
      </c>
      <c r="AP418" s="78">
        <f>SUM(Mariannhill!AP418)</f>
        <v>0</v>
      </c>
      <c r="AQ418" s="78">
        <f>SUM(Mariannhill!AQ418)</f>
        <v>0</v>
      </c>
      <c r="AR418" s="78">
        <f>SUM(Mariannhill!AR418)</f>
        <v>0</v>
      </c>
      <c r="AS418" s="77">
        <f>SUM(Mariannhill!AS418)</f>
        <v>0</v>
      </c>
      <c r="AT418" s="79">
        <f>SUM(Mariannhill!AT418)</f>
        <v>0</v>
      </c>
      <c r="AU418" s="78">
        <f>SUM(Mariannhill!AU418)</f>
        <v>0</v>
      </c>
      <c r="AV418" s="78">
        <f>SUM(Mariannhill!AV418)</f>
        <v>0</v>
      </c>
      <c r="AW418" s="78">
        <f>SUM(Mariannhill!AW418)</f>
        <v>0</v>
      </c>
      <c r="AX418" s="78">
        <f>SUM(Mariannhill!AX418)</f>
        <v>0</v>
      </c>
      <c r="AY418" s="78">
        <f>SUM(Mariannhill!AY418)</f>
        <v>0</v>
      </c>
      <c r="AZ418" s="78">
        <f>SUM(Mariannhill!AZ418)</f>
        <v>0</v>
      </c>
      <c r="BA418" s="78">
        <f>SUM(Mariannhill!BA418)</f>
        <v>0</v>
      </c>
      <c r="BB418" s="78">
        <f>SUM(Mariannhill!BB418)</f>
        <v>0</v>
      </c>
      <c r="BC418" s="78">
        <f>SUM(Mariannhill!BC418)</f>
        <v>0</v>
      </c>
      <c r="BD418" s="78">
        <f>SUM(Mariannhill!BD418)</f>
        <v>0</v>
      </c>
      <c r="BE418" s="77">
        <f>SUM(Mariannhill!BE418)</f>
        <v>0</v>
      </c>
      <c r="BF418" s="79">
        <f>SUM(Mariannhill!BF418)</f>
        <v>0</v>
      </c>
      <c r="BG418" s="78">
        <f>SUM(Mariannhill!BG418)</f>
        <v>0</v>
      </c>
      <c r="BH418" s="78">
        <f>SUM(Mariannhill!BH418)</f>
        <v>0</v>
      </c>
      <c r="BI418" s="78">
        <f>SUM(Mariannhill!BI418)</f>
        <v>0</v>
      </c>
      <c r="BJ418" s="78">
        <f>SUM(Mariannhill!BJ418)</f>
        <v>0</v>
      </c>
      <c r="BK418" s="78">
        <f>SUM(Mariannhill!BK418)</f>
        <v>0</v>
      </c>
      <c r="BL418" s="78">
        <f>SUM(Mariannhill!BL418)</f>
        <v>0</v>
      </c>
      <c r="BM418" s="78">
        <f>SUM(Mariannhill!BM418)</f>
        <v>0</v>
      </c>
      <c r="BN418" s="78">
        <f>SUM(Mariannhill!BN418)</f>
        <v>0</v>
      </c>
      <c r="BO418" s="78">
        <f>SUM(Mariannhill!BO418)</f>
        <v>0</v>
      </c>
      <c r="BP418" s="78">
        <f>SUM(Mariannhill!BP418)</f>
        <v>0</v>
      </c>
      <c r="BQ418" s="77">
        <f>SUM(Mariannhill!BQ418)</f>
        <v>0</v>
      </c>
      <c r="BR418" s="79">
        <f>SUM(Mariannhill!BR418)</f>
        <v>0</v>
      </c>
      <c r="BS418" s="78">
        <f>SUM(Mariannhill!BS418)</f>
        <v>0</v>
      </c>
      <c r="BT418" s="78">
        <f>SUM(Mariannhill!BT418)</f>
        <v>0</v>
      </c>
      <c r="BU418" s="78">
        <f>SUM(Mariannhill!BU418)</f>
        <v>0</v>
      </c>
      <c r="BV418" s="78">
        <f>SUM(Mariannhill!BV418)</f>
        <v>0</v>
      </c>
      <c r="BW418" s="78">
        <f>SUM(Mariannhill!BW418)</f>
        <v>0</v>
      </c>
      <c r="BX418" s="78">
        <f>SUM(Mariannhill!BX418)</f>
        <v>0</v>
      </c>
      <c r="BY418" s="78">
        <f>SUM(Mariannhill!BY418)</f>
        <v>0</v>
      </c>
      <c r="BZ418" s="78">
        <f>SUM(Mariannhill!BZ418)</f>
        <v>0</v>
      </c>
      <c r="CA418" s="78">
        <f>SUM(Mariannhill!CA418)</f>
        <v>0</v>
      </c>
      <c r="CB418" s="78">
        <f>SUM(Mariannhill!CB418)</f>
        <v>0</v>
      </c>
      <c r="CC418" s="77">
        <f>SUM(Mariannhill!CC418)</f>
        <v>0</v>
      </c>
      <c r="CD418" s="40" t="s">
        <v>50</v>
      </c>
    </row>
    <row r="419" spans="1:82" x14ac:dyDescent="0.35">
      <c r="A419" s="40"/>
      <c r="B419" s="25" t="s">
        <v>733</v>
      </c>
      <c r="C419" s="28" t="s">
        <v>734</v>
      </c>
      <c r="D419" s="131"/>
      <c r="E419" s="283">
        <f>SUM(Mariannhill!E419)</f>
        <v>0</v>
      </c>
      <c r="F419" s="214" t="b">
        <f>(Mariannhill!G417)=G419</f>
        <v>0</v>
      </c>
      <c r="G419" s="75">
        <f t="shared" si="119"/>
        <v>0</v>
      </c>
      <c r="H419" s="76">
        <f>SUM(Mariannhill!H419)</f>
        <v>0</v>
      </c>
      <c r="I419" s="77">
        <f>SUM(Mariannhill!I419)</f>
        <v>0</v>
      </c>
      <c r="J419" s="76">
        <f>SUM(Mariannhill!J419)</f>
        <v>0</v>
      </c>
      <c r="K419" s="78">
        <f>SUM(Mariannhill!K419)</f>
        <v>0</v>
      </c>
      <c r="L419" s="78">
        <f>SUM(Mariannhill!L419)</f>
        <v>0</v>
      </c>
      <c r="M419" s="78">
        <f>SUM(Mariannhill!M419)</f>
        <v>0</v>
      </c>
      <c r="N419" s="78">
        <f>SUM(Mariannhill!N419)</f>
        <v>0</v>
      </c>
      <c r="O419" s="78">
        <f>SUM(Mariannhill!O419)</f>
        <v>0</v>
      </c>
      <c r="P419" s="78">
        <f>SUM(Mariannhill!P419)</f>
        <v>0</v>
      </c>
      <c r="Q419" s="78">
        <f>SUM(Mariannhill!Q419)</f>
        <v>0</v>
      </c>
      <c r="R419" s="78">
        <f>SUM(Mariannhill!R419)</f>
        <v>0</v>
      </c>
      <c r="S419" s="78">
        <f>SUM(Mariannhill!S419)</f>
        <v>0</v>
      </c>
      <c r="T419" s="78">
        <f>SUM(Mariannhill!T419)</f>
        <v>0</v>
      </c>
      <c r="U419" s="77">
        <f>SUM(Mariannhill!U419)</f>
        <v>0</v>
      </c>
      <c r="V419" s="76">
        <f>SUM(Mariannhill!V419)</f>
        <v>0</v>
      </c>
      <c r="W419" s="78">
        <f>SUM(Mariannhill!W419)</f>
        <v>0</v>
      </c>
      <c r="X419" s="78">
        <f>SUM(Mariannhill!X419)</f>
        <v>0</v>
      </c>
      <c r="Y419" s="78">
        <f>SUM(Mariannhill!Y419)</f>
        <v>0</v>
      </c>
      <c r="Z419" s="78">
        <f>SUM(Mariannhill!Z419)</f>
        <v>0</v>
      </c>
      <c r="AA419" s="78">
        <f>SUM(Mariannhill!AA419)</f>
        <v>0</v>
      </c>
      <c r="AB419" s="78">
        <f>SUM(Mariannhill!AB419)</f>
        <v>0</v>
      </c>
      <c r="AC419" s="78">
        <f>SUM(Mariannhill!AC419)</f>
        <v>0</v>
      </c>
      <c r="AD419" s="78">
        <f>SUM(Mariannhill!AD419)</f>
        <v>0</v>
      </c>
      <c r="AE419" s="78">
        <f>SUM(Mariannhill!AE419)</f>
        <v>0</v>
      </c>
      <c r="AF419" s="78">
        <f>SUM(Mariannhill!AF419)</f>
        <v>0</v>
      </c>
      <c r="AG419" s="77">
        <f>SUM(Mariannhill!AG419)</f>
        <v>0</v>
      </c>
      <c r="AH419" s="79">
        <f>SUM(Mariannhill!AH419)</f>
        <v>0</v>
      </c>
      <c r="AI419" s="78">
        <f>SUM(Mariannhill!AI419)</f>
        <v>0</v>
      </c>
      <c r="AJ419" s="78">
        <f>SUM(Mariannhill!AJ419)</f>
        <v>0</v>
      </c>
      <c r="AK419" s="78">
        <f>SUM(Mariannhill!AK419)</f>
        <v>0</v>
      </c>
      <c r="AL419" s="78">
        <f>SUM(Mariannhill!AL419)</f>
        <v>0</v>
      </c>
      <c r="AM419" s="78">
        <f>SUM(Mariannhill!AM419)</f>
        <v>0</v>
      </c>
      <c r="AN419" s="78">
        <f>SUM(Mariannhill!AN419)</f>
        <v>0</v>
      </c>
      <c r="AO419" s="78">
        <f>SUM(Mariannhill!AO419)</f>
        <v>0</v>
      </c>
      <c r="AP419" s="78">
        <f>SUM(Mariannhill!AP419)</f>
        <v>0</v>
      </c>
      <c r="AQ419" s="78">
        <f>SUM(Mariannhill!AQ419)</f>
        <v>0</v>
      </c>
      <c r="AR419" s="78">
        <f>SUM(Mariannhill!AR419)</f>
        <v>0</v>
      </c>
      <c r="AS419" s="77">
        <f>SUM(Mariannhill!AS419)</f>
        <v>0</v>
      </c>
      <c r="AT419" s="79">
        <f>SUM(Mariannhill!AT419)</f>
        <v>0</v>
      </c>
      <c r="AU419" s="78">
        <f>SUM(Mariannhill!AU419)</f>
        <v>0</v>
      </c>
      <c r="AV419" s="78">
        <f>SUM(Mariannhill!AV419)</f>
        <v>0</v>
      </c>
      <c r="AW419" s="78">
        <f>SUM(Mariannhill!AW419)</f>
        <v>0</v>
      </c>
      <c r="AX419" s="78">
        <f>SUM(Mariannhill!AX419)</f>
        <v>0</v>
      </c>
      <c r="AY419" s="78">
        <f>SUM(Mariannhill!AY419)</f>
        <v>0</v>
      </c>
      <c r="AZ419" s="78">
        <f>SUM(Mariannhill!AZ419)</f>
        <v>0</v>
      </c>
      <c r="BA419" s="78">
        <f>SUM(Mariannhill!BA419)</f>
        <v>0</v>
      </c>
      <c r="BB419" s="78">
        <f>SUM(Mariannhill!BB419)</f>
        <v>0</v>
      </c>
      <c r="BC419" s="78">
        <f>SUM(Mariannhill!BC419)</f>
        <v>0</v>
      </c>
      <c r="BD419" s="78">
        <f>SUM(Mariannhill!BD419)</f>
        <v>0</v>
      </c>
      <c r="BE419" s="77">
        <f>SUM(Mariannhill!BE419)</f>
        <v>0</v>
      </c>
      <c r="BF419" s="79">
        <f>SUM(Mariannhill!BF419)</f>
        <v>0</v>
      </c>
      <c r="BG419" s="78">
        <f>SUM(Mariannhill!BG419)</f>
        <v>0</v>
      </c>
      <c r="BH419" s="78">
        <f>SUM(Mariannhill!BH419)</f>
        <v>0</v>
      </c>
      <c r="BI419" s="78">
        <f>SUM(Mariannhill!BI419)</f>
        <v>0</v>
      </c>
      <c r="BJ419" s="78">
        <f>SUM(Mariannhill!BJ419)</f>
        <v>0</v>
      </c>
      <c r="BK419" s="78">
        <f>SUM(Mariannhill!BK419)</f>
        <v>0</v>
      </c>
      <c r="BL419" s="78">
        <f>SUM(Mariannhill!BL419)</f>
        <v>0</v>
      </c>
      <c r="BM419" s="78">
        <f>SUM(Mariannhill!BM419)</f>
        <v>0</v>
      </c>
      <c r="BN419" s="78">
        <f>SUM(Mariannhill!BN419)</f>
        <v>0</v>
      </c>
      <c r="BO419" s="78">
        <f>SUM(Mariannhill!BO419)</f>
        <v>0</v>
      </c>
      <c r="BP419" s="78">
        <f>SUM(Mariannhill!BP419)</f>
        <v>0</v>
      </c>
      <c r="BQ419" s="77">
        <f>SUM(Mariannhill!BQ419)</f>
        <v>0</v>
      </c>
      <c r="BR419" s="79">
        <f>SUM(Mariannhill!BR419)</f>
        <v>0</v>
      </c>
      <c r="BS419" s="78">
        <f>SUM(Mariannhill!BS419)</f>
        <v>0</v>
      </c>
      <c r="BT419" s="78">
        <f>SUM(Mariannhill!BT419)</f>
        <v>0</v>
      </c>
      <c r="BU419" s="78">
        <f>SUM(Mariannhill!BU419)</f>
        <v>0</v>
      </c>
      <c r="BV419" s="78">
        <f>SUM(Mariannhill!BV419)</f>
        <v>0</v>
      </c>
      <c r="BW419" s="78">
        <f>SUM(Mariannhill!BW419)</f>
        <v>0</v>
      </c>
      <c r="BX419" s="78">
        <f>SUM(Mariannhill!BX419)</f>
        <v>0</v>
      </c>
      <c r="BY419" s="78">
        <f>SUM(Mariannhill!BY419)</f>
        <v>0</v>
      </c>
      <c r="BZ419" s="78">
        <f>SUM(Mariannhill!BZ419)</f>
        <v>0</v>
      </c>
      <c r="CA419" s="78">
        <f>SUM(Mariannhill!CA419)</f>
        <v>0</v>
      </c>
      <c r="CB419" s="78">
        <f>SUM(Mariannhill!CB419)</f>
        <v>0</v>
      </c>
      <c r="CC419" s="77">
        <f>SUM(Mariannhill!CC419)</f>
        <v>0</v>
      </c>
      <c r="CD419" s="40" t="s">
        <v>50</v>
      </c>
    </row>
    <row r="420" spans="1:82" x14ac:dyDescent="0.35">
      <c r="A420" s="40"/>
      <c r="B420" s="177" t="s">
        <v>735</v>
      </c>
      <c r="C420" s="178" t="s">
        <v>736</v>
      </c>
      <c r="D420" s="179" t="s">
        <v>682</v>
      </c>
      <c r="E420" s="283">
        <f>SUM(Mariannhill!E420)</f>
        <v>0</v>
      </c>
      <c r="F420" s="214" t="b">
        <f>(Mariannhill!G418)=G420</f>
        <v>1</v>
      </c>
      <c r="G420" s="75">
        <f t="shared" si="119"/>
        <v>0</v>
      </c>
      <c r="H420" s="76">
        <f>SUM(Mariannhill!H420)</f>
        <v>0</v>
      </c>
      <c r="I420" s="77">
        <f>SUM(Mariannhill!I420)</f>
        <v>0</v>
      </c>
      <c r="J420" s="76">
        <f>SUM(Mariannhill!J420)</f>
        <v>0</v>
      </c>
      <c r="K420" s="78">
        <f>SUM(Mariannhill!K420)</f>
        <v>0</v>
      </c>
      <c r="L420" s="78">
        <f>SUM(Mariannhill!L420)</f>
        <v>0</v>
      </c>
      <c r="M420" s="78">
        <f>SUM(Mariannhill!M420)</f>
        <v>0</v>
      </c>
      <c r="N420" s="78">
        <f>SUM(Mariannhill!N420)</f>
        <v>0</v>
      </c>
      <c r="O420" s="78">
        <f>SUM(Mariannhill!O420)</f>
        <v>0</v>
      </c>
      <c r="P420" s="78">
        <f>SUM(Mariannhill!P420)</f>
        <v>0</v>
      </c>
      <c r="Q420" s="78">
        <f>SUM(Mariannhill!Q420)</f>
        <v>0</v>
      </c>
      <c r="R420" s="78">
        <f>SUM(Mariannhill!R420)</f>
        <v>0</v>
      </c>
      <c r="S420" s="78">
        <f>SUM(Mariannhill!S420)</f>
        <v>0</v>
      </c>
      <c r="T420" s="78">
        <f>SUM(Mariannhill!T420)</f>
        <v>0</v>
      </c>
      <c r="U420" s="77">
        <f>SUM(Mariannhill!U420)</f>
        <v>0</v>
      </c>
      <c r="V420" s="76">
        <f>SUM(Mariannhill!V420)</f>
        <v>0</v>
      </c>
      <c r="W420" s="78">
        <f>SUM(Mariannhill!W420)</f>
        <v>0</v>
      </c>
      <c r="X420" s="78">
        <f>SUM(Mariannhill!X420)</f>
        <v>0</v>
      </c>
      <c r="Y420" s="78">
        <f>SUM(Mariannhill!Y420)</f>
        <v>0</v>
      </c>
      <c r="Z420" s="78">
        <f>SUM(Mariannhill!Z420)</f>
        <v>0</v>
      </c>
      <c r="AA420" s="78">
        <f>SUM(Mariannhill!AA420)</f>
        <v>0</v>
      </c>
      <c r="AB420" s="78">
        <f>SUM(Mariannhill!AB420)</f>
        <v>0</v>
      </c>
      <c r="AC420" s="78">
        <f>SUM(Mariannhill!AC420)</f>
        <v>0</v>
      </c>
      <c r="AD420" s="78">
        <f>SUM(Mariannhill!AD420)</f>
        <v>0</v>
      </c>
      <c r="AE420" s="78">
        <f>SUM(Mariannhill!AE420)</f>
        <v>0</v>
      </c>
      <c r="AF420" s="78">
        <f>SUM(Mariannhill!AF420)</f>
        <v>0</v>
      </c>
      <c r="AG420" s="77">
        <f>SUM(Mariannhill!AG420)</f>
        <v>0</v>
      </c>
      <c r="AH420" s="79">
        <f>SUM(Mariannhill!AH420)</f>
        <v>0</v>
      </c>
      <c r="AI420" s="78">
        <f>SUM(Mariannhill!AI420)</f>
        <v>0</v>
      </c>
      <c r="AJ420" s="78">
        <f>SUM(Mariannhill!AJ420)</f>
        <v>0</v>
      </c>
      <c r="AK420" s="78">
        <f>SUM(Mariannhill!AK420)</f>
        <v>0</v>
      </c>
      <c r="AL420" s="78">
        <f>SUM(Mariannhill!AL420)</f>
        <v>0</v>
      </c>
      <c r="AM420" s="78">
        <f>SUM(Mariannhill!AM420)</f>
        <v>0</v>
      </c>
      <c r="AN420" s="78">
        <f>SUM(Mariannhill!AN420)</f>
        <v>0</v>
      </c>
      <c r="AO420" s="78">
        <f>SUM(Mariannhill!AO420)</f>
        <v>0</v>
      </c>
      <c r="AP420" s="78">
        <f>SUM(Mariannhill!AP420)</f>
        <v>0</v>
      </c>
      <c r="AQ420" s="78">
        <f>SUM(Mariannhill!AQ420)</f>
        <v>0</v>
      </c>
      <c r="AR420" s="78">
        <f>SUM(Mariannhill!AR420)</f>
        <v>0</v>
      </c>
      <c r="AS420" s="77">
        <f>SUM(Mariannhill!AS420)</f>
        <v>0</v>
      </c>
      <c r="AT420" s="79">
        <f>SUM(Mariannhill!AT420)</f>
        <v>0</v>
      </c>
      <c r="AU420" s="78">
        <f>SUM(Mariannhill!AU420)</f>
        <v>0</v>
      </c>
      <c r="AV420" s="78">
        <f>SUM(Mariannhill!AV420)</f>
        <v>0</v>
      </c>
      <c r="AW420" s="78">
        <f>SUM(Mariannhill!AW420)</f>
        <v>0</v>
      </c>
      <c r="AX420" s="78">
        <f>SUM(Mariannhill!AX420)</f>
        <v>0</v>
      </c>
      <c r="AY420" s="78">
        <f>SUM(Mariannhill!AY420)</f>
        <v>0</v>
      </c>
      <c r="AZ420" s="78">
        <f>SUM(Mariannhill!AZ420)</f>
        <v>0</v>
      </c>
      <c r="BA420" s="78">
        <f>SUM(Mariannhill!BA420)</f>
        <v>0</v>
      </c>
      <c r="BB420" s="78">
        <f>SUM(Mariannhill!BB420)</f>
        <v>0</v>
      </c>
      <c r="BC420" s="78">
        <f>SUM(Mariannhill!BC420)</f>
        <v>0</v>
      </c>
      <c r="BD420" s="78">
        <f>SUM(Mariannhill!BD420)</f>
        <v>0</v>
      </c>
      <c r="BE420" s="77">
        <f>SUM(Mariannhill!BE420)</f>
        <v>0</v>
      </c>
      <c r="BF420" s="79">
        <f>SUM(Mariannhill!BF420)</f>
        <v>0</v>
      </c>
      <c r="BG420" s="78">
        <f>SUM(Mariannhill!BG420)</f>
        <v>0</v>
      </c>
      <c r="BH420" s="78">
        <f>SUM(Mariannhill!BH420)</f>
        <v>0</v>
      </c>
      <c r="BI420" s="78">
        <f>SUM(Mariannhill!BI420)</f>
        <v>0</v>
      </c>
      <c r="BJ420" s="78">
        <f>SUM(Mariannhill!BJ420)</f>
        <v>0</v>
      </c>
      <c r="BK420" s="78">
        <f>SUM(Mariannhill!BK420)</f>
        <v>0</v>
      </c>
      <c r="BL420" s="78">
        <f>SUM(Mariannhill!BL420)</f>
        <v>0</v>
      </c>
      <c r="BM420" s="78">
        <f>SUM(Mariannhill!BM420)</f>
        <v>0</v>
      </c>
      <c r="BN420" s="78">
        <f>SUM(Mariannhill!BN420)</f>
        <v>0</v>
      </c>
      <c r="BO420" s="78">
        <f>SUM(Mariannhill!BO420)</f>
        <v>0</v>
      </c>
      <c r="BP420" s="78">
        <f>SUM(Mariannhill!BP420)</f>
        <v>0</v>
      </c>
      <c r="BQ420" s="77">
        <f>SUM(Mariannhill!BQ420)</f>
        <v>0</v>
      </c>
      <c r="BR420" s="79">
        <f>SUM(Mariannhill!BR420)</f>
        <v>0</v>
      </c>
      <c r="BS420" s="78">
        <f>SUM(Mariannhill!BS420)</f>
        <v>0</v>
      </c>
      <c r="BT420" s="78">
        <f>SUM(Mariannhill!BT420)</f>
        <v>0</v>
      </c>
      <c r="BU420" s="78">
        <f>SUM(Mariannhill!BU420)</f>
        <v>0</v>
      </c>
      <c r="BV420" s="78">
        <f>SUM(Mariannhill!BV420)</f>
        <v>0</v>
      </c>
      <c r="BW420" s="78">
        <f>SUM(Mariannhill!BW420)</f>
        <v>0</v>
      </c>
      <c r="BX420" s="78">
        <f>SUM(Mariannhill!BX420)</f>
        <v>0</v>
      </c>
      <c r="BY420" s="78">
        <f>SUM(Mariannhill!BY420)</f>
        <v>0</v>
      </c>
      <c r="BZ420" s="78">
        <f>SUM(Mariannhill!BZ420)</f>
        <v>0</v>
      </c>
      <c r="CA420" s="78">
        <f>SUM(Mariannhill!CA420)</f>
        <v>0</v>
      </c>
      <c r="CB420" s="78">
        <f>SUM(Mariannhill!CB420)</f>
        <v>0</v>
      </c>
      <c r="CC420" s="77">
        <f>SUM(Mariannhill!CC420)</f>
        <v>0</v>
      </c>
      <c r="CD420" s="40" t="s">
        <v>50</v>
      </c>
    </row>
    <row r="421" spans="1:82" x14ac:dyDescent="0.35">
      <c r="A421" s="40"/>
      <c r="B421" s="177" t="s">
        <v>737</v>
      </c>
      <c r="C421" s="178" t="s">
        <v>738</v>
      </c>
      <c r="D421" s="179" t="s">
        <v>708</v>
      </c>
      <c r="E421" s="283">
        <f>SUM(Mariannhill!E421)</f>
        <v>0</v>
      </c>
      <c r="F421" s="214" t="b">
        <f>(Mariannhill!G419)=G421</f>
        <v>1</v>
      </c>
      <c r="G421" s="75">
        <f t="shared" si="119"/>
        <v>0</v>
      </c>
      <c r="H421" s="76">
        <f>SUM(Mariannhill!H421)</f>
        <v>0</v>
      </c>
      <c r="I421" s="77">
        <f>SUM(Mariannhill!I421)</f>
        <v>0</v>
      </c>
      <c r="J421" s="76">
        <f>SUM(Mariannhill!J421)</f>
        <v>0</v>
      </c>
      <c r="K421" s="78">
        <f>SUM(Mariannhill!K421)</f>
        <v>0</v>
      </c>
      <c r="L421" s="78">
        <f>SUM(Mariannhill!L421)</f>
        <v>0</v>
      </c>
      <c r="M421" s="78">
        <f>SUM(Mariannhill!M421)</f>
        <v>0</v>
      </c>
      <c r="N421" s="78">
        <f>SUM(Mariannhill!N421)</f>
        <v>0</v>
      </c>
      <c r="O421" s="78">
        <f>SUM(Mariannhill!O421)</f>
        <v>0</v>
      </c>
      <c r="P421" s="78">
        <f>SUM(Mariannhill!P421)</f>
        <v>0</v>
      </c>
      <c r="Q421" s="78">
        <f>SUM(Mariannhill!Q421)</f>
        <v>0</v>
      </c>
      <c r="R421" s="78">
        <f>SUM(Mariannhill!R421)</f>
        <v>0</v>
      </c>
      <c r="S421" s="78">
        <f>SUM(Mariannhill!S421)</f>
        <v>0</v>
      </c>
      <c r="T421" s="78">
        <f>SUM(Mariannhill!T421)</f>
        <v>0</v>
      </c>
      <c r="U421" s="77">
        <f>SUM(Mariannhill!U421)</f>
        <v>0</v>
      </c>
      <c r="V421" s="76">
        <f>SUM(Mariannhill!V421)</f>
        <v>0</v>
      </c>
      <c r="W421" s="78">
        <f>SUM(Mariannhill!W421)</f>
        <v>0</v>
      </c>
      <c r="X421" s="78">
        <f>SUM(Mariannhill!X421)</f>
        <v>0</v>
      </c>
      <c r="Y421" s="78">
        <f>SUM(Mariannhill!Y421)</f>
        <v>0</v>
      </c>
      <c r="Z421" s="78">
        <f>SUM(Mariannhill!Z421)</f>
        <v>0</v>
      </c>
      <c r="AA421" s="78">
        <f>SUM(Mariannhill!AA421)</f>
        <v>0</v>
      </c>
      <c r="AB421" s="78">
        <f>SUM(Mariannhill!AB421)</f>
        <v>0</v>
      </c>
      <c r="AC421" s="78">
        <f>SUM(Mariannhill!AC421)</f>
        <v>0</v>
      </c>
      <c r="AD421" s="78">
        <f>SUM(Mariannhill!AD421)</f>
        <v>0</v>
      </c>
      <c r="AE421" s="78">
        <f>SUM(Mariannhill!AE421)</f>
        <v>0</v>
      </c>
      <c r="AF421" s="78">
        <f>SUM(Mariannhill!AF421)</f>
        <v>0</v>
      </c>
      <c r="AG421" s="77">
        <f>SUM(Mariannhill!AG421)</f>
        <v>0</v>
      </c>
      <c r="AH421" s="79">
        <f>SUM(Mariannhill!AH421)</f>
        <v>0</v>
      </c>
      <c r="AI421" s="78">
        <f>SUM(Mariannhill!AI421)</f>
        <v>0</v>
      </c>
      <c r="AJ421" s="78">
        <f>SUM(Mariannhill!AJ421)</f>
        <v>0</v>
      </c>
      <c r="AK421" s="78">
        <f>SUM(Mariannhill!AK421)</f>
        <v>0</v>
      </c>
      <c r="AL421" s="78">
        <f>SUM(Mariannhill!AL421)</f>
        <v>0</v>
      </c>
      <c r="AM421" s="78">
        <f>SUM(Mariannhill!AM421)</f>
        <v>0</v>
      </c>
      <c r="AN421" s="78">
        <f>SUM(Mariannhill!AN421)</f>
        <v>0</v>
      </c>
      <c r="AO421" s="78">
        <f>SUM(Mariannhill!AO421)</f>
        <v>0</v>
      </c>
      <c r="AP421" s="78">
        <f>SUM(Mariannhill!AP421)</f>
        <v>0</v>
      </c>
      <c r="AQ421" s="78">
        <f>SUM(Mariannhill!AQ421)</f>
        <v>0</v>
      </c>
      <c r="AR421" s="78">
        <f>SUM(Mariannhill!AR421)</f>
        <v>0</v>
      </c>
      <c r="AS421" s="77">
        <f>SUM(Mariannhill!AS421)</f>
        <v>0</v>
      </c>
      <c r="AT421" s="79">
        <f>SUM(Mariannhill!AT421)</f>
        <v>0</v>
      </c>
      <c r="AU421" s="78">
        <f>SUM(Mariannhill!AU421)</f>
        <v>0</v>
      </c>
      <c r="AV421" s="78">
        <f>SUM(Mariannhill!AV421)</f>
        <v>0</v>
      </c>
      <c r="AW421" s="78">
        <f>SUM(Mariannhill!AW421)</f>
        <v>0</v>
      </c>
      <c r="AX421" s="78">
        <f>SUM(Mariannhill!AX421)</f>
        <v>0</v>
      </c>
      <c r="AY421" s="78">
        <f>SUM(Mariannhill!AY421)</f>
        <v>0</v>
      </c>
      <c r="AZ421" s="78">
        <f>SUM(Mariannhill!AZ421)</f>
        <v>0</v>
      </c>
      <c r="BA421" s="78">
        <f>SUM(Mariannhill!BA421)</f>
        <v>0</v>
      </c>
      <c r="BB421" s="78">
        <f>SUM(Mariannhill!BB421)</f>
        <v>0</v>
      </c>
      <c r="BC421" s="78">
        <f>SUM(Mariannhill!BC421)</f>
        <v>0</v>
      </c>
      <c r="BD421" s="78">
        <f>SUM(Mariannhill!BD421)</f>
        <v>0</v>
      </c>
      <c r="BE421" s="77">
        <f>SUM(Mariannhill!BE421)</f>
        <v>0</v>
      </c>
      <c r="BF421" s="79">
        <f>SUM(Mariannhill!BF421)</f>
        <v>0</v>
      </c>
      <c r="BG421" s="78">
        <f>SUM(Mariannhill!BG421)</f>
        <v>0</v>
      </c>
      <c r="BH421" s="78">
        <f>SUM(Mariannhill!BH421)</f>
        <v>0</v>
      </c>
      <c r="BI421" s="78">
        <f>SUM(Mariannhill!BI421)</f>
        <v>0</v>
      </c>
      <c r="BJ421" s="78">
        <f>SUM(Mariannhill!BJ421)</f>
        <v>0</v>
      </c>
      <c r="BK421" s="78">
        <f>SUM(Mariannhill!BK421)</f>
        <v>0</v>
      </c>
      <c r="BL421" s="78">
        <f>SUM(Mariannhill!BL421)</f>
        <v>0</v>
      </c>
      <c r="BM421" s="78">
        <f>SUM(Mariannhill!BM421)</f>
        <v>0</v>
      </c>
      <c r="BN421" s="78">
        <f>SUM(Mariannhill!BN421)</f>
        <v>0</v>
      </c>
      <c r="BO421" s="78">
        <f>SUM(Mariannhill!BO421)</f>
        <v>0</v>
      </c>
      <c r="BP421" s="78">
        <f>SUM(Mariannhill!BP421)</f>
        <v>0</v>
      </c>
      <c r="BQ421" s="77">
        <f>SUM(Mariannhill!BQ421)</f>
        <v>0</v>
      </c>
      <c r="BR421" s="79">
        <f>SUM(Mariannhill!BR421)</f>
        <v>0</v>
      </c>
      <c r="BS421" s="78">
        <f>SUM(Mariannhill!BS421)</f>
        <v>0</v>
      </c>
      <c r="BT421" s="78">
        <f>SUM(Mariannhill!BT421)</f>
        <v>0</v>
      </c>
      <c r="BU421" s="78">
        <f>SUM(Mariannhill!BU421)</f>
        <v>0</v>
      </c>
      <c r="BV421" s="78">
        <f>SUM(Mariannhill!BV421)</f>
        <v>0</v>
      </c>
      <c r="BW421" s="78">
        <f>SUM(Mariannhill!BW421)</f>
        <v>0</v>
      </c>
      <c r="BX421" s="78">
        <f>SUM(Mariannhill!BX421)</f>
        <v>0</v>
      </c>
      <c r="BY421" s="78">
        <f>SUM(Mariannhill!BY421)</f>
        <v>0</v>
      </c>
      <c r="BZ421" s="78">
        <f>SUM(Mariannhill!BZ421)</f>
        <v>0</v>
      </c>
      <c r="CA421" s="78">
        <f>SUM(Mariannhill!CA421)</f>
        <v>0</v>
      </c>
      <c r="CB421" s="78">
        <f>SUM(Mariannhill!CB421)</f>
        <v>0</v>
      </c>
      <c r="CC421" s="77">
        <f>SUM(Mariannhill!CC421)</f>
        <v>0</v>
      </c>
      <c r="CD421" s="40" t="s">
        <v>50</v>
      </c>
    </row>
    <row r="422" spans="1:82" x14ac:dyDescent="0.35">
      <c r="A422" s="40"/>
      <c r="B422" s="25" t="s">
        <v>739</v>
      </c>
      <c r="C422" s="28" t="s">
        <v>740</v>
      </c>
      <c r="D422" s="29" t="s">
        <v>682</v>
      </c>
      <c r="E422" s="255">
        <f>SUM(Mariannhill!E422)</f>
        <v>1</v>
      </c>
      <c r="F422" s="214" t="b">
        <f>(Mariannhill!G420)=G422</f>
        <v>0</v>
      </c>
      <c r="G422" s="75">
        <f t="shared" si="119"/>
        <v>100000</v>
      </c>
      <c r="H422" s="76">
        <f>SUM(Mariannhill!H422)</f>
        <v>0</v>
      </c>
      <c r="I422" s="77">
        <f>SUM(Mariannhill!I422)</f>
        <v>0</v>
      </c>
      <c r="J422" s="76">
        <f>SUM(Mariannhill!J422)</f>
        <v>0</v>
      </c>
      <c r="K422" s="78">
        <f>SUM(Mariannhill!K422)</f>
        <v>0</v>
      </c>
      <c r="L422" s="78">
        <f>SUM(Mariannhill!L422)</f>
        <v>0</v>
      </c>
      <c r="M422" s="78">
        <f>SUM(Mariannhill!M422)</f>
        <v>0</v>
      </c>
      <c r="N422" s="78">
        <f>SUM(Mariannhill!N422)</f>
        <v>0</v>
      </c>
      <c r="O422" s="78">
        <f>SUM(Mariannhill!O422)</f>
        <v>0</v>
      </c>
      <c r="P422" s="78">
        <f>SUM(Mariannhill!P422)</f>
        <v>0</v>
      </c>
      <c r="Q422" s="78">
        <f>SUM(Mariannhill!Q422)</f>
        <v>0</v>
      </c>
      <c r="R422" s="78">
        <f>SUM(Mariannhill!R422)</f>
        <v>0</v>
      </c>
      <c r="S422" s="78">
        <f>SUM(Mariannhill!S422)</f>
        <v>0</v>
      </c>
      <c r="T422" s="78">
        <f>SUM(Mariannhill!T422)</f>
        <v>0</v>
      </c>
      <c r="U422" s="77">
        <f>SUM(Mariannhill!U422)</f>
        <v>16666.669999999998</v>
      </c>
      <c r="V422" s="76">
        <f>SUM(Mariannhill!V422)</f>
        <v>0</v>
      </c>
      <c r="W422" s="78">
        <f>SUM(Mariannhill!W422)</f>
        <v>0</v>
      </c>
      <c r="X422" s="78">
        <f>SUM(Mariannhill!X422)</f>
        <v>0</v>
      </c>
      <c r="Y422" s="78">
        <f>SUM(Mariannhill!Y422)</f>
        <v>0</v>
      </c>
      <c r="Z422" s="78">
        <f>SUM(Mariannhill!Z422)</f>
        <v>0</v>
      </c>
      <c r="AA422" s="78">
        <f>SUM(Mariannhill!AA422)</f>
        <v>0</v>
      </c>
      <c r="AB422" s="78">
        <f>SUM(Mariannhill!AB422)</f>
        <v>0</v>
      </c>
      <c r="AC422" s="78">
        <f>SUM(Mariannhill!AC422)</f>
        <v>0</v>
      </c>
      <c r="AD422" s="78">
        <f>SUM(Mariannhill!AD422)</f>
        <v>0</v>
      </c>
      <c r="AE422" s="78">
        <f>SUM(Mariannhill!AE422)</f>
        <v>0</v>
      </c>
      <c r="AF422" s="78">
        <f>SUM(Mariannhill!AF422)</f>
        <v>0</v>
      </c>
      <c r="AG422" s="77">
        <f>SUM(Mariannhill!AG422)</f>
        <v>16666.669999999998</v>
      </c>
      <c r="AH422" s="79">
        <f>SUM(Mariannhill!AH422)</f>
        <v>0</v>
      </c>
      <c r="AI422" s="78">
        <f>SUM(Mariannhill!AI422)</f>
        <v>0</v>
      </c>
      <c r="AJ422" s="78">
        <f>SUM(Mariannhill!AJ422)</f>
        <v>0</v>
      </c>
      <c r="AK422" s="78">
        <f>SUM(Mariannhill!AK422)</f>
        <v>0</v>
      </c>
      <c r="AL422" s="78">
        <f>SUM(Mariannhill!AL422)</f>
        <v>0</v>
      </c>
      <c r="AM422" s="78">
        <f>SUM(Mariannhill!AM422)</f>
        <v>0</v>
      </c>
      <c r="AN422" s="78">
        <f>SUM(Mariannhill!AN422)</f>
        <v>0</v>
      </c>
      <c r="AO422" s="78">
        <f>SUM(Mariannhill!AO422)</f>
        <v>0</v>
      </c>
      <c r="AP422" s="78">
        <f>SUM(Mariannhill!AP422)</f>
        <v>0</v>
      </c>
      <c r="AQ422" s="78">
        <f>SUM(Mariannhill!AQ422)</f>
        <v>0</v>
      </c>
      <c r="AR422" s="78">
        <f>SUM(Mariannhill!AR422)</f>
        <v>0</v>
      </c>
      <c r="AS422" s="77">
        <f>SUM(Mariannhill!AS422)</f>
        <v>16666.669999999998</v>
      </c>
      <c r="AT422" s="79">
        <f>SUM(Mariannhill!AT422)</f>
        <v>0</v>
      </c>
      <c r="AU422" s="78">
        <f>SUM(Mariannhill!AU422)</f>
        <v>0</v>
      </c>
      <c r="AV422" s="78">
        <f>SUM(Mariannhill!AV422)</f>
        <v>0</v>
      </c>
      <c r="AW422" s="78">
        <f>SUM(Mariannhill!AW422)</f>
        <v>0</v>
      </c>
      <c r="AX422" s="78">
        <f>SUM(Mariannhill!AX422)</f>
        <v>0</v>
      </c>
      <c r="AY422" s="78">
        <f>SUM(Mariannhill!AY422)</f>
        <v>0</v>
      </c>
      <c r="AZ422" s="78">
        <f>SUM(Mariannhill!AZ422)</f>
        <v>0</v>
      </c>
      <c r="BA422" s="78">
        <f>SUM(Mariannhill!BA422)</f>
        <v>0</v>
      </c>
      <c r="BB422" s="78">
        <f>SUM(Mariannhill!BB422)</f>
        <v>0</v>
      </c>
      <c r="BC422" s="78">
        <f>SUM(Mariannhill!BC422)</f>
        <v>0</v>
      </c>
      <c r="BD422" s="78">
        <f>SUM(Mariannhill!BD422)</f>
        <v>0</v>
      </c>
      <c r="BE422" s="77">
        <f>SUM(Mariannhill!BE422)</f>
        <v>16666.669999999998</v>
      </c>
      <c r="BF422" s="79">
        <f>SUM(Mariannhill!BF422)</f>
        <v>0</v>
      </c>
      <c r="BG422" s="78">
        <f>SUM(Mariannhill!BG422)</f>
        <v>0</v>
      </c>
      <c r="BH422" s="78">
        <f>SUM(Mariannhill!BH422)</f>
        <v>0</v>
      </c>
      <c r="BI422" s="78">
        <f>SUM(Mariannhill!BI422)</f>
        <v>0</v>
      </c>
      <c r="BJ422" s="78">
        <f>SUM(Mariannhill!BJ422)</f>
        <v>0</v>
      </c>
      <c r="BK422" s="78">
        <f>SUM(Mariannhill!BK422)</f>
        <v>0</v>
      </c>
      <c r="BL422" s="78">
        <f>SUM(Mariannhill!BL422)</f>
        <v>0</v>
      </c>
      <c r="BM422" s="78">
        <f>SUM(Mariannhill!BM422)</f>
        <v>0</v>
      </c>
      <c r="BN422" s="78">
        <f>SUM(Mariannhill!BN422)</f>
        <v>0</v>
      </c>
      <c r="BO422" s="78">
        <f>SUM(Mariannhill!BO422)</f>
        <v>0</v>
      </c>
      <c r="BP422" s="78">
        <f>SUM(Mariannhill!BP422)</f>
        <v>0</v>
      </c>
      <c r="BQ422" s="77">
        <f>SUM(Mariannhill!BQ422)</f>
        <v>16666.669999999998</v>
      </c>
      <c r="BR422" s="79">
        <f>SUM(Mariannhill!BR422)</f>
        <v>0</v>
      </c>
      <c r="BS422" s="78">
        <f>SUM(Mariannhill!BS422)</f>
        <v>0</v>
      </c>
      <c r="BT422" s="78">
        <f>SUM(Mariannhill!BT422)</f>
        <v>0</v>
      </c>
      <c r="BU422" s="78">
        <f>SUM(Mariannhill!BU422)</f>
        <v>0</v>
      </c>
      <c r="BV422" s="78">
        <f>SUM(Mariannhill!BV422)</f>
        <v>0</v>
      </c>
      <c r="BW422" s="78">
        <f>SUM(Mariannhill!BW422)</f>
        <v>0</v>
      </c>
      <c r="BX422" s="78">
        <f>SUM(Mariannhill!BX422)</f>
        <v>0</v>
      </c>
      <c r="BY422" s="78">
        <f>SUM(Mariannhill!BY422)</f>
        <v>0</v>
      </c>
      <c r="BZ422" s="78">
        <f>SUM(Mariannhill!BZ422)</f>
        <v>0</v>
      </c>
      <c r="CA422" s="78">
        <f>SUM(Mariannhill!CA422)</f>
        <v>0</v>
      </c>
      <c r="CB422" s="78">
        <f>SUM(Mariannhill!CB422)</f>
        <v>0</v>
      </c>
      <c r="CC422" s="77">
        <f>SUM(Mariannhill!CC422)</f>
        <v>16666.650000000001</v>
      </c>
      <c r="CD422" s="40" t="s">
        <v>50</v>
      </c>
    </row>
    <row r="423" spans="1:82" x14ac:dyDescent="0.35">
      <c r="A423" s="40"/>
      <c r="B423" s="74" t="s">
        <v>741</v>
      </c>
      <c r="C423" s="130" t="s">
        <v>742</v>
      </c>
      <c r="D423" s="131" t="s">
        <v>90</v>
      </c>
      <c r="E423" s="255">
        <f>SUM(Mariannhill!E423)</f>
        <v>1</v>
      </c>
      <c r="F423" s="214" t="b">
        <f>(Mariannhill!G421)=G423</f>
        <v>1</v>
      </c>
      <c r="G423" s="75">
        <f t="shared" si="119"/>
        <v>0</v>
      </c>
      <c r="H423" s="76">
        <f>SUM(Mariannhill!H423)</f>
        <v>0</v>
      </c>
      <c r="I423" s="77">
        <f>SUM(Mariannhill!I423)</f>
        <v>0</v>
      </c>
      <c r="J423" s="76">
        <f>SUM(Mariannhill!J423)</f>
        <v>0</v>
      </c>
      <c r="K423" s="78">
        <f>SUM(Mariannhill!K423)</f>
        <v>0</v>
      </c>
      <c r="L423" s="78">
        <f>SUM(Mariannhill!L423)</f>
        <v>0</v>
      </c>
      <c r="M423" s="78">
        <f>SUM(Mariannhill!M423)</f>
        <v>0</v>
      </c>
      <c r="N423" s="78">
        <f>SUM(Mariannhill!N423)</f>
        <v>0</v>
      </c>
      <c r="O423" s="78">
        <f>SUM(Mariannhill!O423)</f>
        <v>0</v>
      </c>
      <c r="P423" s="78">
        <f>SUM(Mariannhill!P423)</f>
        <v>0</v>
      </c>
      <c r="Q423" s="78">
        <f>SUM(Mariannhill!Q423)</f>
        <v>0</v>
      </c>
      <c r="R423" s="78">
        <f>SUM(Mariannhill!R423)</f>
        <v>0</v>
      </c>
      <c r="S423" s="78">
        <f>SUM(Mariannhill!S423)</f>
        <v>0</v>
      </c>
      <c r="T423" s="78">
        <f>SUM(Mariannhill!T423)</f>
        <v>0</v>
      </c>
      <c r="U423" s="77">
        <f>SUM(Mariannhill!U423)</f>
        <v>0</v>
      </c>
      <c r="V423" s="76">
        <f>SUM(Mariannhill!V423)</f>
        <v>0</v>
      </c>
      <c r="W423" s="78">
        <f>SUM(Mariannhill!W423)</f>
        <v>0</v>
      </c>
      <c r="X423" s="78">
        <f>SUM(Mariannhill!X423)</f>
        <v>0</v>
      </c>
      <c r="Y423" s="78">
        <f>SUM(Mariannhill!Y423)</f>
        <v>0</v>
      </c>
      <c r="Z423" s="78">
        <f>SUM(Mariannhill!Z423)</f>
        <v>0</v>
      </c>
      <c r="AA423" s="78">
        <f>SUM(Mariannhill!AA423)</f>
        <v>0</v>
      </c>
      <c r="AB423" s="78">
        <f>SUM(Mariannhill!AB423)</f>
        <v>0</v>
      </c>
      <c r="AC423" s="78">
        <f>SUM(Mariannhill!AC423)</f>
        <v>0</v>
      </c>
      <c r="AD423" s="78">
        <f>SUM(Mariannhill!AD423)</f>
        <v>0</v>
      </c>
      <c r="AE423" s="78">
        <f>SUM(Mariannhill!AE423)</f>
        <v>0</v>
      </c>
      <c r="AF423" s="78">
        <f>SUM(Mariannhill!AF423)</f>
        <v>0</v>
      </c>
      <c r="AG423" s="77">
        <f>SUM(Mariannhill!AG423)</f>
        <v>0</v>
      </c>
      <c r="AH423" s="79">
        <f>SUM(Mariannhill!AH423)</f>
        <v>0</v>
      </c>
      <c r="AI423" s="78">
        <f>SUM(Mariannhill!AI423)</f>
        <v>0</v>
      </c>
      <c r="AJ423" s="78">
        <f>SUM(Mariannhill!AJ423)</f>
        <v>0</v>
      </c>
      <c r="AK423" s="78">
        <f>SUM(Mariannhill!AK423)</f>
        <v>0</v>
      </c>
      <c r="AL423" s="78">
        <f>SUM(Mariannhill!AL423)</f>
        <v>0</v>
      </c>
      <c r="AM423" s="78">
        <f>SUM(Mariannhill!AM423)</f>
        <v>0</v>
      </c>
      <c r="AN423" s="78">
        <f>SUM(Mariannhill!AN423)</f>
        <v>0</v>
      </c>
      <c r="AO423" s="78">
        <f>SUM(Mariannhill!AO423)</f>
        <v>0</v>
      </c>
      <c r="AP423" s="78">
        <f>SUM(Mariannhill!AP423)</f>
        <v>0</v>
      </c>
      <c r="AQ423" s="78">
        <f>SUM(Mariannhill!AQ423)</f>
        <v>0</v>
      </c>
      <c r="AR423" s="78">
        <f>SUM(Mariannhill!AR423)</f>
        <v>0</v>
      </c>
      <c r="AS423" s="77">
        <f>SUM(Mariannhill!AS423)</f>
        <v>0</v>
      </c>
      <c r="AT423" s="79">
        <f>SUM(Mariannhill!AT423)</f>
        <v>0</v>
      </c>
      <c r="AU423" s="78">
        <f>SUM(Mariannhill!AU423)</f>
        <v>0</v>
      </c>
      <c r="AV423" s="78">
        <f>SUM(Mariannhill!AV423)</f>
        <v>0</v>
      </c>
      <c r="AW423" s="78">
        <f>SUM(Mariannhill!AW423)</f>
        <v>0</v>
      </c>
      <c r="AX423" s="78">
        <f>SUM(Mariannhill!AX423)</f>
        <v>0</v>
      </c>
      <c r="AY423" s="78">
        <f>SUM(Mariannhill!AY423)</f>
        <v>0</v>
      </c>
      <c r="AZ423" s="78">
        <f>SUM(Mariannhill!AZ423)</f>
        <v>0</v>
      </c>
      <c r="BA423" s="78">
        <f>SUM(Mariannhill!BA423)</f>
        <v>0</v>
      </c>
      <c r="BB423" s="78">
        <f>SUM(Mariannhill!BB423)</f>
        <v>0</v>
      </c>
      <c r="BC423" s="78">
        <f>SUM(Mariannhill!BC423)</f>
        <v>0</v>
      </c>
      <c r="BD423" s="78">
        <f>SUM(Mariannhill!BD423)</f>
        <v>0</v>
      </c>
      <c r="BE423" s="77">
        <f>SUM(Mariannhill!BE423)</f>
        <v>0</v>
      </c>
      <c r="BF423" s="79">
        <f>SUM(Mariannhill!BF423)</f>
        <v>0</v>
      </c>
      <c r="BG423" s="78">
        <f>SUM(Mariannhill!BG423)</f>
        <v>0</v>
      </c>
      <c r="BH423" s="78">
        <f>SUM(Mariannhill!BH423)</f>
        <v>0</v>
      </c>
      <c r="BI423" s="78">
        <f>SUM(Mariannhill!BI423)</f>
        <v>0</v>
      </c>
      <c r="BJ423" s="78">
        <f>SUM(Mariannhill!BJ423)</f>
        <v>0</v>
      </c>
      <c r="BK423" s="78">
        <f>SUM(Mariannhill!BK423)</f>
        <v>0</v>
      </c>
      <c r="BL423" s="78">
        <f>SUM(Mariannhill!BL423)</f>
        <v>0</v>
      </c>
      <c r="BM423" s="78">
        <f>SUM(Mariannhill!BM423)</f>
        <v>0</v>
      </c>
      <c r="BN423" s="78">
        <f>SUM(Mariannhill!BN423)</f>
        <v>0</v>
      </c>
      <c r="BO423" s="78">
        <f>SUM(Mariannhill!BO423)</f>
        <v>0</v>
      </c>
      <c r="BP423" s="78">
        <f>SUM(Mariannhill!BP423)</f>
        <v>0</v>
      </c>
      <c r="BQ423" s="77">
        <f>SUM(Mariannhill!BQ423)</f>
        <v>0</v>
      </c>
      <c r="BR423" s="79">
        <f>SUM(Mariannhill!BR423)</f>
        <v>0</v>
      </c>
      <c r="BS423" s="78">
        <f>SUM(Mariannhill!BS423)</f>
        <v>0</v>
      </c>
      <c r="BT423" s="78">
        <f>SUM(Mariannhill!BT423)</f>
        <v>0</v>
      </c>
      <c r="BU423" s="78">
        <f>SUM(Mariannhill!BU423)</f>
        <v>0</v>
      </c>
      <c r="BV423" s="78">
        <f>SUM(Mariannhill!BV423)</f>
        <v>0</v>
      </c>
      <c r="BW423" s="78">
        <f>SUM(Mariannhill!BW423)</f>
        <v>0</v>
      </c>
      <c r="BX423" s="78">
        <f>SUM(Mariannhill!BX423)</f>
        <v>0</v>
      </c>
      <c r="BY423" s="78">
        <f>SUM(Mariannhill!BY423)</f>
        <v>0</v>
      </c>
      <c r="BZ423" s="78">
        <f>SUM(Mariannhill!BZ423)</f>
        <v>0</v>
      </c>
      <c r="CA423" s="78">
        <f>SUM(Mariannhill!CA423)</f>
        <v>0</v>
      </c>
      <c r="CB423" s="78">
        <f>SUM(Mariannhill!CB423)</f>
        <v>0</v>
      </c>
      <c r="CC423" s="77">
        <f>SUM(Mariannhill!CC423)</f>
        <v>0</v>
      </c>
      <c r="CD423" s="40" t="s">
        <v>50</v>
      </c>
    </row>
    <row r="424" spans="1:82" ht="39" x14ac:dyDescent="0.35">
      <c r="A424" s="40"/>
      <c r="B424" s="25" t="s">
        <v>743</v>
      </c>
      <c r="C424" s="259" t="str">
        <f>"Nominated Subcontract Contract Participation Works and Services (including Provisional Sums and allowances in the Nominated Subcontract for Schedule D series ("&amp; TEXT(F424,"## ### ###") &amp;")"</f>
        <v>Nominated Subcontract Contract Participation Works and Services (including Provisional Sums and allowances in the Nominated Subcontract for Schedule D series (FALSE)</v>
      </c>
      <c r="D424" s="29" t="s">
        <v>350</v>
      </c>
      <c r="E424" s="255">
        <f>SUM(Mariannhill!E424)</f>
        <v>1</v>
      </c>
      <c r="F424" s="214" t="b">
        <f>(Mariannhill!G422)=G424</f>
        <v>0</v>
      </c>
      <c r="G424" s="75">
        <f t="shared" si="119"/>
        <v>3254000</v>
      </c>
      <c r="H424" s="76">
        <f>SUM(Mariannhill!H424)</f>
        <v>0</v>
      </c>
      <c r="I424" s="77">
        <f>SUM(Mariannhill!I424)</f>
        <v>0</v>
      </c>
      <c r="J424" s="76">
        <f>SUM(Mariannhill!J424)</f>
        <v>0</v>
      </c>
      <c r="K424" s="78">
        <f>SUM(Mariannhill!K424)</f>
        <v>0</v>
      </c>
      <c r="L424" s="78">
        <f>SUM(Mariannhill!L424)</f>
        <v>0</v>
      </c>
      <c r="M424" s="78">
        <f>SUM(Mariannhill!M424)</f>
        <v>0</v>
      </c>
      <c r="N424" s="78">
        <f>SUM(Mariannhill!N424)</f>
        <v>0</v>
      </c>
      <c r="O424" s="78">
        <f>SUM(Mariannhill!O424)</f>
        <v>0</v>
      </c>
      <c r="P424" s="78">
        <f>SUM(Mariannhill!P424)</f>
        <v>0</v>
      </c>
      <c r="Q424" s="78">
        <f>SUM(Mariannhill!Q424)</f>
        <v>0</v>
      </c>
      <c r="R424" s="78">
        <f>SUM(Mariannhill!R424)</f>
        <v>0</v>
      </c>
      <c r="S424" s="78">
        <f>SUM(Mariannhill!S424)</f>
        <v>0</v>
      </c>
      <c r="T424" s="78">
        <f>SUM(Mariannhill!T424)</f>
        <v>0</v>
      </c>
      <c r="U424" s="77">
        <f>SUM(Mariannhill!U424)</f>
        <v>542333.32999999996</v>
      </c>
      <c r="V424" s="76">
        <f>SUM(Mariannhill!V424)</f>
        <v>0</v>
      </c>
      <c r="W424" s="78">
        <f>SUM(Mariannhill!W424)</f>
        <v>0</v>
      </c>
      <c r="X424" s="78">
        <f>SUM(Mariannhill!X424)</f>
        <v>0</v>
      </c>
      <c r="Y424" s="78">
        <f>SUM(Mariannhill!Y424)</f>
        <v>0</v>
      </c>
      <c r="Z424" s="78">
        <f>SUM(Mariannhill!Z424)</f>
        <v>0</v>
      </c>
      <c r="AA424" s="78">
        <f>SUM(Mariannhill!AA424)</f>
        <v>0</v>
      </c>
      <c r="AB424" s="78">
        <f>SUM(Mariannhill!AB424)</f>
        <v>0</v>
      </c>
      <c r="AC424" s="78">
        <f>SUM(Mariannhill!AC424)</f>
        <v>0</v>
      </c>
      <c r="AD424" s="78">
        <f>SUM(Mariannhill!AD424)</f>
        <v>0</v>
      </c>
      <c r="AE424" s="78">
        <f>SUM(Mariannhill!AE424)</f>
        <v>0</v>
      </c>
      <c r="AF424" s="78">
        <f>SUM(Mariannhill!AF424)</f>
        <v>0</v>
      </c>
      <c r="AG424" s="77">
        <f>SUM(Mariannhill!AG424)</f>
        <v>542333.32999999996</v>
      </c>
      <c r="AH424" s="79">
        <f>SUM(Mariannhill!AH424)</f>
        <v>0</v>
      </c>
      <c r="AI424" s="78">
        <f>SUM(Mariannhill!AI424)</f>
        <v>0</v>
      </c>
      <c r="AJ424" s="78">
        <f>SUM(Mariannhill!AJ424)</f>
        <v>0</v>
      </c>
      <c r="AK424" s="78">
        <f>SUM(Mariannhill!AK424)</f>
        <v>0</v>
      </c>
      <c r="AL424" s="78">
        <f>SUM(Mariannhill!AL424)</f>
        <v>0</v>
      </c>
      <c r="AM424" s="78">
        <f>SUM(Mariannhill!AM424)</f>
        <v>0</v>
      </c>
      <c r="AN424" s="78">
        <f>SUM(Mariannhill!AN424)</f>
        <v>0</v>
      </c>
      <c r="AO424" s="78">
        <f>SUM(Mariannhill!AO424)</f>
        <v>0</v>
      </c>
      <c r="AP424" s="78">
        <f>SUM(Mariannhill!AP424)</f>
        <v>0</v>
      </c>
      <c r="AQ424" s="78">
        <f>SUM(Mariannhill!AQ424)</f>
        <v>0</v>
      </c>
      <c r="AR424" s="78">
        <f>SUM(Mariannhill!AR424)</f>
        <v>0</v>
      </c>
      <c r="AS424" s="77">
        <f>SUM(Mariannhill!AS424)</f>
        <v>542333.32999999996</v>
      </c>
      <c r="AT424" s="79">
        <f>SUM(Mariannhill!AT424)</f>
        <v>0</v>
      </c>
      <c r="AU424" s="78">
        <f>SUM(Mariannhill!AU424)</f>
        <v>0</v>
      </c>
      <c r="AV424" s="78">
        <f>SUM(Mariannhill!AV424)</f>
        <v>0</v>
      </c>
      <c r="AW424" s="78">
        <f>SUM(Mariannhill!AW424)</f>
        <v>0</v>
      </c>
      <c r="AX424" s="78">
        <f>SUM(Mariannhill!AX424)</f>
        <v>0</v>
      </c>
      <c r="AY424" s="78">
        <f>SUM(Mariannhill!AY424)</f>
        <v>0</v>
      </c>
      <c r="AZ424" s="78">
        <f>SUM(Mariannhill!AZ424)</f>
        <v>0</v>
      </c>
      <c r="BA424" s="78">
        <f>SUM(Mariannhill!BA424)</f>
        <v>0</v>
      </c>
      <c r="BB424" s="78">
        <f>SUM(Mariannhill!BB424)</f>
        <v>0</v>
      </c>
      <c r="BC424" s="78">
        <f>SUM(Mariannhill!BC424)</f>
        <v>0</v>
      </c>
      <c r="BD424" s="78">
        <f>SUM(Mariannhill!BD424)</f>
        <v>0</v>
      </c>
      <c r="BE424" s="77">
        <f>SUM(Mariannhill!BE424)</f>
        <v>542333.32999999996</v>
      </c>
      <c r="BF424" s="79">
        <f>SUM(Mariannhill!BF424)</f>
        <v>0</v>
      </c>
      <c r="BG424" s="78">
        <f>SUM(Mariannhill!BG424)</f>
        <v>0</v>
      </c>
      <c r="BH424" s="78">
        <f>SUM(Mariannhill!BH424)</f>
        <v>0</v>
      </c>
      <c r="BI424" s="78">
        <f>SUM(Mariannhill!BI424)</f>
        <v>0</v>
      </c>
      <c r="BJ424" s="78">
        <f>SUM(Mariannhill!BJ424)</f>
        <v>0</v>
      </c>
      <c r="BK424" s="78">
        <f>SUM(Mariannhill!BK424)</f>
        <v>0</v>
      </c>
      <c r="BL424" s="78">
        <f>SUM(Mariannhill!BL424)</f>
        <v>0</v>
      </c>
      <c r="BM424" s="78">
        <f>SUM(Mariannhill!BM424)</f>
        <v>0</v>
      </c>
      <c r="BN424" s="78">
        <f>SUM(Mariannhill!BN424)</f>
        <v>0</v>
      </c>
      <c r="BO424" s="78">
        <f>SUM(Mariannhill!BO424)</f>
        <v>0</v>
      </c>
      <c r="BP424" s="78">
        <f>SUM(Mariannhill!BP424)</f>
        <v>0</v>
      </c>
      <c r="BQ424" s="77">
        <f>SUM(Mariannhill!BQ424)</f>
        <v>542333.32999999996</v>
      </c>
      <c r="BR424" s="79">
        <f>SUM(Mariannhill!BR424)</f>
        <v>0</v>
      </c>
      <c r="BS424" s="78">
        <f>SUM(Mariannhill!BS424)</f>
        <v>0</v>
      </c>
      <c r="BT424" s="78">
        <f>SUM(Mariannhill!BT424)</f>
        <v>0</v>
      </c>
      <c r="BU424" s="78">
        <f>SUM(Mariannhill!BU424)</f>
        <v>0</v>
      </c>
      <c r="BV424" s="78">
        <f>SUM(Mariannhill!BV424)</f>
        <v>0</v>
      </c>
      <c r="BW424" s="78">
        <f>SUM(Mariannhill!BW424)</f>
        <v>0</v>
      </c>
      <c r="BX424" s="78">
        <f>SUM(Mariannhill!BX424)</f>
        <v>0</v>
      </c>
      <c r="BY424" s="78">
        <f>SUM(Mariannhill!BY424)</f>
        <v>0</v>
      </c>
      <c r="BZ424" s="78">
        <f>SUM(Mariannhill!BZ424)</f>
        <v>0</v>
      </c>
      <c r="CA424" s="78">
        <f>SUM(Mariannhill!CA424)</f>
        <v>0</v>
      </c>
      <c r="CB424" s="78">
        <f>SUM(Mariannhill!CB424)</f>
        <v>0</v>
      </c>
      <c r="CC424" s="77">
        <f>SUM(Mariannhill!CC424)</f>
        <v>542333.35</v>
      </c>
      <c r="CD424" s="40" t="s">
        <v>50</v>
      </c>
    </row>
    <row r="425" spans="1:82" ht="26" x14ac:dyDescent="0.35">
      <c r="A425" s="40"/>
      <c r="B425" s="26" t="s">
        <v>744</v>
      </c>
      <c r="C425" s="27" t="str">
        <f>"Nominated Subcontract Contract Participation Works and Services - Overhead charges and Profit in respect of B-6014-a ("&amp; TEXT(F389,"###%") &amp; ")"</f>
        <v>Nominated Subcontract Contract Participation Works and Services - Overhead charges and Profit in respect of B-6014-a (TRUE)</v>
      </c>
      <c r="D425" s="256" t="s">
        <v>213</v>
      </c>
      <c r="E425" s="255">
        <f>SUM(Mariannhill!E425)</f>
        <v>3254000</v>
      </c>
      <c r="F425" s="214" t="b">
        <f>(Mariannhill!G423)=G425</f>
        <v>1</v>
      </c>
      <c r="G425" s="75">
        <f t="shared" si="119"/>
        <v>0</v>
      </c>
      <c r="H425" s="76">
        <f>SUM(Mariannhill!H425)</f>
        <v>0</v>
      </c>
      <c r="I425" s="77">
        <f>SUM(Mariannhill!I425)</f>
        <v>0</v>
      </c>
      <c r="J425" s="76">
        <f>SUM(Mariannhill!J425)</f>
        <v>0</v>
      </c>
      <c r="K425" s="78">
        <f>SUM(Mariannhill!K425)</f>
        <v>0</v>
      </c>
      <c r="L425" s="78">
        <f>SUM(Mariannhill!L425)</f>
        <v>0</v>
      </c>
      <c r="M425" s="78">
        <f>SUM(Mariannhill!M425)</f>
        <v>0</v>
      </c>
      <c r="N425" s="78">
        <f>SUM(Mariannhill!N425)</f>
        <v>0</v>
      </c>
      <c r="O425" s="78">
        <f>SUM(Mariannhill!O425)</f>
        <v>0</v>
      </c>
      <c r="P425" s="78">
        <f>SUM(Mariannhill!P425)</f>
        <v>0</v>
      </c>
      <c r="Q425" s="78">
        <f>SUM(Mariannhill!Q425)</f>
        <v>0</v>
      </c>
      <c r="R425" s="78">
        <f>SUM(Mariannhill!R425)</f>
        <v>0</v>
      </c>
      <c r="S425" s="78">
        <f>SUM(Mariannhill!S425)</f>
        <v>0</v>
      </c>
      <c r="T425" s="78">
        <f>SUM(Mariannhill!T425)</f>
        <v>0</v>
      </c>
      <c r="U425" s="77">
        <f>SUM(Mariannhill!U425)</f>
        <v>0</v>
      </c>
      <c r="V425" s="76">
        <f>SUM(Mariannhill!V425)</f>
        <v>0</v>
      </c>
      <c r="W425" s="78">
        <f>SUM(Mariannhill!W425)</f>
        <v>0</v>
      </c>
      <c r="X425" s="78">
        <f>SUM(Mariannhill!X425)</f>
        <v>0</v>
      </c>
      <c r="Y425" s="78">
        <f>SUM(Mariannhill!Y425)</f>
        <v>0</v>
      </c>
      <c r="Z425" s="78">
        <f>SUM(Mariannhill!Z425)</f>
        <v>0</v>
      </c>
      <c r="AA425" s="78">
        <f>SUM(Mariannhill!AA425)</f>
        <v>0</v>
      </c>
      <c r="AB425" s="78">
        <f>SUM(Mariannhill!AB425)</f>
        <v>0</v>
      </c>
      <c r="AC425" s="78">
        <f>SUM(Mariannhill!AC425)</f>
        <v>0</v>
      </c>
      <c r="AD425" s="78">
        <f>SUM(Mariannhill!AD425)</f>
        <v>0</v>
      </c>
      <c r="AE425" s="78">
        <f>SUM(Mariannhill!AE425)</f>
        <v>0</v>
      </c>
      <c r="AF425" s="78">
        <f>SUM(Mariannhill!AF425)</f>
        <v>0</v>
      </c>
      <c r="AG425" s="77">
        <f>SUM(Mariannhill!AG425)</f>
        <v>0</v>
      </c>
      <c r="AH425" s="79">
        <f>SUM(Mariannhill!AH425)</f>
        <v>0</v>
      </c>
      <c r="AI425" s="78">
        <f>SUM(Mariannhill!AI425)</f>
        <v>0</v>
      </c>
      <c r="AJ425" s="78">
        <f>SUM(Mariannhill!AJ425)</f>
        <v>0</v>
      </c>
      <c r="AK425" s="78">
        <f>SUM(Mariannhill!AK425)</f>
        <v>0</v>
      </c>
      <c r="AL425" s="78">
        <f>SUM(Mariannhill!AL425)</f>
        <v>0</v>
      </c>
      <c r="AM425" s="78">
        <f>SUM(Mariannhill!AM425)</f>
        <v>0</v>
      </c>
      <c r="AN425" s="78">
        <f>SUM(Mariannhill!AN425)</f>
        <v>0</v>
      </c>
      <c r="AO425" s="78">
        <f>SUM(Mariannhill!AO425)</f>
        <v>0</v>
      </c>
      <c r="AP425" s="78">
        <f>SUM(Mariannhill!AP425)</f>
        <v>0</v>
      </c>
      <c r="AQ425" s="78">
        <f>SUM(Mariannhill!AQ425)</f>
        <v>0</v>
      </c>
      <c r="AR425" s="78">
        <f>SUM(Mariannhill!AR425)</f>
        <v>0</v>
      </c>
      <c r="AS425" s="77">
        <f>SUM(Mariannhill!AS425)</f>
        <v>0</v>
      </c>
      <c r="AT425" s="79">
        <f>SUM(Mariannhill!AT425)</f>
        <v>0</v>
      </c>
      <c r="AU425" s="78">
        <f>SUM(Mariannhill!AU425)</f>
        <v>0</v>
      </c>
      <c r="AV425" s="78">
        <f>SUM(Mariannhill!AV425)</f>
        <v>0</v>
      </c>
      <c r="AW425" s="78">
        <f>SUM(Mariannhill!AW425)</f>
        <v>0</v>
      </c>
      <c r="AX425" s="78">
        <f>SUM(Mariannhill!AX425)</f>
        <v>0</v>
      </c>
      <c r="AY425" s="78">
        <f>SUM(Mariannhill!AY425)</f>
        <v>0</v>
      </c>
      <c r="AZ425" s="78">
        <f>SUM(Mariannhill!AZ425)</f>
        <v>0</v>
      </c>
      <c r="BA425" s="78">
        <f>SUM(Mariannhill!BA425)</f>
        <v>0</v>
      </c>
      <c r="BB425" s="78">
        <f>SUM(Mariannhill!BB425)</f>
        <v>0</v>
      </c>
      <c r="BC425" s="78">
        <f>SUM(Mariannhill!BC425)</f>
        <v>0</v>
      </c>
      <c r="BD425" s="78">
        <f>SUM(Mariannhill!BD425)</f>
        <v>0</v>
      </c>
      <c r="BE425" s="77">
        <f>SUM(Mariannhill!BE425)</f>
        <v>0</v>
      </c>
      <c r="BF425" s="79">
        <f>SUM(Mariannhill!BF425)</f>
        <v>0</v>
      </c>
      <c r="BG425" s="78">
        <f>SUM(Mariannhill!BG425)</f>
        <v>0</v>
      </c>
      <c r="BH425" s="78">
        <f>SUM(Mariannhill!BH425)</f>
        <v>0</v>
      </c>
      <c r="BI425" s="78">
        <f>SUM(Mariannhill!BI425)</f>
        <v>0</v>
      </c>
      <c r="BJ425" s="78">
        <f>SUM(Mariannhill!BJ425)</f>
        <v>0</v>
      </c>
      <c r="BK425" s="78">
        <f>SUM(Mariannhill!BK425)</f>
        <v>0</v>
      </c>
      <c r="BL425" s="78">
        <f>SUM(Mariannhill!BL425)</f>
        <v>0</v>
      </c>
      <c r="BM425" s="78">
        <f>SUM(Mariannhill!BM425)</f>
        <v>0</v>
      </c>
      <c r="BN425" s="78">
        <f>SUM(Mariannhill!BN425)</f>
        <v>0</v>
      </c>
      <c r="BO425" s="78">
        <f>SUM(Mariannhill!BO425)</f>
        <v>0</v>
      </c>
      <c r="BP425" s="78">
        <f>SUM(Mariannhill!BP425)</f>
        <v>0</v>
      </c>
      <c r="BQ425" s="77">
        <f>SUM(Mariannhill!BQ425)</f>
        <v>0</v>
      </c>
      <c r="BR425" s="79">
        <f>SUM(Mariannhill!BR425)</f>
        <v>0</v>
      </c>
      <c r="BS425" s="78">
        <f>SUM(Mariannhill!BS425)</f>
        <v>0</v>
      </c>
      <c r="BT425" s="78">
        <f>SUM(Mariannhill!BT425)</f>
        <v>0</v>
      </c>
      <c r="BU425" s="78">
        <f>SUM(Mariannhill!BU425)</f>
        <v>0</v>
      </c>
      <c r="BV425" s="78">
        <f>SUM(Mariannhill!BV425)</f>
        <v>0</v>
      </c>
      <c r="BW425" s="78">
        <f>SUM(Mariannhill!BW425)</f>
        <v>0</v>
      </c>
      <c r="BX425" s="78">
        <f>SUM(Mariannhill!BX425)</f>
        <v>0</v>
      </c>
      <c r="BY425" s="78">
        <f>SUM(Mariannhill!BY425)</f>
        <v>0</v>
      </c>
      <c r="BZ425" s="78">
        <f>SUM(Mariannhill!BZ425)</f>
        <v>0</v>
      </c>
      <c r="CA425" s="78">
        <f>SUM(Mariannhill!CA425)</f>
        <v>0</v>
      </c>
      <c r="CB425" s="78">
        <f>SUM(Mariannhill!CB425)</f>
        <v>0</v>
      </c>
      <c r="CC425" s="77">
        <f>SUM(Mariannhill!CC425)</f>
        <v>0</v>
      </c>
      <c r="CD425" s="40" t="s">
        <v>50</v>
      </c>
    </row>
    <row r="426" spans="1:82" x14ac:dyDescent="0.35">
      <c r="A426" s="40"/>
      <c r="B426" s="163"/>
      <c r="C426" s="164"/>
      <c r="D426" s="165"/>
      <c r="E426" s="286"/>
      <c r="F426" s="214" t="b">
        <f>(Mariannhill!G424)=G426</f>
        <v>0</v>
      </c>
      <c r="G426" s="173"/>
      <c r="H426" s="166"/>
      <c r="I426" s="167"/>
      <c r="J426" s="166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67"/>
      <c r="V426" s="166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67"/>
      <c r="AH426" s="168"/>
      <c r="AI426" s="110"/>
      <c r="AJ426" s="110"/>
      <c r="AK426" s="110"/>
      <c r="AL426" s="110"/>
      <c r="AM426" s="110"/>
      <c r="AN426" s="110"/>
      <c r="AO426" s="110"/>
      <c r="AP426" s="110"/>
      <c r="AQ426" s="110"/>
      <c r="AR426" s="110"/>
      <c r="AS426" s="167"/>
      <c r="AT426" s="168"/>
      <c r="AU426" s="110"/>
      <c r="AV426" s="110"/>
      <c r="AW426" s="110"/>
      <c r="AX426" s="110"/>
      <c r="AY426" s="110"/>
      <c r="AZ426" s="110"/>
      <c r="BA426" s="110"/>
      <c r="BB426" s="110"/>
      <c r="BC426" s="110"/>
      <c r="BD426" s="110"/>
      <c r="BE426" s="167"/>
      <c r="BF426" s="168"/>
      <c r="BG426" s="110"/>
      <c r="BH426" s="110"/>
      <c r="BI426" s="110"/>
      <c r="BJ426" s="110"/>
      <c r="BK426" s="110"/>
      <c r="BL426" s="110"/>
      <c r="BM426" s="110"/>
      <c r="BN426" s="110"/>
      <c r="BO426" s="110"/>
      <c r="BP426" s="110"/>
      <c r="BQ426" s="167"/>
      <c r="BR426" s="168"/>
      <c r="BS426" s="110"/>
      <c r="BT426" s="110"/>
      <c r="BU426" s="110"/>
      <c r="BV426" s="110"/>
      <c r="BW426" s="110"/>
      <c r="BX426" s="110"/>
      <c r="BY426" s="110"/>
      <c r="BZ426" s="110"/>
      <c r="CA426" s="110"/>
      <c r="CB426" s="110"/>
      <c r="CC426" s="167"/>
      <c r="CD426" s="40"/>
    </row>
    <row r="427" spans="1:82" x14ac:dyDescent="0.35">
      <c r="A427" s="40"/>
      <c r="B427" s="157"/>
      <c r="C427" s="158"/>
      <c r="D427" s="159"/>
      <c r="E427" s="276"/>
      <c r="F427" s="42"/>
      <c r="G427" s="43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4"/>
      <c r="BW427" s="44"/>
      <c r="BX427" s="44"/>
      <c r="BY427" s="44"/>
      <c r="BZ427" s="44"/>
      <c r="CA427" s="44"/>
      <c r="CB427" s="44"/>
      <c r="CC427" s="44"/>
      <c r="CD427" s="40"/>
    </row>
    <row r="428" spans="1:82" x14ac:dyDescent="0.35">
      <c r="A428" s="40"/>
      <c r="B428" s="40"/>
      <c r="C428" s="41"/>
      <c r="D428" s="42"/>
      <c r="E428" s="276"/>
      <c r="F428" s="42"/>
      <c r="G428" s="43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44"/>
      <c r="CC428" s="44"/>
      <c r="CD428" s="40"/>
    </row>
    <row r="429" spans="1:82" x14ac:dyDescent="0.35">
      <c r="A429" s="40"/>
      <c r="B429" s="40"/>
      <c r="C429" s="41"/>
      <c r="D429" s="42"/>
      <c r="E429" s="276"/>
      <c r="F429" s="42"/>
      <c r="G429" s="43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0"/>
    </row>
    <row r="430" spans="1:82" x14ac:dyDescent="0.35">
      <c r="A430" s="40"/>
      <c r="B430" s="40"/>
      <c r="C430" s="41"/>
      <c r="D430" s="42"/>
      <c r="E430" s="276"/>
      <c r="F430" s="42"/>
      <c r="G430" s="43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  <c r="BL430" s="44"/>
      <c r="BM430" s="44"/>
      <c r="BN430" s="44"/>
      <c r="BO430" s="44"/>
      <c r="BP430" s="44"/>
      <c r="BQ430" s="44"/>
      <c r="BR430" s="44"/>
      <c r="BS430" s="44"/>
      <c r="BT430" s="44"/>
      <c r="BU430" s="44"/>
      <c r="BV430" s="44"/>
      <c r="BW430" s="44"/>
      <c r="BX430" s="44"/>
      <c r="BY430" s="44"/>
      <c r="BZ430" s="44"/>
      <c r="CA430" s="44"/>
      <c r="CB430" s="44"/>
      <c r="CC430" s="44"/>
      <c r="CD430" s="40"/>
    </row>
    <row r="431" spans="1:82" x14ac:dyDescent="0.35">
      <c r="A431" s="40"/>
      <c r="B431" s="40"/>
      <c r="C431" s="41"/>
      <c r="D431" s="42"/>
      <c r="E431" s="276"/>
      <c r="F431" s="42"/>
      <c r="G431" s="43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0"/>
    </row>
    <row r="432" spans="1:82" x14ac:dyDescent="0.35">
      <c r="A432" s="40"/>
      <c r="B432" s="40"/>
      <c r="C432" s="41"/>
      <c r="D432" s="42"/>
      <c r="E432" s="276"/>
      <c r="F432" s="42"/>
      <c r="G432" s="43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0"/>
    </row>
    <row r="433" spans="1:82" x14ac:dyDescent="0.35">
      <c r="A433" s="40"/>
      <c r="B433" s="40"/>
      <c r="C433" s="41"/>
      <c r="D433" s="42"/>
      <c r="E433" s="276"/>
      <c r="F433" s="42"/>
      <c r="G433" s="43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44"/>
      <c r="CC433" s="44"/>
      <c r="CD433" s="40"/>
    </row>
    <row r="434" spans="1:82" x14ac:dyDescent="0.35">
      <c r="A434" s="40"/>
      <c r="B434" s="40"/>
      <c r="C434" s="41"/>
      <c r="D434" s="42"/>
      <c r="E434" s="276"/>
      <c r="F434" s="42"/>
      <c r="G434" s="43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4"/>
      <c r="BW434" s="44"/>
      <c r="BX434" s="44"/>
      <c r="BY434" s="44"/>
      <c r="BZ434" s="44"/>
      <c r="CA434" s="44"/>
      <c r="CB434" s="44"/>
      <c r="CC434" s="44"/>
      <c r="CD434" s="40"/>
    </row>
    <row r="435" spans="1:82" x14ac:dyDescent="0.35">
      <c r="A435" s="40"/>
      <c r="B435" s="40"/>
      <c r="C435" s="41"/>
      <c r="D435" s="42"/>
      <c r="E435" s="276"/>
      <c r="F435" s="42"/>
      <c r="G435" s="43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0"/>
    </row>
    <row r="436" spans="1:82" x14ac:dyDescent="0.35">
      <c r="A436" s="40"/>
      <c r="B436" s="40"/>
      <c r="C436" s="41"/>
      <c r="D436" s="42"/>
      <c r="E436" s="276"/>
      <c r="F436" s="42"/>
      <c r="G436" s="43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4"/>
      <c r="CD436" s="40"/>
    </row>
    <row r="437" spans="1:82" x14ac:dyDescent="0.35">
      <c r="A437" s="40"/>
      <c r="B437" s="40"/>
      <c r="C437" s="41"/>
      <c r="D437" s="42"/>
      <c r="E437" s="276"/>
      <c r="F437" s="42"/>
      <c r="G437" s="43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0"/>
    </row>
    <row r="438" spans="1:82" x14ac:dyDescent="0.35">
      <c r="A438" s="40"/>
      <c r="B438" s="40"/>
      <c r="C438" s="41"/>
      <c r="D438" s="42"/>
      <c r="E438" s="276"/>
      <c r="F438" s="42"/>
      <c r="G438" s="43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0"/>
    </row>
    <row r="439" spans="1:82" x14ac:dyDescent="0.35">
      <c r="A439" s="40"/>
      <c r="B439" s="40"/>
      <c r="C439" s="41"/>
      <c r="D439" s="42"/>
      <c r="E439" s="276"/>
      <c r="F439" s="42"/>
      <c r="G439" s="43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4"/>
      <c r="BW439" s="44"/>
      <c r="BX439" s="44"/>
      <c r="BY439" s="44"/>
      <c r="BZ439" s="44"/>
      <c r="CA439" s="44"/>
      <c r="CB439" s="44"/>
      <c r="CC439" s="44"/>
      <c r="CD439" s="40"/>
    </row>
    <row r="440" spans="1:82" x14ac:dyDescent="0.35">
      <c r="A440" s="40"/>
      <c r="B440" s="40"/>
      <c r="C440" s="41"/>
      <c r="D440" s="42"/>
      <c r="E440" s="276"/>
      <c r="F440" s="42"/>
      <c r="G440" s="43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4"/>
      <c r="BW440" s="44"/>
      <c r="BX440" s="44"/>
      <c r="BY440" s="44"/>
      <c r="BZ440" s="44"/>
      <c r="CA440" s="44"/>
      <c r="CB440" s="44"/>
      <c r="CC440" s="44"/>
      <c r="CD440" s="40"/>
    </row>
    <row r="441" spans="1:82" x14ac:dyDescent="0.35">
      <c r="A441" s="40"/>
      <c r="B441" s="40"/>
      <c r="C441" s="41"/>
      <c r="D441" s="42"/>
      <c r="E441" s="276"/>
      <c r="F441" s="42"/>
      <c r="G441" s="43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0"/>
    </row>
    <row r="442" spans="1:82" x14ac:dyDescent="0.35">
      <c r="A442" s="40"/>
      <c r="B442" s="40"/>
      <c r="C442" s="41"/>
      <c r="D442" s="42"/>
      <c r="E442" s="276"/>
      <c r="F442" s="42"/>
      <c r="G442" s="43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  <c r="BN442" s="44"/>
      <c r="BO442" s="44"/>
      <c r="BP442" s="44"/>
      <c r="BQ442" s="44"/>
      <c r="BR442" s="44"/>
      <c r="BS442" s="44"/>
      <c r="BT442" s="44"/>
      <c r="BU442" s="44"/>
      <c r="BV442" s="44"/>
      <c r="BW442" s="44"/>
      <c r="BX442" s="44"/>
      <c r="BY442" s="44"/>
      <c r="BZ442" s="44"/>
      <c r="CA442" s="44"/>
      <c r="CB442" s="44"/>
      <c r="CC442" s="44"/>
      <c r="CD442" s="40"/>
    </row>
  </sheetData>
  <sheetProtection algorithmName="SHA-512" hashValue="ZJ16yRwbS/wJycKfQT+5ccetnjOWNAA/zfQe9eLBm3XXwBBUngFZ69V+2G0arYg+H7OoSPOYdpb6TWfF7yezgQ==" saltValue="ET2JrsZSU47dbaBtdvw9OA==" spinCount="100000" sheet="1" objects="1" scenarios="1" selectLockedCells="1"/>
  <mergeCells count="28">
    <mergeCell ref="G2:G3"/>
    <mergeCell ref="V2:AG2"/>
    <mergeCell ref="AH2:AS2"/>
    <mergeCell ref="BR2:CC2"/>
    <mergeCell ref="J2:U2"/>
    <mergeCell ref="H2:I2"/>
    <mergeCell ref="AT2:BE2"/>
    <mergeCell ref="BF2:BQ2"/>
    <mergeCell ref="B2:B3"/>
    <mergeCell ref="C2:C3"/>
    <mergeCell ref="F2:F3"/>
    <mergeCell ref="E2:E3"/>
    <mergeCell ref="D2:D3"/>
    <mergeCell ref="C25:F25"/>
    <mergeCell ref="C26:F26"/>
    <mergeCell ref="C24:F24"/>
    <mergeCell ref="C23:F23"/>
    <mergeCell ref="C12:F12"/>
    <mergeCell ref="C21:F21"/>
    <mergeCell ref="C22:F22"/>
    <mergeCell ref="C8:F8"/>
    <mergeCell ref="C7:F7"/>
    <mergeCell ref="C6:F6"/>
    <mergeCell ref="C20:F20"/>
    <mergeCell ref="C13:F13"/>
    <mergeCell ref="C14:F14"/>
    <mergeCell ref="C15:F15"/>
    <mergeCell ref="C11:F11"/>
  </mergeCells>
  <conditionalFormatting sqref="G24:CC274 H275:CC275 G276:CC389 G391:CC426">
    <cfRule type="expression" dxfId="49" priority="45">
      <formula>G$20&gt;0.4</formula>
    </cfRule>
  </conditionalFormatting>
  <conditionalFormatting sqref="H2 G2:G23">
    <cfRule type="expression" dxfId="48" priority="425">
      <formula>G$20&gt;0.4</formula>
    </cfRule>
  </conditionalFormatting>
  <conditionalFormatting sqref="H3:CC23">
    <cfRule type="expression" dxfId="47" priority="44">
      <formula>H$20&gt;0.4</formula>
    </cfRule>
  </conditionalFormatting>
  <conditionalFormatting sqref="J2 V2 AH2">
    <cfRule type="expression" dxfId="46" priority="426">
      <formula>K$20&gt;0.4</formula>
    </cfRule>
  </conditionalFormatting>
  <conditionalFormatting sqref="AT2">
    <cfRule type="expression" dxfId="45" priority="424">
      <formula>AU$20&gt;0.4</formula>
    </cfRule>
  </conditionalFormatting>
  <conditionalFormatting sqref="BF2">
    <cfRule type="expression" dxfId="44" priority="423">
      <formula>BG$20&gt;0.4</formula>
    </cfRule>
  </conditionalFormatting>
  <conditionalFormatting sqref="BR2">
    <cfRule type="expression" dxfId="43" priority="421">
      <formula>BS$20&gt;0.4</formula>
    </cfRule>
  </conditionalFormatting>
  <printOptions horizontalCentered="1"/>
  <pageMargins left="0.23622047244094491" right="0.23622047244094491" top="0.31496062992125984" bottom="0.59055118110236227" header="0.31496062992125984" footer="0.31496062992125984"/>
  <pageSetup paperSize="8" scale="34" fitToWidth="6" fitToHeight="3" orientation="portrait" r:id="rId1"/>
  <headerFooter>
    <oddFooter>&amp;L&amp;8&amp;F
&amp;A&amp;C&amp;8Page &amp;P of &amp;N&amp;R&amp;8&amp;D &amp;T</oddFooter>
  </headerFooter>
  <colBreaks count="2" manualBreakCount="2">
    <brk id="22" max="1048575" man="1"/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7" tint="0.39997558519241921"/>
    <pageSetUpPr fitToPage="1"/>
  </sheetPr>
  <dimension ref="A1:CH428"/>
  <sheetViews>
    <sheetView showGridLines="0" tabSelected="1" zoomScale="80" zoomScaleNormal="80" zoomScaleSheetLayoutView="70" workbookViewId="0">
      <pane xSplit="6" ySplit="3" topLeftCell="G344" activePane="bottomRight" state="frozen"/>
      <selection activeCell="C386" sqref="C386"/>
      <selection pane="topRight" activeCell="C386" sqref="C386"/>
      <selection pane="bottomLeft" activeCell="C386" sqref="C386"/>
      <selection pane="bottomRight" activeCell="F389" sqref="F389"/>
    </sheetView>
  </sheetViews>
  <sheetFormatPr defaultColWidth="9.08984375" defaultRowHeight="14.5" x14ac:dyDescent="0.35"/>
  <cols>
    <col min="1" max="1" width="1" customWidth="1"/>
    <col min="2" max="2" width="11" bestFit="1" customWidth="1"/>
    <col min="3" max="3" width="89.08984375" customWidth="1"/>
    <col min="4" max="4" width="12.26953125" customWidth="1"/>
    <col min="5" max="5" width="13.1796875" style="293" customWidth="1"/>
    <col min="6" max="6" width="12.54296875" style="32" bestFit="1" customWidth="1"/>
    <col min="7" max="7" width="15" bestFit="1" customWidth="1"/>
    <col min="8" max="8" width="13.81640625" customWidth="1"/>
    <col min="9" max="9" width="15.36328125" customWidth="1"/>
    <col min="10" max="81" width="12.81640625" customWidth="1"/>
    <col min="82" max="82" width="11.36328125" style="45" bestFit="1" customWidth="1"/>
    <col min="83" max="83" width="14.1796875" bestFit="1" customWidth="1"/>
  </cols>
  <sheetData>
    <row r="1" spans="1:82" x14ac:dyDescent="0.35">
      <c r="A1" s="40"/>
      <c r="B1" s="40"/>
      <c r="C1" s="41"/>
      <c r="D1" s="42"/>
      <c r="E1" s="276"/>
      <c r="F1" s="273"/>
      <c r="G1" s="43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0"/>
    </row>
    <row r="2" spans="1:82" x14ac:dyDescent="0.35">
      <c r="A2" s="40"/>
      <c r="B2" s="388" t="s">
        <v>21</v>
      </c>
      <c r="C2" s="390" t="s">
        <v>22</v>
      </c>
      <c r="D2" s="396" t="s">
        <v>23</v>
      </c>
      <c r="E2" s="394" t="s">
        <v>24</v>
      </c>
      <c r="F2" s="392" t="s">
        <v>25</v>
      </c>
      <c r="G2" s="380" t="s">
        <v>26</v>
      </c>
      <c r="H2" s="369" t="s">
        <v>7</v>
      </c>
      <c r="I2" s="370"/>
      <c r="J2" s="366" t="s">
        <v>27</v>
      </c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8"/>
      <c r="V2" s="366" t="s">
        <v>28</v>
      </c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8"/>
      <c r="AH2" s="366" t="s">
        <v>29</v>
      </c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8"/>
      <c r="AT2" s="366" t="s">
        <v>30</v>
      </c>
      <c r="AU2" s="367"/>
      <c r="AV2" s="367"/>
      <c r="AW2" s="367"/>
      <c r="AX2" s="367"/>
      <c r="AY2" s="367"/>
      <c r="AZ2" s="367"/>
      <c r="BA2" s="367"/>
      <c r="BB2" s="367"/>
      <c r="BC2" s="367"/>
      <c r="BD2" s="367"/>
      <c r="BE2" s="368"/>
      <c r="BF2" s="366" t="s">
        <v>31</v>
      </c>
      <c r="BG2" s="367"/>
      <c r="BH2" s="367"/>
      <c r="BI2" s="367"/>
      <c r="BJ2" s="367"/>
      <c r="BK2" s="367"/>
      <c r="BL2" s="367"/>
      <c r="BM2" s="367"/>
      <c r="BN2" s="367"/>
      <c r="BO2" s="367"/>
      <c r="BP2" s="367"/>
      <c r="BQ2" s="368"/>
      <c r="BR2" s="366" t="s">
        <v>32</v>
      </c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8"/>
      <c r="CD2" s="40"/>
    </row>
    <row r="3" spans="1:82" x14ac:dyDescent="0.35">
      <c r="A3" s="40"/>
      <c r="B3" s="389"/>
      <c r="C3" s="391"/>
      <c r="D3" s="397"/>
      <c r="E3" s="395"/>
      <c r="F3" s="393"/>
      <c r="G3" s="381"/>
      <c r="H3" s="46">
        <f>'Title Page'!C11</f>
        <v>46476</v>
      </c>
      <c r="I3" s="47">
        <f>DATE(YEAR(H3),MONTH(H3)+2,1)-1</f>
        <v>46507</v>
      </c>
      <c r="J3" s="46">
        <f>DATE(YEAR(I3),MONTH(I3)+2,1)-1</f>
        <v>46538</v>
      </c>
      <c r="K3" s="48">
        <f t="shared" ref="K3:BV3" si="0">DATE(YEAR(J3),MONTH(J3)+2,1)-1</f>
        <v>46568</v>
      </c>
      <c r="L3" s="48">
        <f t="shared" si="0"/>
        <v>46599</v>
      </c>
      <c r="M3" s="48">
        <f t="shared" si="0"/>
        <v>46630</v>
      </c>
      <c r="N3" s="48">
        <f t="shared" si="0"/>
        <v>46660</v>
      </c>
      <c r="O3" s="48">
        <f t="shared" si="0"/>
        <v>46691</v>
      </c>
      <c r="P3" s="48">
        <f t="shared" si="0"/>
        <v>46721</v>
      </c>
      <c r="Q3" s="48">
        <f t="shared" si="0"/>
        <v>46752</v>
      </c>
      <c r="R3" s="48">
        <f t="shared" si="0"/>
        <v>46783</v>
      </c>
      <c r="S3" s="48">
        <f t="shared" si="0"/>
        <v>46812</v>
      </c>
      <c r="T3" s="48">
        <f t="shared" si="0"/>
        <v>46843</v>
      </c>
      <c r="U3" s="47">
        <f t="shared" si="0"/>
        <v>46873</v>
      </c>
      <c r="V3" s="46">
        <f t="shared" si="0"/>
        <v>46904</v>
      </c>
      <c r="W3" s="48">
        <f t="shared" si="0"/>
        <v>46934</v>
      </c>
      <c r="X3" s="48">
        <f t="shared" si="0"/>
        <v>46965</v>
      </c>
      <c r="Y3" s="48">
        <f t="shared" si="0"/>
        <v>46996</v>
      </c>
      <c r="Z3" s="48">
        <f t="shared" si="0"/>
        <v>47026</v>
      </c>
      <c r="AA3" s="48">
        <f t="shared" si="0"/>
        <v>47057</v>
      </c>
      <c r="AB3" s="48">
        <f t="shared" si="0"/>
        <v>47087</v>
      </c>
      <c r="AC3" s="48">
        <f t="shared" si="0"/>
        <v>47118</v>
      </c>
      <c r="AD3" s="48">
        <f t="shared" si="0"/>
        <v>47149</v>
      </c>
      <c r="AE3" s="48">
        <f t="shared" si="0"/>
        <v>47177</v>
      </c>
      <c r="AF3" s="48">
        <f t="shared" si="0"/>
        <v>47208</v>
      </c>
      <c r="AG3" s="47">
        <f t="shared" si="0"/>
        <v>47238</v>
      </c>
      <c r="AH3" s="46">
        <f t="shared" si="0"/>
        <v>47269</v>
      </c>
      <c r="AI3" s="48">
        <f t="shared" si="0"/>
        <v>47299</v>
      </c>
      <c r="AJ3" s="48">
        <f t="shared" si="0"/>
        <v>47330</v>
      </c>
      <c r="AK3" s="48">
        <f t="shared" si="0"/>
        <v>47361</v>
      </c>
      <c r="AL3" s="48">
        <f t="shared" si="0"/>
        <v>47391</v>
      </c>
      <c r="AM3" s="48">
        <f t="shared" si="0"/>
        <v>47422</v>
      </c>
      <c r="AN3" s="48">
        <f t="shared" si="0"/>
        <v>47452</v>
      </c>
      <c r="AO3" s="48">
        <f t="shared" si="0"/>
        <v>47483</v>
      </c>
      <c r="AP3" s="48">
        <f t="shared" si="0"/>
        <v>47514</v>
      </c>
      <c r="AQ3" s="48">
        <f t="shared" si="0"/>
        <v>47542</v>
      </c>
      <c r="AR3" s="48">
        <f t="shared" si="0"/>
        <v>47573</v>
      </c>
      <c r="AS3" s="47">
        <f t="shared" si="0"/>
        <v>47603</v>
      </c>
      <c r="AT3" s="46">
        <f t="shared" si="0"/>
        <v>47634</v>
      </c>
      <c r="AU3" s="48">
        <f t="shared" si="0"/>
        <v>47664</v>
      </c>
      <c r="AV3" s="48">
        <f t="shared" si="0"/>
        <v>47695</v>
      </c>
      <c r="AW3" s="48">
        <f t="shared" si="0"/>
        <v>47726</v>
      </c>
      <c r="AX3" s="48">
        <f t="shared" si="0"/>
        <v>47756</v>
      </c>
      <c r="AY3" s="48">
        <f t="shared" si="0"/>
        <v>47787</v>
      </c>
      <c r="AZ3" s="48">
        <f t="shared" si="0"/>
        <v>47817</v>
      </c>
      <c r="BA3" s="48">
        <f t="shared" si="0"/>
        <v>47848</v>
      </c>
      <c r="BB3" s="48">
        <f t="shared" si="0"/>
        <v>47879</v>
      </c>
      <c r="BC3" s="48">
        <f t="shared" si="0"/>
        <v>47907</v>
      </c>
      <c r="BD3" s="48">
        <f t="shared" si="0"/>
        <v>47938</v>
      </c>
      <c r="BE3" s="47">
        <f t="shared" si="0"/>
        <v>47968</v>
      </c>
      <c r="BF3" s="46">
        <f t="shared" si="0"/>
        <v>47999</v>
      </c>
      <c r="BG3" s="48">
        <f t="shared" si="0"/>
        <v>48029</v>
      </c>
      <c r="BH3" s="48">
        <f t="shared" si="0"/>
        <v>48060</v>
      </c>
      <c r="BI3" s="48">
        <f t="shared" si="0"/>
        <v>48091</v>
      </c>
      <c r="BJ3" s="48">
        <f t="shared" si="0"/>
        <v>48121</v>
      </c>
      <c r="BK3" s="48">
        <f t="shared" si="0"/>
        <v>48152</v>
      </c>
      <c r="BL3" s="48">
        <f t="shared" si="0"/>
        <v>48182</v>
      </c>
      <c r="BM3" s="48">
        <f t="shared" si="0"/>
        <v>48213</v>
      </c>
      <c r="BN3" s="48">
        <f t="shared" si="0"/>
        <v>48244</v>
      </c>
      <c r="BO3" s="48">
        <f t="shared" si="0"/>
        <v>48273</v>
      </c>
      <c r="BP3" s="48">
        <f t="shared" si="0"/>
        <v>48304</v>
      </c>
      <c r="BQ3" s="47">
        <f t="shared" si="0"/>
        <v>48334</v>
      </c>
      <c r="BR3" s="46">
        <f t="shared" si="0"/>
        <v>48365</v>
      </c>
      <c r="BS3" s="48">
        <f t="shared" si="0"/>
        <v>48395</v>
      </c>
      <c r="BT3" s="48">
        <f t="shared" si="0"/>
        <v>48426</v>
      </c>
      <c r="BU3" s="48">
        <f t="shared" si="0"/>
        <v>48457</v>
      </c>
      <c r="BV3" s="48">
        <f t="shared" si="0"/>
        <v>48487</v>
      </c>
      <c r="BW3" s="48">
        <f t="shared" ref="BW3:CC3" si="1">DATE(YEAR(BV3),MONTH(BV3)+2,1)-1</f>
        <v>48518</v>
      </c>
      <c r="BX3" s="48">
        <f t="shared" si="1"/>
        <v>48548</v>
      </c>
      <c r="BY3" s="48">
        <f t="shared" si="1"/>
        <v>48579</v>
      </c>
      <c r="BZ3" s="48">
        <f t="shared" si="1"/>
        <v>48610</v>
      </c>
      <c r="CA3" s="48">
        <f t="shared" si="1"/>
        <v>48638</v>
      </c>
      <c r="CB3" s="48">
        <f t="shared" si="1"/>
        <v>48669</v>
      </c>
      <c r="CC3" s="47">
        <f t="shared" si="1"/>
        <v>48699</v>
      </c>
      <c r="CD3" s="40"/>
    </row>
    <row r="4" spans="1:82" ht="15.5" x14ac:dyDescent="0.35">
      <c r="A4" s="40"/>
      <c r="B4" s="49"/>
      <c r="C4" s="50"/>
      <c r="D4" s="51"/>
      <c r="E4" s="277"/>
      <c r="F4" s="301"/>
      <c r="G4" s="52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4"/>
      <c r="CD4" s="40"/>
    </row>
    <row r="5" spans="1:82" x14ac:dyDescent="0.35">
      <c r="A5" s="40"/>
      <c r="B5" s="55"/>
      <c r="C5" s="56"/>
      <c r="D5" s="57"/>
      <c r="E5" s="278"/>
      <c r="F5" s="302"/>
      <c r="G5" s="58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59"/>
      <c r="CD5" s="40"/>
    </row>
    <row r="6" spans="1:82" x14ac:dyDescent="0.35">
      <c r="A6" s="40"/>
      <c r="B6" s="55"/>
      <c r="C6" s="377" t="s">
        <v>745</v>
      </c>
      <c r="D6" s="378"/>
      <c r="E6" s="378"/>
      <c r="F6" s="379"/>
      <c r="G6" s="60">
        <f>+G7+G8</f>
        <v>270223780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59"/>
      <c r="CD6" s="40"/>
    </row>
    <row r="7" spans="1:82" x14ac:dyDescent="0.35">
      <c r="A7" s="40"/>
      <c r="B7" s="55"/>
      <c r="C7" s="374" t="s">
        <v>34</v>
      </c>
      <c r="D7" s="375"/>
      <c r="E7" s="375"/>
      <c r="F7" s="376"/>
      <c r="G7" s="61">
        <f>+G8*0.15</f>
        <v>35246580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59"/>
      <c r="CD7" s="40"/>
    </row>
    <row r="8" spans="1:82" x14ac:dyDescent="0.35">
      <c r="A8" s="40"/>
      <c r="B8" s="55"/>
      <c r="C8" s="371" t="s">
        <v>35</v>
      </c>
      <c r="D8" s="372"/>
      <c r="E8" s="372"/>
      <c r="F8" s="373"/>
      <c r="G8" s="62">
        <f>+G11</f>
        <v>234977200</v>
      </c>
      <c r="H8" s="44"/>
      <c r="I8" s="20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59"/>
      <c r="CD8" s="40"/>
    </row>
    <row r="9" spans="1:82" x14ac:dyDescent="0.35">
      <c r="A9" s="40"/>
      <c r="B9" s="55"/>
      <c r="C9" s="40"/>
      <c r="D9" s="44"/>
      <c r="E9" s="279"/>
      <c r="F9" s="112"/>
      <c r="G9" s="63"/>
      <c r="H9" s="44"/>
      <c r="I9" s="20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59"/>
      <c r="CD9" s="40"/>
    </row>
    <row r="10" spans="1:82" x14ac:dyDescent="0.35">
      <c r="A10" s="40"/>
      <c r="B10" s="55"/>
      <c r="C10" s="41"/>
      <c r="D10" s="42"/>
      <c r="E10" s="276"/>
      <c r="F10" s="273" t="s">
        <v>36</v>
      </c>
      <c r="G10" s="43">
        <f>+SUM(H30:CC55,H57:CC96,H98:CC106,H108:CC119,H122:CC133,H135:CC143,H145:CC153,H155:CC157,H159:CC172,H174:CC175,H177:CC177,H179:CC206,H210:CC223,H225:CC251,H253:CC267,H273:CC342,H344:CC346,H348:CC389,H392:CC426)</f>
        <v>234977200</v>
      </c>
      <c r="H10" s="204" t="b">
        <f>G10=G11</f>
        <v>1</v>
      </c>
      <c r="I10" s="112" t="b">
        <f>G28+G208+G391=G10</f>
        <v>1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59"/>
      <c r="CD10" s="40"/>
    </row>
    <row r="11" spans="1:82" x14ac:dyDescent="0.35">
      <c r="A11" s="40"/>
      <c r="B11" s="65"/>
      <c r="C11" s="401" t="s">
        <v>37</v>
      </c>
      <c r="D11" s="402"/>
      <c r="E11" s="402"/>
      <c r="F11" s="403"/>
      <c r="G11" s="245">
        <f>+SUM(H11:CC11)</f>
        <v>234977200</v>
      </c>
      <c r="H11" s="258">
        <f>+H21+H12+H24</f>
        <v>28800000</v>
      </c>
      <c r="I11" s="66">
        <f t="shared" ref="I11:BT11" si="2">+I21+I12+I24</f>
        <v>28800000</v>
      </c>
      <c r="J11" s="258">
        <f t="shared" si="2"/>
        <v>30278488.890000001</v>
      </c>
      <c r="K11" s="67">
        <f t="shared" si="2"/>
        <v>1478488.89</v>
      </c>
      <c r="L11" s="67">
        <f t="shared" si="2"/>
        <v>1478488.89</v>
      </c>
      <c r="M11" s="67">
        <f t="shared" si="2"/>
        <v>1478488.89</v>
      </c>
      <c r="N11" s="67">
        <f t="shared" si="2"/>
        <v>1478488.89</v>
      </c>
      <c r="O11" s="67">
        <f t="shared" si="2"/>
        <v>1478488.89</v>
      </c>
      <c r="P11" s="67">
        <f t="shared" si="2"/>
        <v>1478488.89</v>
      </c>
      <c r="Q11" s="67">
        <f t="shared" si="2"/>
        <v>1478488.89</v>
      </c>
      <c r="R11" s="67">
        <f t="shared" si="2"/>
        <v>1478488.89</v>
      </c>
      <c r="S11" s="67">
        <f t="shared" si="2"/>
        <v>1478488.89</v>
      </c>
      <c r="T11" s="67">
        <f t="shared" si="2"/>
        <v>1478488.89</v>
      </c>
      <c r="U11" s="66">
        <f t="shared" si="2"/>
        <v>10999488.859999999</v>
      </c>
      <c r="V11" s="258">
        <f t="shared" si="2"/>
        <v>1478488.89</v>
      </c>
      <c r="W11" s="67">
        <f t="shared" si="2"/>
        <v>1478488.89</v>
      </c>
      <c r="X11" s="67">
        <f t="shared" si="2"/>
        <v>1478488.89</v>
      </c>
      <c r="Y11" s="67">
        <f t="shared" si="2"/>
        <v>1478488.89</v>
      </c>
      <c r="Z11" s="67">
        <f t="shared" si="2"/>
        <v>1478488.89</v>
      </c>
      <c r="AA11" s="67">
        <f t="shared" si="2"/>
        <v>1478488.89</v>
      </c>
      <c r="AB11" s="67">
        <f t="shared" si="2"/>
        <v>1200711.1100000001</v>
      </c>
      <c r="AC11" s="67">
        <f t="shared" si="2"/>
        <v>1200711.1100000001</v>
      </c>
      <c r="AD11" s="67">
        <f t="shared" si="2"/>
        <v>1200711.1100000001</v>
      </c>
      <c r="AE11" s="67">
        <f t="shared" si="2"/>
        <v>1200711.1100000001</v>
      </c>
      <c r="AF11" s="67">
        <f t="shared" si="2"/>
        <v>1200711.1100000001</v>
      </c>
      <c r="AG11" s="66">
        <f t="shared" si="2"/>
        <v>10721711.08</v>
      </c>
      <c r="AH11" s="68">
        <f t="shared" si="2"/>
        <v>1200711.1100000001</v>
      </c>
      <c r="AI11" s="67">
        <f t="shared" si="2"/>
        <v>1200711.1100000001</v>
      </c>
      <c r="AJ11" s="67">
        <f t="shared" si="2"/>
        <v>1200711.1100000001</v>
      </c>
      <c r="AK11" s="67">
        <f t="shared" si="2"/>
        <v>1200711.1100000001</v>
      </c>
      <c r="AL11" s="67">
        <f t="shared" si="2"/>
        <v>1200711.1100000001</v>
      </c>
      <c r="AM11" s="67">
        <f t="shared" si="2"/>
        <v>1200711.1100000001</v>
      </c>
      <c r="AN11" s="67">
        <f t="shared" si="2"/>
        <v>1200711.1100000001</v>
      </c>
      <c r="AO11" s="67">
        <f t="shared" si="2"/>
        <v>1200711.1100000001</v>
      </c>
      <c r="AP11" s="67">
        <f t="shared" si="2"/>
        <v>1200711.1100000001</v>
      </c>
      <c r="AQ11" s="67">
        <f t="shared" si="2"/>
        <v>1200711.1100000001</v>
      </c>
      <c r="AR11" s="67">
        <f t="shared" si="2"/>
        <v>1200711.1100000001</v>
      </c>
      <c r="AS11" s="66">
        <f t="shared" si="2"/>
        <v>10721711.08</v>
      </c>
      <c r="AT11" s="68">
        <f t="shared" si="2"/>
        <v>1200711.1100000001</v>
      </c>
      <c r="AU11" s="67">
        <f t="shared" si="2"/>
        <v>1200711.1100000001</v>
      </c>
      <c r="AV11" s="67">
        <f t="shared" si="2"/>
        <v>1200711.1100000001</v>
      </c>
      <c r="AW11" s="67">
        <f t="shared" si="2"/>
        <v>1200711.1100000001</v>
      </c>
      <c r="AX11" s="67">
        <f t="shared" si="2"/>
        <v>1200711.1100000001</v>
      </c>
      <c r="AY11" s="67">
        <f t="shared" si="2"/>
        <v>1200711.1100000001</v>
      </c>
      <c r="AZ11" s="67">
        <f t="shared" si="2"/>
        <v>1200711.1100000001</v>
      </c>
      <c r="BA11" s="67">
        <f t="shared" si="2"/>
        <v>1200711.1100000001</v>
      </c>
      <c r="BB11" s="67">
        <f t="shared" si="2"/>
        <v>1200711.1100000001</v>
      </c>
      <c r="BC11" s="67">
        <f t="shared" si="2"/>
        <v>1200711.1100000001</v>
      </c>
      <c r="BD11" s="67">
        <f t="shared" si="2"/>
        <v>1200711.1100000001</v>
      </c>
      <c r="BE11" s="66">
        <f t="shared" si="2"/>
        <v>10721711.08</v>
      </c>
      <c r="BF11" s="68">
        <f t="shared" si="2"/>
        <v>1200711.1100000001</v>
      </c>
      <c r="BG11" s="67">
        <f t="shared" si="2"/>
        <v>1200711.1100000001</v>
      </c>
      <c r="BH11" s="67">
        <f t="shared" si="2"/>
        <v>1200711.1100000001</v>
      </c>
      <c r="BI11" s="67">
        <f t="shared" si="2"/>
        <v>1200711.1100000001</v>
      </c>
      <c r="BJ11" s="67">
        <f t="shared" si="2"/>
        <v>1200711.1100000001</v>
      </c>
      <c r="BK11" s="67">
        <f t="shared" si="2"/>
        <v>1200711.1100000001</v>
      </c>
      <c r="BL11" s="67">
        <f t="shared" si="2"/>
        <v>1200711.1100000001</v>
      </c>
      <c r="BM11" s="67">
        <f t="shared" si="2"/>
        <v>1200711.1100000001</v>
      </c>
      <c r="BN11" s="67">
        <f t="shared" si="2"/>
        <v>1200711.1100000001</v>
      </c>
      <c r="BO11" s="67">
        <f t="shared" si="2"/>
        <v>1200711.1100000001</v>
      </c>
      <c r="BP11" s="67">
        <f t="shared" si="2"/>
        <v>1200711.1100000001</v>
      </c>
      <c r="BQ11" s="66">
        <f t="shared" si="2"/>
        <v>10721711.08</v>
      </c>
      <c r="BR11" s="68">
        <f t="shared" si="2"/>
        <v>1200711.1100000001</v>
      </c>
      <c r="BS11" s="67">
        <f t="shared" si="2"/>
        <v>1200711.1100000001</v>
      </c>
      <c r="BT11" s="67">
        <f t="shared" si="2"/>
        <v>1200711.1100000001</v>
      </c>
      <c r="BU11" s="67">
        <f t="shared" ref="BU11:CC11" si="3">+BU21+BU12+BU24</f>
        <v>1200711.1100000001</v>
      </c>
      <c r="BV11" s="67">
        <f t="shared" si="3"/>
        <v>1200711.1100000001</v>
      </c>
      <c r="BW11" s="67">
        <f t="shared" si="3"/>
        <v>1200711.1100000001</v>
      </c>
      <c r="BX11" s="67">
        <f t="shared" si="3"/>
        <v>1200711.1100000001</v>
      </c>
      <c r="BY11" s="67">
        <f t="shared" si="3"/>
        <v>1200711.1100000001</v>
      </c>
      <c r="BZ11" s="67">
        <f t="shared" si="3"/>
        <v>1200711.1100000001</v>
      </c>
      <c r="CA11" s="67">
        <f t="shared" si="3"/>
        <v>1200711.1100000001</v>
      </c>
      <c r="CB11" s="67">
        <f t="shared" si="3"/>
        <v>1200711.1100000001</v>
      </c>
      <c r="CC11" s="66">
        <f t="shared" si="3"/>
        <v>10721711.300000001</v>
      </c>
      <c r="CD11"/>
    </row>
    <row r="12" spans="1:82" x14ac:dyDescent="0.35">
      <c r="A12" s="40"/>
      <c r="B12" s="69" t="s">
        <v>38</v>
      </c>
      <c r="C12" s="404" t="s">
        <v>39</v>
      </c>
      <c r="D12" s="405"/>
      <c r="E12" s="405"/>
      <c r="F12" s="406"/>
      <c r="G12" s="246">
        <f t="shared" ref="G12:G19" si="4">+SUM(H12:CC12)</f>
        <v>159613200</v>
      </c>
      <c r="H12" s="70">
        <f>+H28</f>
        <v>27000000</v>
      </c>
      <c r="I12" s="71">
        <f t="shared" ref="I12:BT12" si="5">+I28</f>
        <v>27000000</v>
      </c>
      <c r="J12" s="70">
        <f t="shared" si="5"/>
        <v>27645155.559999999</v>
      </c>
      <c r="K12" s="72">
        <f t="shared" si="5"/>
        <v>645155.56000000006</v>
      </c>
      <c r="L12" s="72">
        <f t="shared" si="5"/>
        <v>645155.56000000006</v>
      </c>
      <c r="M12" s="72">
        <f t="shared" si="5"/>
        <v>645155.56000000006</v>
      </c>
      <c r="N12" s="72">
        <f t="shared" si="5"/>
        <v>645155.56000000006</v>
      </c>
      <c r="O12" s="72">
        <f t="shared" si="5"/>
        <v>645155.56000000006</v>
      </c>
      <c r="P12" s="72">
        <f t="shared" si="5"/>
        <v>645155.56000000006</v>
      </c>
      <c r="Q12" s="72">
        <f t="shared" si="5"/>
        <v>645155.56000000006</v>
      </c>
      <c r="R12" s="72">
        <f t="shared" si="5"/>
        <v>645155.56000000006</v>
      </c>
      <c r="S12" s="72">
        <f t="shared" si="5"/>
        <v>645155.56000000006</v>
      </c>
      <c r="T12" s="72">
        <f t="shared" si="5"/>
        <v>645155.56000000006</v>
      </c>
      <c r="U12" s="71">
        <f t="shared" si="5"/>
        <v>7672155.5499999998</v>
      </c>
      <c r="V12" s="70">
        <f t="shared" si="5"/>
        <v>645155.56000000006</v>
      </c>
      <c r="W12" s="72">
        <f t="shared" si="5"/>
        <v>645155.56000000006</v>
      </c>
      <c r="X12" s="72">
        <f t="shared" si="5"/>
        <v>645155.56000000006</v>
      </c>
      <c r="Y12" s="72">
        <f t="shared" si="5"/>
        <v>645155.56000000006</v>
      </c>
      <c r="Z12" s="72">
        <f t="shared" si="5"/>
        <v>645155.56000000006</v>
      </c>
      <c r="AA12" s="72">
        <f t="shared" si="5"/>
        <v>645155.56000000006</v>
      </c>
      <c r="AB12" s="72">
        <f t="shared" si="5"/>
        <v>459970.37</v>
      </c>
      <c r="AC12" s="72">
        <f t="shared" si="5"/>
        <v>459970.37</v>
      </c>
      <c r="AD12" s="72">
        <f t="shared" si="5"/>
        <v>459970.37</v>
      </c>
      <c r="AE12" s="72">
        <f t="shared" si="5"/>
        <v>459970.37</v>
      </c>
      <c r="AF12" s="72">
        <f t="shared" si="5"/>
        <v>459970.37</v>
      </c>
      <c r="AG12" s="71">
        <f t="shared" si="5"/>
        <v>7486970.3600000003</v>
      </c>
      <c r="AH12" s="73">
        <f t="shared" si="5"/>
        <v>459970.37</v>
      </c>
      <c r="AI12" s="72">
        <f t="shared" si="5"/>
        <v>459970.37</v>
      </c>
      <c r="AJ12" s="72">
        <f t="shared" si="5"/>
        <v>459970.37</v>
      </c>
      <c r="AK12" s="72">
        <f t="shared" si="5"/>
        <v>459970.37</v>
      </c>
      <c r="AL12" s="72">
        <f t="shared" si="5"/>
        <v>459970.37</v>
      </c>
      <c r="AM12" s="72">
        <f t="shared" si="5"/>
        <v>459970.37</v>
      </c>
      <c r="AN12" s="72">
        <f t="shared" si="5"/>
        <v>459970.37</v>
      </c>
      <c r="AO12" s="72">
        <f t="shared" si="5"/>
        <v>459970.37</v>
      </c>
      <c r="AP12" s="72">
        <f t="shared" si="5"/>
        <v>459970.37</v>
      </c>
      <c r="AQ12" s="72">
        <f t="shared" si="5"/>
        <v>459970.37</v>
      </c>
      <c r="AR12" s="72">
        <f t="shared" si="5"/>
        <v>459970.37</v>
      </c>
      <c r="AS12" s="71">
        <f t="shared" si="5"/>
        <v>7486970.3600000003</v>
      </c>
      <c r="AT12" s="73">
        <f t="shared" si="5"/>
        <v>459970.37</v>
      </c>
      <c r="AU12" s="72">
        <f t="shared" si="5"/>
        <v>459970.37</v>
      </c>
      <c r="AV12" s="72">
        <f t="shared" si="5"/>
        <v>459970.37</v>
      </c>
      <c r="AW12" s="72">
        <f t="shared" si="5"/>
        <v>459970.37</v>
      </c>
      <c r="AX12" s="72">
        <f t="shared" si="5"/>
        <v>459970.37</v>
      </c>
      <c r="AY12" s="72">
        <f t="shared" si="5"/>
        <v>459970.37</v>
      </c>
      <c r="AZ12" s="72">
        <f t="shared" si="5"/>
        <v>459970.37</v>
      </c>
      <c r="BA12" s="72">
        <f t="shared" si="5"/>
        <v>459970.37</v>
      </c>
      <c r="BB12" s="72">
        <f t="shared" si="5"/>
        <v>459970.37</v>
      </c>
      <c r="BC12" s="72">
        <f t="shared" si="5"/>
        <v>459970.37</v>
      </c>
      <c r="BD12" s="72">
        <f t="shared" si="5"/>
        <v>459970.37</v>
      </c>
      <c r="BE12" s="71">
        <f t="shared" si="5"/>
        <v>7486970.3600000003</v>
      </c>
      <c r="BF12" s="73">
        <f t="shared" si="5"/>
        <v>459970.37</v>
      </c>
      <c r="BG12" s="72">
        <f t="shared" si="5"/>
        <v>459970.37</v>
      </c>
      <c r="BH12" s="72">
        <f t="shared" si="5"/>
        <v>459970.37</v>
      </c>
      <c r="BI12" s="72">
        <f t="shared" si="5"/>
        <v>459970.37</v>
      </c>
      <c r="BJ12" s="72">
        <f t="shared" si="5"/>
        <v>459970.37</v>
      </c>
      <c r="BK12" s="72">
        <f t="shared" si="5"/>
        <v>459970.37</v>
      </c>
      <c r="BL12" s="72">
        <f t="shared" si="5"/>
        <v>459970.37</v>
      </c>
      <c r="BM12" s="72">
        <f t="shared" si="5"/>
        <v>459970.37</v>
      </c>
      <c r="BN12" s="72">
        <f t="shared" si="5"/>
        <v>459970.37</v>
      </c>
      <c r="BO12" s="72">
        <f t="shared" si="5"/>
        <v>459970.37</v>
      </c>
      <c r="BP12" s="72">
        <f t="shared" si="5"/>
        <v>459970.37</v>
      </c>
      <c r="BQ12" s="71">
        <f t="shared" si="5"/>
        <v>7486970.3600000003</v>
      </c>
      <c r="BR12" s="73">
        <f t="shared" si="5"/>
        <v>459970.37</v>
      </c>
      <c r="BS12" s="72">
        <f t="shared" si="5"/>
        <v>459970.37</v>
      </c>
      <c r="BT12" s="72">
        <f t="shared" si="5"/>
        <v>459970.37</v>
      </c>
      <c r="BU12" s="72">
        <f t="shared" ref="BU12:CC12" si="6">+BU28</f>
        <v>459970.37</v>
      </c>
      <c r="BV12" s="72">
        <f t="shared" si="6"/>
        <v>459970.37</v>
      </c>
      <c r="BW12" s="72">
        <f t="shared" si="6"/>
        <v>459970.37</v>
      </c>
      <c r="BX12" s="72">
        <f t="shared" si="6"/>
        <v>459970.37</v>
      </c>
      <c r="BY12" s="72">
        <f t="shared" si="6"/>
        <v>459970.37</v>
      </c>
      <c r="BZ12" s="72">
        <f t="shared" si="6"/>
        <v>459970.37</v>
      </c>
      <c r="CA12" s="72">
        <f t="shared" si="6"/>
        <v>459970.37</v>
      </c>
      <c r="CB12" s="72">
        <f t="shared" si="6"/>
        <v>459970.37</v>
      </c>
      <c r="CC12" s="71">
        <f t="shared" si="6"/>
        <v>7486970.3600000003</v>
      </c>
      <c r="CD12" s="270" t="b">
        <f>G12=G28</f>
        <v>1</v>
      </c>
    </row>
    <row r="13" spans="1:82" x14ac:dyDescent="0.35">
      <c r="A13" s="40"/>
      <c r="B13" s="74"/>
      <c r="C13" s="363" t="s">
        <v>40</v>
      </c>
      <c r="D13" s="364"/>
      <c r="E13" s="364"/>
      <c r="F13" s="365"/>
      <c r="G13" s="75">
        <f t="shared" si="4"/>
        <v>6451200</v>
      </c>
      <c r="H13" s="76">
        <f>+H12-SUM(H14:H15)</f>
        <v>0</v>
      </c>
      <c r="I13" s="77">
        <f t="shared" ref="I13:BT13" si="7">+I12-SUM(I14:I15)</f>
        <v>0</v>
      </c>
      <c r="J13" s="76">
        <f t="shared" si="7"/>
        <v>89600</v>
      </c>
      <c r="K13" s="78">
        <f t="shared" si="7"/>
        <v>89600</v>
      </c>
      <c r="L13" s="78">
        <f t="shared" si="7"/>
        <v>89600</v>
      </c>
      <c r="M13" s="78">
        <f t="shared" si="7"/>
        <v>89600</v>
      </c>
      <c r="N13" s="78">
        <f t="shared" si="7"/>
        <v>89600</v>
      </c>
      <c r="O13" s="78">
        <f t="shared" si="7"/>
        <v>89600</v>
      </c>
      <c r="P13" s="78">
        <f t="shared" si="7"/>
        <v>89600</v>
      </c>
      <c r="Q13" s="78">
        <f t="shared" si="7"/>
        <v>89600</v>
      </c>
      <c r="R13" s="78">
        <f t="shared" si="7"/>
        <v>89600</v>
      </c>
      <c r="S13" s="78">
        <f t="shared" si="7"/>
        <v>89600</v>
      </c>
      <c r="T13" s="78">
        <f t="shared" si="7"/>
        <v>89600</v>
      </c>
      <c r="U13" s="77">
        <f t="shared" si="7"/>
        <v>89600</v>
      </c>
      <c r="V13" s="76">
        <f t="shared" si="7"/>
        <v>89600</v>
      </c>
      <c r="W13" s="78">
        <f t="shared" si="7"/>
        <v>89600</v>
      </c>
      <c r="X13" s="78">
        <f t="shared" si="7"/>
        <v>89600</v>
      </c>
      <c r="Y13" s="78">
        <f t="shared" si="7"/>
        <v>89600</v>
      </c>
      <c r="Z13" s="78">
        <f t="shared" si="7"/>
        <v>89600</v>
      </c>
      <c r="AA13" s="78">
        <f t="shared" si="7"/>
        <v>89600</v>
      </c>
      <c r="AB13" s="78">
        <f t="shared" si="7"/>
        <v>89600</v>
      </c>
      <c r="AC13" s="78">
        <f t="shared" si="7"/>
        <v>89600</v>
      </c>
      <c r="AD13" s="78">
        <f t="shared" si="7"/>
        <v>89600</v>
      </c>
      <c r="AE13" s="78">
        <f t="shared" si="7"/>
        <v>89600</v>
      </c>
      <c r="AF13" s="78">
        <f t="shared" si="7"/>
        <v>89600</v>
      </c>
      <c r="AG13" s="77">
        <f t="shared" si="7"/>
        <v>89600</v>
      </c>
      <c r="AH13" s="79">
        <f t="shared" si="7"/>
        <v>89600</v>
      </c>
      <c r="AI13" s="78">
        <f t="shared" si="7"/>
        <v>89600</v>
      </c>
      <c r="AJ13" s="78">
        <f t="shared" si="7"/>
        <v>89600</v>
      </c>
      <c r="AK13" s="78">
        <f t="shared" si="7"/>
        <v>89600</v>
      </c>
      <c r="AL13" s="78">
        <f t="shared" si="7"/>
        <v>89600</v>
      </c>
      <c r="AM13" s="78">
        <f t="shared" si="7"/>
        <v>89600</v>
      </c>
      <c r="AN13" s="78">
        <f t="shared" si="7"/>
        <v>89600</v>
      </c>
      <c r="AO13" s="78">
        <f t="shared" si="7"/>
        <v>89600</v>
      </c>
      <c r="AP13" s="78">
        <f t="shared" si="7"/>
        <v>89600</v>
      </c>
      <c r="AQ13" s="78">
        <f t="shared" si="7"/>
        <v>89600</v>
      </c>
      <c r="AR13" s="78">
        <f t="shared" si="7"/>
        <v>89600</v>
      </c>
      <c r="AS13" s="77">
        <f t="shared" si="7"/>
        <v>89600</v>
      </c>
      <c r="AT13" s="79">
        <f t="shared" si="7"/>
        <v>89600</v>
      </c>
      <c r="AU13" s="78">
        <f t="shared" si="7"/>
        <v>89600</v>
      </c>
      <c r="AV13" s="78">
        <f t="shared" si="7"/>
        <v>89600</v>
      </c>
      <c r="AW13" s="78">
        <f t="shared" si="7"/>
        <v>89600</v>
      </c>
      <c r="AX13" s="78">
        <f t="shared" si="7"/>
        <v>89600</v>
      </c>
      <c r="AY13" s="78">
        <f t="shared" si="7"/>
        <v>89600</v>
      </c>
      <c r="AZ13" s="78">
        <f t="shared" si="7"/>
        <v>89600</v>
      </c>
      <c r="BA13" s="78">
        <f t="shared" si="7"/>
        <v>89600</v>
      </c>
      <c r="BB13" s="78">
        <f t="shared" si="7"/>
        <v>89600</v>
      </c>
      <c r="BC13" s="78">
        <f t="shared" si="7"/>
        <v>89600</v>
      </c>
      <c r="BD13" s="78">
        <f t="shared" si="7"/>
        <v>89600</v>
      </c>
      <c r="BE13" s="77">
        <f t="shared" si="7"/>
        <v>89600</v>
      </c>
      <c r="BF13" s="79">
        <f t="shared" si="7"/>
        <v>89600</v>
      </c>
      <c r="BG13" s="78">
        <f t="shared" si="7"/>
        <v>89600</v>
      </c>
      <c r="BH13" s="78">
        <f t="shared" si="7"/>
        <v>89600</v>
      </c>
      <c r="BI13" s="78">
        <f t="shared" si="7"/>
        <v>89600</v>
      </c>
      <c r="BJ13" s="78">
        <f t="shared" si="7"/>
        <v>89600</v>
      </c>
      <c r="BK13" s="78">
        <f t="shared" si="7"/>
        <v>89600</v>
      </c>
      <c r="BL13" s="78">
        <f t="shared" si="7"/>
        <v>89600</v>
      </c>
      <c r="BM13" s="78">
        <f t="shared" si="7"/>
        <v>89600</v>
      </c>
      <c r="BN13" s="78">
        <f t="shared" si="7"/>
        <v>89600</v>
      </c>
      <c r="BO13" s="78">
        <f t="shared" si="7"/>
        <v>89600</v>
      </c>
      <c r="BP13" s="78">
        <f t="shared" si="7"/>
        <v>89600</v>
      </c>
      <c r="BQ13" s="77">
        <f t="shared" si="7"/>
        <v>89600</v>
      </c>
      <c r="BR13" s="79">
        <f t="shared" si="7"/>
        <v>89600</v>
      </c>
      <c r="BS13" s="78">
        <f t="shared" si="7"/>
        <v>89600</v>
      </c>
      <c r="BT13" s="78">
        <f t="shared" si="7"/>
        <v>89600</v>
      </c>
      <c r="BU13" s="78">
        <f t="shared" ref="BU13:CC13" si="8">+BU12-SUM(BU14:BU15)</f>
        <v>89600</v>
      </c>
      <c r="BV13" s="78">
        <f t="shared" si="8"/>
        <v>89600</v>
      </c>
      <c r="BW13" s="78">
        <f t="shared" si="8"/>
        <v>89600</v>
      </c>
      <c r="BX13" s="78">
        <f t="shared" si="8"/>
        <v>89600</v>
      </c>
      <c r="BY13" s="78">
        <f t="shared" si="8"/>
        <v>89600</v>
      </c>
      <c r="BZ13" s="78">
        <f t="shared" si="8"/>
        <v>89600</v>
      </c>
      <c r="CA13" s="78">
        <f t="shared" si="8"/>
        <v>89600</v>
      </c>
      <c r="CB13" s="78">
        <f t="shared" si="8"/>
        <v>89600</v>
      </c>
      <c r="CC13" s="77">
        <f t="shared" si="8"/>
        <v>89600</v>
      </c>
      <c r="CD13"/>
    </row>
    <row r="14" spans="1:82" x14ac:dyDescent="0.35">
      <c r="A14" s="40"/>
      <c r="B14" s="74"/>
      <c r="C14" s="363" t="s">
        <v>41</v>
      </c>
      <c r="D14" s="364"/>
      <c r="E14" s="364"/>
      <c r="F14" s="365"/>
      <c r="G14" s="247">
        <f t="shared" si="4"/>
        <v>153162000</v>
      </c>
      <c r="H14" s="80">
        <f>+H178</f>
        <v>27000000</v>
      </c>
      <c r="I14" s="81">
        <f t="shared" ref="I14:BT14" si="9">+I178</f>
        <v>27000000</v>
      </c>
      <c r="J14" s="80">
        <f t="shared" si="9"/>
        <v>27555555.559999999</v>
      </c>
      <c r="K14" s="82">
        <f t="shared" si="9"/>
        <v>555555.56000000006</v>
      </c>
      <c r="L14" s="82">
        <f t="shared" si="9"/>
        <v>555555.56000000006</v>
      </c>
      <c r="M14" s="82">
        <f t="shared" si="9"/>
        <v>555555.56000000006</v>
      </c>
      <c r="N14" s="82">
        <f t="shared" si="9"/>
        <v>555555.56000000006</v>
      </c>
      <c r="O14" s="82">
        <f t="shared" si="9"/>
        <v>555555.56000000006</v>
      </c>
      <c r="P14" s="82">
        <f t="shared" si="9"/>
        <v>555555.56000000006</v>
      </c>
      <c r="Q14" s="82">
        <f t="shared" si="9"/>
        <v>555555.56000000006</v>
      </c>
      <c r="R14" s="82">
        <f t="shared" si="9"/>
        <v>555555.56000000006</v>
      </c>
      <c r="S14" s="82">
        <f t="shared" si="9"/>
        <v>555555.56000000006</v>
      </c>
      <c r="T14" s="82">
        <f t="shared" si="9"/>
        <v>555555.56000000006</v>
      </c>
      <c r="U14" s="81">
        <f t="shared" si="9"/>
        <v>7582555.5499999998</v>
      </c>
      <c r="V14" s="80">
        <f t="shared" si="9"/>
        <v>555555.56000000006</v>
      </c>
      <c r="W14" s="82">
        <f t="shared" si="9"/>
        <v>555555.56000000006</v>
      </c>
      <c r="X14" s="82">
        <f t="shared" si="9"/>
        <v>555555.56000000006</v>
      </c>
      <c r="Y14" s="82">
        <f t="shared" si="9"/>
        <v>555555.56000000006</v>
      </c>
      <c r="Z14" s="82">
        <f t="shared" si="9"/>
        <v>555555.56000000006</v>
      </c>
      <c r="AA14" s="82">
        <f t="shared" si="9"/>
        <v>555555.56000000006</v>
      </c>
      <c r="AB14" s="82">
        <f t="shared" si="9"/>
        <v>370370.37</v>
      </c>
      <c r="AC14" s="82">
        <f t="shared" si="9"/>
        <v>370370.37</v>
      </c>
      <c r="AD14" s="82">
        <f t="shared" si="9"/>
        <v>370370.37</v>
      </c>
      <c r="AE14" s="82">
        <f t="shared" si="9"/>
        <v>370370.37</v>
      </c>
      <c r="AF14" s="82">
        <f t="shared" si="9"/>
        <v>370370.37</v>
      </c>
      <c r="AG14" s="81">
        <f t="shared" si="9"/>
        <v>7397370.3600000003</v>
      </c>
      <c r="AH14" s="83">
        <f t="shared" si="9"/>
        <v>370370.37</v>
      </c>
      <c r="AI14" s="82">
        <f t="shared" si="9"/>
        <v>370370.37</v>
      </c>
      <c r="AJ14" s="82">
        <f t="shared" si="9"/>
        <v>370370.37</v>
      </c>
      <c r="AK14" s="82">
        <f t="shared" si="9"/>
        <v>370370.37</v>
      </c>
      <c r="AL14" s="82">
        <f t="shared" si="9"/>
        <v>370370.37</v>
      </c>
      <c r="AM14" s="82">
        <f t="shared" si="9"/>
        <v>370370.37</v>
      </c>
      <c r="AN14" s="82">
        <f t="shared" si="9"/>
        <v>370370.37</v>
      </c>
      <c r="AO14" s="82">
        <f t="shared" si="9"/>
        <v>370370.37</v>
      </c>
      <c r="AP14" s="82">
        <f t="shared" si="9"/>
        <v>370370.37</v>
      </c>
      <c r="AQ14" s="82">
        <f t="shared" si="9"/>
        <v>370370.37</v>
      </c>
      <c r="AR14" s="82">
        <f t="shared" si="9"/>
        <v>370370.37</v>
      </c>
      <c r="AS14" s="81">
        <f t="shared" si="9"/>
        <v>7397370.3600000003</v>
      </c>
      <c r="AT14" s="83">
        <f t="shared" si="9"/>
        <v>370370.37</v>
      </c>
      <c r="AU14" s="82">
        <f t="shared" si="9"/>
        <v>370370.37</v>
      </c>
      <c r="AV14" s="82">
        <f t="shared" si="9"/>
        <v>370370.37</v>
      </c>
      <c r="AW14" s="82">
        <f t="shared" si="9"/>
        <v>370370.37</v>
      </c>
      <c r="AX14" s="82">
        <f t="shared" si="9"/>
        <v>370370.37</v>
      </c>
      <c r="AY14" s="82">
        <f t="shared" si="9"/>
        <v>370370.37</v>
      </c>
      <c r="AZ14" s="82">
        <f t="shared" si="9"/>
        <v>370370.37</v>
      </c>
      <c r="BA14" s="82">
        <f t="shared" si="9"/>
        <v>370370.37</v>
      </c>
      <c r="BB14" s="82">
        <f t="shared" si="9"/>
        <v>370370.37</v>
      </c>
      <c r="BC14" s="82">
        <f t="shared" si="9"/>
        <v>370370.37</v>
      </c>
      <c r="BD14" s="82">
        <f t="shared" si="9"/>
        <v>370370.37</v>
      </c>
      <c r="BE14" s="81">
        <f t="shared" si="9"/>
        <v>7397370.3600000003</v>
      </c>
      <c r="BF14" s="83">
        <f t="shared" si="9"/>
        <v>370370.37</v>
      </c>
      <c r="BG14" s="82">
        <f t="shared" si="9"/>
        <v>370370.37</v>
      </c>
      <c r="BH14" s="82">
        <f t="shared" si="9"/>
        <v>370370.37</v>
      </c>
      <c r="BI14" s="82">
        <f t="shared" si="9"/>
        <v>370370.37</v>
      </c>
      <c r="BJ14" s="82">
        <f t="shared" si="9"/>
        <v>370370.37</v>
      </c>
      <c r="BK14" s="82">
        <f t="shared" si="9"/>
        <v>370370.37</v>
      </c>
      <c r="BL14" s="82">
        <f t="shared" si="9"/>
        <v>370370.37</v>
      </c>
      <c r="BM14" s="82">
        <f t="shared" si="9"/>
        <v>370370.37</v>
      </c>
      <c r="BN14" s="82">
        <f t="shared" si="9"/>
        <v>370370.37</v>
      </c>
      <c r="BO14" s="82">
        <f t="shared" si="9"/>
        <v>370370.37</v>
      </c>
      <c r="BP14" s="82">
        <f t="shared" si="9"/>
        <v>370370.37</v>
      </c>
      <c r="BQ14" s="81">
        <f t="shared" si="9"/>
        <v>7397370.3600000003</v>
      </c>
      <c r="BR14" s="83">
        <f t="shared" si="9"/>
        <v>370370.37</v>
      </c>
      <c r="BS14" s="82">
        <f t="shared" si="9"/>
        <v>370370.37</v>
      </c>
      <c r="BT14" s="82">
        <f t="shared" si="9"/>
        <v>370370.37</v>
      </c>
      <c r="BU14" s="82">
        <f t="shared" ref="BU14:CC14" si="10">+BU178</f>
        <v>370370.37</v>
      </c>
      <c r="BV14" s="82">
        <f t="shared" si="10"/>
        <v>370370.37</v>
      </c>
      <c r="BW14" s="82">
        <f t="shared" si="10"/>
        <v>370370.37</v>
      </c>
      <c r="BX14" s="82">
        <f t="shared" si="10"/>
        <v>370370.37</v>
      </c>
      <c r="BY14" s="82">
        <f t="shared" si="10"/>
        <v>370370.37</v>
      </c>
      <c r="BZ14" s="82">
        <f t="shared" si="10"/>
        <v>370370.37</v>
      </c>
      <c r="CA14" s="82">
        <f t="shared" si="10"/>
        <v>370370.37</v>
      </c>
      <c r="CB14" s="82">
        <f t="shared" si="10"/>
        <v>370370.37</v>
      </c>
      <c r="CC14" s="81">
        <f t="shared" si="10"/>
        <v>7397370.3600000003</v>
      </c>
      <c r="CD14"/>
    </row>
    <row r="15" spans="1:82" x14ac:dyDescent="0.35">
      <c r="A15" s="40"/>
      <c r="B15" s="74"/>
      <c r="C15" s="363" t="s">
        <v>42</v>
      </c>
      <c r="D15" s="364"/>
      <c r="E15" s="364"/>
      <c r="F15" s="365"/>
      <c r="G15" s="248">
        <f t="shared" si="4"/>
        <v>0</v>
      </c>
      <c r="H15" s="84">
        <f t="shared" ref="H15" si="11">+SUM(H16:H19)</f>
        <v>0</v>
      </c>
      <c r="I15" s="85">
        <f t="shared" ref="I15:BT15" si="12">+SUM(I16:I19)</f>
        <v>0</v>
      </c>
      <c r="J15" s="84">
        <f t="shared" si="12"/>
        <v>0</v>
      </c>
      <c r="K15" s="86">
        <f t="shared" si="12"/>
        <v>0</v>
      </c>
      <c r="L15" s="86">
        <f t="shared" si="12"/>
        <v>0</v>
      </c>
      <c r="M15" s="86">
        <f t="shared" si="12"/>
        <v>0</v>
      </c>
      <c r="N15" s="86">
        <f t="shared" si="12"/>
        <v>0</v>
      </c>
      <c r="O15" s="86">
        <f t="shared" si="12"/>
        <v>0</v>
      </c>
      <c r="P15" s="86">
        <f t="shared" si="12"/>
        <v>0</v>
      </c>
      <c r="Q15" s="86">
        <f t="shared" si="12"/>
        <v>0</v>
      </c>
      <c r="R15" s="86">
        <f t="shared" si="12"/>
        <v>0</v>
      </c>
      <c r="S15" s="86">
        <f t="shared" si="12"/>
        <v>0</v>
      </c>
      <c r="T15" s="86">
        <f t="shared" si="12"/>
        <v>0</v>
      </c>
      <c r="U15" s="85">
        <f t="shared" si="12"/>
        <v>0</v>
      </c>
      <c r="V15" s="84">
        <f t="shared" si="12"/>
        <v>0</v>
      </c>
      <c r="W15" s="86">
        <f t="shared" si="12"/>
        <v>0</v>
      </c>
      <c r="X15" s="86">
        <f t="shared" si="12"/>
        <v>0</v>
      </c>
      <c r="Y15" s="86">
        <f t="shared" si="12"/>
        <v>0</v>
      </c>
      <c r="Z15" s="86">
        <f t="shared" si="12"/>
        <v>0</v>
      </c>
      <c r="AA15" s="86">
        <f t="shared" si="12"/>
        <v>0</v>
      </c>
      <c r="AB15" s="86">
        <f t="shared" si="12"/>
        <v>0</v>
      </c>
      <c r="AC15" s="86">
        <f t="shared" si="12"/>
        <v>0</v>
      </c>
      <c r="AD15" s="86">
        <f t="shared" si="12"/>
        <v>0</v>
      </c>
      <c r="AE15" s="86">
        <f t="shared" si="12"/>
        <v>0</v>
      </c>
      <c r="AF15" s="86">
        <f t="shared" si="12"/>
        <v>0</v>
      </c>
      <c r="AG15" s="85">
        <f t="shared" si="12"/>
        <v>0</v>
      </c>
      <c r="AH15" s="87">
        <f t="shared" si="12"/>
        <v>0</v>
      </c>
      <c r="AI15" s="86">
        <f t="shared" si="12"/>
        <v>0</v>
      </c>
      <c r="AJ15" s="86">
        <f t="shared" si="12"/>
        <v>0</v>
      </c>
      <c r="AK15" s="86">
        <f t="shared" si="12"/>
        <v>0</v>
      </c>
      <c r="AL15" s="86">
        <f t="shared" si="12"/>
        <v>0</v>
      </c>
      <c r="AM15" s="86">
        <f t="shared" si="12"/>
        <v>0</v>
      </c>
      <c r="AN15" s="86">
        <f t="shared" si="12"/>
        <v>0</v>
      </c>
      <c r="AO15" s="86">
        <f t="shared" si="12"/>
        <v>0</v>
      </c>
      <c r="AP15" s="86">
        <f t="shared" si="12"/>
        <v>0</v>
      </c>
      <c r="AQ15" s="86">
        <f t="shared" si="12"/>
        <v>0</v>
      </c>
      <c r="AR15" s="86">
        <f t="shared" si="12"/>
        <v>0</v>
      </c>
      <c r="AS15" s="85">
        <f t="shared" si="12"/>
        <v>0</v>
      </c>
      <c r="AT15" s="87">
        <f t="shared" si="12"/>
        <v>0</v>
      </c>
      <c r="AU15" s="86">
        <f t="shared" si="12"/>
        <v>0</v>
      </c>
      <c r="AV15" s="86">
        <f t="shared" si="12"/>
        <v>0</v>
      </c>
      <c r="AW15" s="86">
        <f t="shared" si="12"/>
        <v>0</v>
      </c>
      <c r="AX15" s="86">
        <f t="shared" si="12"/>
        <v>0</v>
      </c>
      <c r="AY15" s="86">
        <f t="shared" si="12"/>
        <v>0</v>
      </c>
      <c r="AZ15" s="86">
        <f t="shared" si="12"/>
        <v>0</v>
      </c>
      <c r="BA15" s="86">
        <f t="shared" si="12"/>
        <v>0</v>
      </c>
      <c r="BB15" s="86">
        <f t="shared" si="12"/>
        <v>0</v>
      </c>
      <c r="BC15" s="86">
        <f t="shared" si="12"/>
        <v>0</v>
      </c>
      <c r="BD15" s="86">
        <f t="shared" si="12"/>
        <v>0</v>
      </c>
      <c r="BE15" s="85">
        <f t="shared" si="12"/>
        <v>0</v>
      </c>
      <c r="BF15" s="87">
        <f t="shared" si="12"/>
        <v>0</v>
      </c>
      <c r="BG15" s="86">
        <f t="shared" si="12"/>
        <v>0</v>
      </c>
      <c r="BH15" s="86">
        <f t="shared" si="12"/>
        <v>0</v>
      </c>
      <c r="BI15" s="86">
        <f t="shared" si="12"/>
        <v>0</v>
      </c>
      <c r="BJ15" s="86">
        <f t="shared" si="12"/>
        <v>0</v>
      </c>
      <c r="BK15" s="86">
        <f t="shared" si="12"/>
        <v>0</v>
      </c>
      <c r="BL15" s="86">
        <f t="shared" si="12"/>
        <v>0</v>
      </c>
      <c r="BM15" s="86">
        <f t="shared" si="12"/>
        <v>0</v>
      </c>
      <c r="BN15" s="86">
        <f t="shared" si="12"/>
        <v>0</v>
      </c>
      <c r="BO15" s="86">
        <f t="shared" si="12"/>
        <v>0</v>
      </c>
      <c r="BP15" s="86">
        <f t="shared" si="12"/>
        <v>0</v>
      </c>
      <c r="BQ15" s="85">
        <f t="shared" si="12"/>
        <v>0</v>
      </c>
      <c r="BR15" s="87">
        <f t="shared" si="12"/>
        <v>0</v>
      </c>
      <c r="BS15" s="86">
        <f t="shared" si="12"/>
        <v>0</v>
      </c>
      <c r="BT15" s="86">
        <f t="shared" si="12"/>
        <v>0</v>
      </c>
      <c r="BU15" s="86">
        <f t="shared" ref="BU15:CC15" si="13">+SUM(BU16:BU19)</f>
        <v>0</v>
      </c>
      <c r="BV15" s="86">
        <f t="shared" si="13"/>
        <v>0</v>
      </c>
      <c r="BW15" s="86">
        <f t="shared" si="13"/>
        <v>0</v>
      </c>
      <c r="BX15" s="86">
        <f t="shared" si="13"/>
        <v>0</v>
      </c>
      <c r="BY15" s="86">
        <f t="shared" si="13"/>
        <v>0</v>
      </c>
      <c r="BZ15" s="86">
        <f t="shared" si="13"/>
        <v>0</v>
      </c>
      <c r="CA15" s="86">
        <f t="shared" si="13"/>
        <v>0</v>
      </c>
      <c r="CB15" s="86">
        <f t="shared" si="13"/>
        <v>0</v>
      </c>
      <c r="CC15" s="85">
        <f t="shared" si="13"/>
        <v>0</v>
      </c>
      <c r="CD15"/>
    </row>
    <row r="16" spans="1:82" x14ac:dyDescent="0.35">
      <c r="A16" s="40"/>
      <c r="B16" s="74"/>
      <c r="C16" s="88" t="s">
        <v>9</v>
      </c>
      <c r="D16" s="131" t="s">
        <v>60</v>
      </c>
      <c r="E16" s="280">
        <v>72</v>
      </c>
      <c r="F16" s="222"/>
      <c r="G16" s="75">
        <f t="shared" si="4"/>
        <v>0</v>
      </c>
      <c r="H16" s="76"/>
      <c r="I16" s="77"/>
      <c r="J16" s="218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7"/>
      <c r="V16" s="218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7"/>
      <c r="AH16" s="220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7"/>
      <c r="AT16" s="220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7"/>
      <c r="BF16" s="220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7"/>
      <c r="BR16" s="220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7"/>
      <c r="CD16" t="s">
        <v>50</v>
      </c>
    </row>
    <row r="17" spans="1:82" x14ac:dyDescent="0.35">
      <c r="A17" s="40"/>
      <c r="B17" s="74"/>
      <c r="C17" s="88" t="s">
        <v>10</v>
      </c>
      <c r="D17" s="131" t="s">
        <v>60</v>
      </c>
      <c r="E17" s="280">
        <v>72</v>
      </c>
      <c r="F17" s="222"/>
      <c r="G17" s="75">
        <f t="shared" si="4"/>
        <v>0</v>
      </c>
      <c r="H17" s="76"/>
      <c r="I17" s="77"/>
      <c r="J17" s="218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7"/>
      <c r="V17" s="218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7"/>
      <c r="AH17" s="220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7"/>
      <c r="AT17" s="220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7"/>
      <c r="BF17" s="220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7"/>
      <c r="BR17" s="220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7"/>
      <c r="CD17" t="s">
        <v>50</v>
      </c>
    </row>
    <row r="18" spans="1:82" x14ac:dyDescent="0.35">
      <c r="A18" s="40"/>
      <c r="B18" s="74"/>
      <c r="C18" s="88" t="s">
        <v>11</v>
      </c>
      <c r="D18" s="131" t="s">
        <v>60</v>
      </c>
      <c r="E18" s="280">
        <v>72</v>
      </c>
      <c r="F18" s="222"/>
      <c r="G18" s="75">
        <f t="shared" si="4"/>
        <v>0</v>
      </c>
      <c r="H18" s="76"/>
      <c r="I18" s="77"/>
      <c r="J18" s="218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7"/>
      <c r="V18" s="218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7"/>
      <c r="AH18" s="220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7"/>
      <c r="AT18" s="220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7"/>
      <c r="BF18" s="220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7"/>
      <c r="BR18" s="220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7"/>
      <c r="CD18" t="s">
        <v>50</v>
      </c>
    </row>
    <row r="19" spans="1:82" x14ac:dyDescent="0.35">
      <c r="A19" s="40"/>
      <c r="B19" s="74"/>
      <c r="C19" s="88" t="s">
        <v>12</v>
      </c>
      <c r="D19" s="131" t="s">
        <v>60</v>
      </c>
      <c r="E19" s="280">
        <v>72</v>
      </c>
      <c r="F19" s="222"/>
      <c r="G19" s="75">
        <f t="shared" si="4"/>
        <v>0</v>
      </c>
      <c r="H19" s="76"/>
      <c r="I19" s="77"/>
      <c r="J19" s="218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7"/>
      <c r="V19" s="218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7"/>
      <c r="AH19" s="220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7"/>
      <c r="AT19" s="220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7"/>
      <c r="BF19" s="220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7"/>
      <c r="BR19" s="220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7"/>
      <c r="CD19" t="s">
        <v>50</v>
      </c>
    </row>
    <row r="20" spans="1:82" x14ac:dyDescent="0.35">
      <c r="A20" s="40"/>
      <c r="B20" s="90"/>
      <c r="C20" s="398"/>
      <c r="D20" s="399"/>
      <c r="E20" s="399"/>
      <c r="F20" s="400"/>
      <c r="G20" s="91">
        <f t="shared" ref="G20:AL20" si="14">IF(SUM(G16:G19)=0,0,IF(AND((SUM(G16:G19)/G12)&gt;0.4,G178=0),0.4,(SUM(G16:G19)/G12)))</f>
        <v>0</v>
      </c>
      <c r="H20" s="92">
        <f t="shared" si="14"/>
        <v>0</v>
      </c>
      <c r="I20" s="93">
        <f t="shared" si="14"/>
        <v>0</v>
      </c>
      <c r="J20" s="92">
        <f t="shared" si="14"/>
        <v>0</v>
      </c>
      <c r="K20" s="94">
        <f t="shared" si="14"/>
        <v>0</v>
      </c>
      <c r="L20" s="94">
        <f t="shared" si="14"/>
        <v>0</v>
      </c>
      <c r="M20" s="94">
        <f t="shared" si="14"/>
        <v>0</v>
      </c>
      <c r="N20" s="94">
        <f t="shared" si="14"/>
        <v>0</v>
      </c>
      <c r="O20" s="94">
        <f t="shared" si="14"/>
        <v>0</v>
      </c>
      <c r="P20" s="94">
        <f t="shared" si="14"/>
        <v>0</v>
      </c>
      <c r="Q20" s="94">
        <f t="shared" si="14"/>
        <v>0</v>
      </c>
      <c r="R20" s="94">
        <f t="shared" si="14"/>
        <v>0</v>
      </c>
      <c r="S20" s="94">
        <f t="shared" si="14"/>
        <v>0</v>
      </c>
      <c r="T20" s="94">
        <f t="shared" si="14"/>
        <v>0</v>
      </c>
      <c r="U20" s="93">
        <f t="shared" si="14"/>
        <v>0</v>
      </c>
      <c r="V20" s="92">
        <f t="shared" si="14"/>
        <v>0</v>
      </c>
      <c r="W20" s="94">
        <f t="shared" si="14"/>
        <v>0</v>
      </c>
      <c r="X20" s="94">
        <f t="shared" si="14"/>
        <v>0</v>
      </c>
      <c r="Y20" s="94">
        <f t="shared" si="14"/>
        <v>0</v>
      </c>
      <c r="Z20" s="94">
        <f t="shared" si="14"/>
        <v>0</v>
      </c>
      <c r="AA20" s="94">
        <f t="shared" si="14"/>
        <v>0</v>
      </c>
      <c r="AB20" s="94">
        <f t="shared" si="14"/>
        <v>0</v>
      </c>
      <c r="AC20" s="94">
        <f t="shared" si="14"/>
        <v>0</v>
      </c>
      <c r="AD20" s="94">
        <f t="shared" si="14"/>
        <v>0</v>
      </c>
      <c r="AE20" s="94">
        <f t="shared" si="14"/>
        <v>0</v>
      </c>
      <c r="AF20" s="94">
        <f t="shared" si="14"/>
        <v>0</v>
      </c>
      <c r="AG20" s="93">
        <f t="shared" si="14"/>
        <v>0</v>
      </c>
      <c r="AH20" s="95">
        <f t="shared" si="14"/>
        <v>0</v>
      </c>
      <c r="AI20" s="94">
        <f t="shared" si="14"/>
        <v>0</v>
      </c>
      <c r="AJ20" s="94">
        <f t="shared" si="14"/>
        <v>0</v>
      </c>
      <c r="AK20" s="94">
        <f t="shared" si="14"/>
        <v>0</v>
      </c>
      <c r="AL20" s="94">
        <f t="shared" si="14"/>
        <v>0</v>
      </c>
      <c r="AM20" s="94">
        <f t="shared" ref="AM20:BR20" si="15">IF(SUM(AM16:AM19)=0,0,IF(AND((SUM(AM16:AM19)/AM12)&gt;0.4,AM178=0),0.4,(SUM(AM16:AM19)/AM12)))</f>
        <v>0</v>
      </c>
      <c r="AN20" s="94">
        <f t="shared" si="15"/>
        <v>0</v>
      </c>
      <c r="AO20" s="94">
        <f t="shared" si="15"/>
        <v>0</v>
      </c>
      <c r="AP20" s="94">
        <f t="shared" si="15"/>
        <v>0</v>
      </c>
      <c r="AQ20" s="94">
        <f t="shared" si="15"/>
        <v>0</v>
      </c>
      <c r="AR20" s="94">
        <f t="shared" si="15"/>
        <v>0</v>
      </c>
      <c r="AS20" s="93">
        <f t="shared" si="15"/>
        <v>0</v>
      </c>
      <c r="AT20" s="95">
        <f t="shared" si="15"/>
        <v>0</v>
      </c>
      <c r="AU20" s="94">
        <f t="shared" si="15"/>
        <v>0</v>
      </c>
      <c r="AV20" s="94">
        <f t="shared" si="15"/>
        <v>0</v>
      </c>
      <c r="AW20" s="94">
        <f t="shared" si="15"/>
        <v>0</v>
      </c>
      <c r="AX20" s="94">
        <f t="shared" si="15"/>
        <v>0</v>
      </c>
      <c r="AY20" s="94">
        <f t="shared" si="15"/>
        <v>0</v>
      </c>
      <c r="AZ20" s="94">
        <f t="shared" si="15"/>
        <v>0</v>
      </c>
      <c r="BA20" s="94">
        <f t="shared" si="15"/>
        <v>0</v>
      </c>
      <c r="BB20" s="94">
        <f t="shared" si="15"/>
        <v>0</v>
      </c>
      <c r="BC20" s="94">
        <f t="shared" si="15"/>
        <v>0</v>
      </c>
      <c r="BD20" s="94">
        <f t="shared" si="15"/>
        <v>0</v>
      </c>
      <c r="BE20" s="93">
        <f t="shared" si="15"/>
        <v>0</v>
      </c>
      <c r="BF20" s="95">
        <f t="shared" si="15"/>
        <v>0</v>
      </c>
      <c r="BG20" s="94">
        <f t="shared" si="15"/>
        <v>0</v>
      </c>
      <c r="BH20" s="94">
        <f t="shared" si="15"/>
        <v>0</v>
      </c>
      <c r="BI20" s="94">
        <f t="shared" si="15"/>
        <v>0</v>
      </c>
      <c r="BJ20" s="94">
        <f t="shared" si="15"/>
        <v>0</v>
      </c>
      <c r="BK20" s="94">
        <f t="shared" si="15"/>
        <v>0</v>
      </c>
      <c r="BL20" s="94">
        <f t="shared" si="15"/>
        <v>0</v>
      </c>
      <c r="BM20" s="94">
        <f t="shared" si="15"/>
        <v>0</v>
      </c>
      <c r="BN20" s="94">
        <f t="shared" si="15"/>
        <v>0</v>
      </c>
      <c r="BO20" s="94">
        <f t="shared" si="15"/>
        <v>0</v>
      </c>
      <c r="BP20" s="94">
        <f t="shared" si="15"/>
        <v>0</v>
      </c>
      <c r="BQ20" s="93">
        <f t="shared" si="15"/>
        <v>0</v>
      </c>
      <c r="BR20" s="95">
        <f t="shared" si="15"/>
        <v>0</v>
      </c>
      <c r="BS20" s="94">
        <f t="shared" ref="BS20:CC20" si="16">IF(SUM(BS16:BS19)=0,0,IF(AND((SUM(BS16:BS19)/BS12)&gt;0.4,BS178=0),0.4,(SUM(BS16:BS19)/BS12)))</f>
        <v>0</v>
      </c>
      <c r="BT20" s="94">
        <f t="shared" si="16"/>
        <v>0</v>
      </c>
      <c r="BU20" s="94">
        <f t="shared" si="16"/>
        <v>0</v>
      </c>
      <c r="BV20" s="94">
        <f t="shared" si="16"/>
        <v>0</v>
      </c>
      <c r="BW20" s="94">
        <f t="shared" si="16"/>
        <v>0</v>
      </c>
      <c r="BX20" s="94">
        <f t="shared" si="16"/>
        <v>0</v>
      </c>
      <c r="BY20" s="94">
        <f t="shared" si="16"/>
        <v>0</v>
      </c>
      <c r="BZ20" s="94">
        <f t="shared" si="16"/>
        <v>0</v>
      </c>
      <c r="CA20" s="94">
        <f t="shared" si="16"/>
        <v>0</v>
      </c>
      <c r="CB20" s="94">
        <f t="shared" si="16"/>
        <v>0</v>
      </c>
      <c r="CC20" s="93">
        <f t="shared" si="16"/>
        <v>0</v>
      </c>
      <c r="CD20"/>
    </row>
    <row r="21" spans="1:82" x14ac:dyDescent="0.35">
      <c r="A21" s="40"/>
      <c r="B21" s="96" t="s">
        <v>44</v>
      </c>
      <c r="C21" s="385" t="s">
        <v>45</v>
      </c>
      <c r="D21" s="386"/>
      <c r="E21" s="386"/>
      <c r="F21" s="387"/>
      <c r="G21" s="97">
        <f t="shared" ref="G21:G26" si="17">+SUM(H21:CC21)</f>
        <v>70010000</v>
      </c>
      <c r="H21" s="98">
        <f>+H208</f>
        <v>1800000</v>
      </c>
      <c r="I21" s="99">
        <f t="shared" ref="I21:BT21" si="18">+I208</f>
        <v>1800000</v>
      </c>
      <c r="J21" s="98">
        <f t="shared" si="18"/>
        <v>2633333.33</v>
      </c>
      <c r="K21" s="100">
        <f t="shared" si="18"/>
        <v>833333.33</v>
      </c>
      <c r="L21" s="100">
        <f t="shared" si="18"/>
        <v>833333.33</v>
      </c>
      <c r="M21" s="100">
        <f t="shared" si="18"/>
        <v>833333.33</v>
      </c>
      <c r="N21" s="100">
        <f t="shared" si="18"/>
        <v>833333.33</v>
      </c>
      <c r="O21" s="100">
        <f t="shared" si="18"/>
        <v>833333.33</v>
      </c>
      <c r="P21" s="100">
        <f t="shared" si="18"/>
        <v>833333.33</v>
      </c>
      <c r="Q21" s="100">
        <f t="shared" si="18"/>
        <v>833333.33</v>
      </c>
      <c r="R21" s="100">
        <f t="shared" si="18"/>
        <v>833333.33</v>
      </c>
      <c r="S21" s="100">
        <f t="shared" si="18"/>
        <v>833333.33</v>
      </c>
      <c r="T21" s="100">
        <f t="shared" si="18"/>
        <v>833333.33</v>
      </c>
      <c r="U21" s="99">
        <f t="shared" si="18"/>
        <v>2434999.9900000002</v>
      </c>
      <c r="V21" s="98">
        <f t="shared" si="18"/>
        <v>833333.33</v>
      </c>
      <c r="W21" s="100">
        <f t="shared" si="18"/>
        <v>833333.33</v>
      </c>
      <c r="X21" s="100">
        <f t="shared" si="18"/>
        <v>833333.33</v>
      </c>
      <c r="Y21" s="100">
        <f t="shared" si="18"/>
        <v>833333.33</v>
      </c>
      <c r="Z21" s="100">
        <f t="shared" si="18"/>
        <v>833333.33</v>
      </c>
      <c r="AA21" s="100">
        <f t="shared" si="18"/>
        <v>833333.33</v>
      </c>
      <c r="AB21" s="100">
        <f t="shared" si="18"/>
        <v>740740.74</v>
      </c>
      <c r="AC21" s="100">
        <f t="shared" si="18"/>
        <v>740740.74</v>
      </c>
      <c r="AD21" s="100">
        <f t="shared" si="18"/>
        <v>740740.74</v>
      </c>
      <c r="AE21" s="100">
        <f t="shared" si="18"/>
        <v>740740.74</v>
      </c>
      <c r="AF21" s="100">
        <f t="shared" si="18"/>
        <v>740740.74</v>
      </c>
      <c r="AG21" s="99">
        <f t="shared" si="18"/>
        <v>2342407.4</v>
      </c>
      <c r="AH21" s="101">
        <f t="shared" si="18"/>
        <v>740740.74</v>
      </c>
      <c r="AI21" s="100">
        <f t="shared" si="18"/>
        <v>740740.74</v>
      </c>
      <c r="AJ21" s="100">
        <f t="shared" si="18"/>
        <v>740740.74</v>
      </c>
      <c r="AK21" s="100">
        <f t="shared" si="18"/>
        <v>740740.74</v>
      </c>
      <c r="AL21" s="100">
        <f t="shared" si="18"/>
        <v>740740.74</v>
      </c>
      <c r="AM21" s="100">
        <f t="shared" si="18"/>
        <v>740740.74</v>
      </c>
      <c r="AN21" s="100">
        <f t="shared" si="18"/>
        <v>740740.74</v>
      </c>
      <c r="AO21" s="100">
        <f t="shared" si="18"/>
        <v>740740.74</v>
      </c>
      <c r="AP21" s="100">
        <f t="shared" si="18"/>
        <v>740740.74</v>
      </c>
      <c r="AQ21" s="100">
        <f t="shared" si="18"/>
        <v>740740.74</v>
      </c>
      <c r="AR21" s="100">
        <f t="shared" si="18"/>
        <v>740740.74</v>
      </c>
      <c r="AS21" s="99">
        <f t="shared" si="18"/>
        <v>2342407.4</v>
      </c>
      <c r="AT21" s="101">
        <f t="shared" si="18"/>
        <v>740740.74</v>
      </c>
      <c r="AU21" s="100">
        <f t="shared" si="18"/>
        <v>740740.74</v>
      </c>
      <c r="AV21" s="100">
        <f t="shared" si="18"/>
        <v>740740.74</v>
      </c>
      <c r="AW21" s="100">
        <f t="shared" si="18"/>
        <v>740740.74</v>
      </c>
      <c r="AX21" s="100">
        <f t="shared" si="18"/>
        <v>740740.74</v>
      </c>
      <c r="AY21" s="100">
        <f t="shared" si="18"/>
        <v>740740.74</v>
      </c>
      <c r="AZ21" s="100">
        <f t="shared" si="18"/>
        <v>740740.74</v>
      </c>
      <c r="BA21" s="100">
        <f t="shared" si="18"/>
        <v>740740.74</v>
      </c>
      <c r="BB21" s="100">
        <f t="shared" si="18"/>
        <v>740740.74</v>
      </c>
      <c r="BC21" s="100">
        <f t="shared" si="18"/>
        <v>740740.74</v>
      </c>
      <c r="BD21" s="100">
        <f t="shared" si="18"/>
        <v>740740.74</v>
      </c>
      <c r="BE21" s="99">
        <f t="shared" si="18"/>
        <v>2342407.4</v>
      </c>
      <c r="BF21" s="101">
        <f t="shared" si="18"/>
        <v>740740.74</v>
      </c>
      <c r="BG21" s="100">
        <f t="shared" si="18"/>
        <v>740740.74</v>
      </c>
      <c r="BH21" s="100">
        <f t="shared" si="18"/>
        <v>740740.74</v>
      </c>
      <c r="BI21" s="100">
        <f t="shared" si="18"/>
        <v>740740.74</v>
      </c>
      <c r="BJ21" s="100">
        <f t="shared" si="18"/>
        <v>740740.74</v>
      </c>
      <c r="BK21" s="100">
        <f t="shared" si="18"/>
        <v>740740.74</v>
      </c>
      <c r="BL21" s="100">
        <f t="shared" si="18"/>
        <v>740740.74</v>
      </c>
      <c r="BM21" s="100">
        <f t="shared" si="18"/>
        <v>740740.74</v>
      </c>
      <c r="BN21" s="100">
        <f t="shared" si="18"/>
        <v>740740.74</v>
      </c>
      <c r="BO21" s="100">
        <f t="shared" si="18"/>
        <v>740740.74</v>
      </c>
      <c r="BP21" s="100">
        <f t="shared" si="18"/>
        <v>740740.74</v>
      </c>
      <c r="BQ21" s="99">
        <f t="shared" si="18"/>
        <v>2342407.4</v>
      </c>
      <c r="BR21" s="101">
        <f t="shared" si="18"/>
        <v>740740.74</v>
      </c>
      <c r="BS21" s="100">
        <f t="shared" si="18"/>
        <v>740740.74</v>
      </c>
      <c r="BT21" s="100">
        <f t="shared" si="18"/>
        <v>740740.74</v>
      </c>
      <c r="BU21" s="100">
        <f t="shared" ref="BU21:CC21" si="19">+BU208</f>
        <v>740740.74</v>
      </c>
      <c r="BV21" s="100">
        <f t="shared" si="19"/>
        <v>740740.74</v>
      </c>
      <c r="BW21" s="100">
        <f t="shared" si="19"/>
        <v>740740.74</v>
      </c>
      <c r="BX21" s="100">
        <f t="shared" si="19"/>
        <v>740740.74</v>
      </c>
      <c r="BY21" s="100">
        <f t="shared" si="19"/>
        <v>740740.74</v>
      </c>
      <c r="BZ21" s="100">
        <f t="shared" si="19"/>
        <v>740740.74</v>
      </c>
      <c r="CA21" s="100">
        <f t="shared" si="19"/>
        <v>740740.74</v>
      </c>
      <c r="CB21" s="100">
        <f t="shared" si="19"/>
        <v>740740.74</v>
      </c>
      <c r="CC21" s="99">
        <f t="shared" si="19"/>
        <v>2342407.54</v>
      </c>
      <c r="CD21" s="270" t="b">
        <f>G21=G208</f>
        <v>1</v>
      </c>
    </row>
    <row r="22" spans="1:82" x14ac:dyDescent="0.35">
      <c r="A22" s="40"/>
      <c r="B22" s="102"/>
      <c r="C22" s="363" t="s">
        <v>40</v>
      </c>
      <c r="D22" s="364"/>
      <c r="E22" s="364"/>
      <c r="F22" s="365"/>
      <c r="G22" s="75">
        <f t="shared" si="17"/>
        <v>0</v>
      </c>
      <c r="H22" s="103">
        <f t="shared" ref="H22:BS22" si="20">+H21-H23</f>
        <v>0</v>
      </c>
      <c r="I22" s="104">
        <f t="shared" si="20"/>
        <v>0</v>
      </c>
      <c r="J22" s="103">
        <f t="shared" si="20"/>
        <v>0</v>
      </c>
      <c r="K22" s="78">
        <f t="shared" si="20"/>
        <v>0</v>
      </c>
      <c r="L22" s="78">
        <f t="shared" si="20"/>
        <v>0</v>
      </c>
      <c r="M22" s="78">
        <f t="shared" si="20"/>
        <v>0</v>
      </c>
      <c r="N22" s="78">
        <f t="shared" si="20"/>
        <v>0</v>
      </c>
      <c r="O22" s="78">
        <f t="shared" si="20"/>
        <v>0</v>
      </c>
      <c r="P22" s="78">
        <f t="shared" si="20"/>
        <v>0</v>
      </c>
      <c r="Q22" s="78">
        <f t="shared" si="20"/>
        <v>0</v>
      </c>
      <c r="R22" s="78">
        <f t="shared" si="20"/>
        <v>0</v>
      </c>
      <c r="S22" s="78">
        <f t="shared" si="20"/>
        <v>0</v>
      </c>
      <c r="T22" s="78">
        <f t="shared" si="20"/>
        <v>0</v>
      </c>
      <c r="U22" s="104">
        <f t="shared" si="20"/>
        <v>0</v>
      </c>
      <c r="V22" s="103">
        <f t="shared" si="20"/>
        <v>0</v>
      </c>
      <c r="W22" s="78">
        <f t="shared" si="20"/>
        <v>0</v>
      </c>
      <c r="X22" s="78">
        <f t="shared" si="20"/>
        <v>0</v>
      </c>
      <c r="Y22" s="78">
        <f t="shared" si="20"/>
        <v>0</v>
      </c>
      <c r="Z22" s="78">
        <f t="shared" si="20"/>
        <v>0</v>
      </c>
      <c r="AA22" s="78">
        <f t="shared" si="20"/>
        <v>0</v>
      </c>
      <c r="AB22" s="78">
        <f t="shared" si="20"/>
        <v>0</v>
      </c>
      <c r="AC22" s="78">
        <f t="shared" si="20"/>
        <v>0</v>
      </c>
      <c r="AD22" s="78">
        <f t="shared" si="20"/>
        <v>0</v>
      </c>
      <c r="AE22" s="78">
        <f t="shared" si="20"/>
        <v>0</v>
      </c>
      <c r="AF22" s="78">
        <f t="shared" si="20"/>
        <v>0</v>
      </c>
      <c r="AG22" s="104">
        <f t="shared" si="20"/>
        <v>0</v>
      </c>
      <c r="AH22" s="105">
        <f t="shared" si="20"/>
        <v>0</v>
      </c>
      <c r="AI22" s="78">
        <f t="shared" si="20"/>
        <v>0</v>
      </c>
      <c r="AJ22" s="78">
        <f t="shared" si="20"/>
        <v>0</v>
      </c>
      <c r="AK22" s="78">
        <f t="shared" si="20"/>
        <v>0</v>
      </c>
      <c r="AL22" s="78">
        <f t="shared" si="20"/>
        <v>0</v>
      </c>
      <c r="AM22" s="78">
        <f t="shared" si="20"/>
        <v>0</v>
      </c>
      <c r="AN22" s="78">
        <f t="shared" si="20"/>
        <v>0</v>
      </c>
      <c r="AO22" s="78">
        <f t="shared" si="20"/>
        <v>0</v>
      </c>
      <c r="AP22" s="78">
        <f t="shared" si="20"/>
        <v>0</v>
      </c>
      <c r="AQ22" s="78">
        <f t="shared" si="20"/>
        <v>0</v>
      </c>
      <c r="AR22" s="78">
        <f t="shared" si="20"/>
        <v>0</v>
      </c>
      <c r="AS22" s="104">
        <f t="shared" si="20"/>
        <v>0</v>
      </c>
      <c r="AT22" s="105">
        <f t="shared" si="20"/>
        <v>0</v>
      </c>
      <c r="AU22" s="78">
        <f t="shared" si="20"/>
        <v>0</v>
      </c>
      <c r="AV22" s="78">
        <f t="shared" si="20"/>
        <v>0</v>
      </c>
      <c r="AW22" s="78">
        <f t="shared" si="20"/>
        <v>0</v>
      </c>
      <c r="AX22" s="78">
        <f t="shared" si="20"/>
        <v>0</v>
      </c>
      <c r="AY22" s="78">
        <f t="shared" si="20"/>
        <v>0</v>
      </c>
      <c r="AZ22" s="78">
        <f t="shared" si="20"/>
        <v>0</v>
      </c>
      <c r="BA22" s="78">
        <f t="shared" si="20"/>
        <v>0</v>
      </c>
      <c r="BB22" s="78">
        <f t="shared" si="20"/>
        <v>0</v>
      </c>
      <c r="BC22" s="78">
        <f t="shared" si="20"/>
        <v>0</v>
      </c>
      <c r="BD22" s="78">
        <f t="shared" si="20"/>
        <v>0</v>
      </c>
      <c r="BE22" s="104">
        <f t="shared" si="20"/>
        <v>0</v>
      </c>
      <c r="BF22" s="105">
        <f t="shared" si="20"/>
        <v>0</v>
      </c>
      <c r="BG22" s="78">
        <f t="shared" si="20"/>
        <v>0</v>
      </c>
      <c r="BH22" s="78">
        <f t="shared" si="20"/>
        <v>0</v>
      </c>
      <c r="BI22" s="78">
        <f t="shared" si="20"/>
        <v>0</v>
      </c>
      <c r="BJ22" s="78">
        <f t="shared" si="20"/>
        <v>0</v>
      </c>
      <c r="BK22" s="78">
        <f t="shared" si="20"/>
        <v>0</v>
      </c>
      <c r="BL22" s="78">
        <f t="shared" si="20"/>
        <v>0</v>
      </c>
      <c r="BM22" s="78">
        <f t="shared" si="20"/>
        <v>0</v>
      </c>
      <c r="BN22" s="78">
        <f t="shared" si="20"/>
        <v>0</v>
      </c>
      <c r="BO22" s="78">
        <f t="shared" si="20"/>
        <v>0</v>
      </c>
      <c r="BP22" s="78">
        <f t="shared" si="20"/>
        <v>0</v>
      </c>
      <c r="BQ22" s="104">
        <f t="shared" si="20"/>
        <v>0</v>
      </c>
      <c r="BR22" s="105">
        <f t="shared" si="20"/>
        <v>0</v>
      </c>
      <c r="BS22" s="78">
        <f t="shared" si="20"/>
        <v>0</v>
      </c>
      <c r="BT22" s="78">
        <f t="shared" ref="BT22:CC22" si="21">+BT21-BT23</f>
        <v>0</v>
      </c>
      <c r="BU22" s="78">
        <f t="shared" si="21"/>
        <v>0</v>
      </c>
      <c r="BV22" s="78">
        <f t="shared" si="21"/>
        <v>0</v>
      </c>
      <c r="BW22" s="78">
        <f t="shared" si="21"/>
        <v>0</v>
      </c>
      <c r="BX22" s="78">
        <f t="shared" si="21"/>
        <v>0</v>
      </c>
      <c r="BY22" s="78">
        <f t="shared" si="21"/>
        <v>0</v>
      </c>
      <c r="BZ22" s="78">
        <f t="shared" si="21"/>
        <v>0</v>
      </c>
      <c r="CA22" s="78">
        <f t="shared" si="21"/>
        <v>0</v>
      </c>
      <c r="CB22" s="78">
        <f t="shared" si="21"/>
        <v>0</v>
      </c>
      <c r="CC22" s="104">
        <f t="shared" si="21"/>
        <v>0</v>
      </c>
      <c r="CD22"/>
    </row>
    <row r="23" spans="1:82" x14ac:dyDescent="0.35">
      <c r="A23" s="40"/>
      <c r="B23" s="106"/>
      <c r="C23" s="382" t="s">
        <v>41</v>
      </c>
      <c r="D23" s="383"/>
      <c r="E23" s="383"/>
      <c r="F23" s="384"/>
      <c r="G23" s="107">
        <f t="shared" si="17"/>
        <v>70010000</v>
      </c>
      <c r="H23" s="108">
        <f>+H347</f>
        <v>1800000</v>
      </c>
      <c r="I23" s="109">
        <f t="shared" ref="I23:BT23" si="22">+I347</f>
        <v>1800000</v>
      </c>
      <c r="J23" s="108">
        <f t="shared" si="22"/>
        <v>2633333.33</v>
      </c>
      <c r="K23" s="110">
        <f t="shared" si="22"/>
        <v>833333.33</v>
      </c>
      <c r="L23" s="110">
        <f t="shared" si="22"/>
        <v>833333.33</v>
      </c>
      <c r="M23" s="110">
        <f t="shared" si="22"/>
        <v>833333.33</v>
      </c>
      <c r="N23" s="110">
        <f t="shared" si="22"/>
        <v>833333.33</v>
      </c>
      <c r="O23" s="110">
        <f t="shared" si="22"/>
        <v>833333.33</v>
      </c>
      <c r="P23" s="110">
        <f t="shared" si="22"/>
        <v>833333.33</v>
      </c>
      <c r="Q23" s="110">
        <f t="shared" si="22"/>
        <v>833333.33</v>
      </c>
      <c r="R23" s="110">
        <f t="shared" si="22"/>
        <v>833333.33</v>
      </c>
      <c r="S23" s="110">
        <f t="shared" si="22"/>
        <v>833333.33</v>
      </c>
      <c r="T23" s="110">
        <f t="shared" si="22"/>
        <v>833333.33</v>
      </c>
      <c r="U23" s="109">
        <f t="shared" si="22"/>
        <v>2434999.9900000002</v>
      </c>
      <c r="V23" s="111">
        <f t="shared" si="22"/>
        <v>833333.33</v>
      </c>
      <c r="W23" s="110">
        <f t="shared" si="22"/>
        <v>833333.33</v>
      </c>
      <c r="X23" s="110">
        <f t="shared" si="22"/>
        <v>833333.33</v>
      </c>
      <c r="Y23" s="110">
        <f t="shared" si="22"/>
        <v>833333.33</v>
      </c>
      <c r="Z23" s="110">
        <f t="shared" si="22"/>
        <v>833333.33</v>
      </c>
      <c r="AA23" s="110">
        <f t="shared" si="22"/>
        <v>833333.33</v>
      </c>
      <c r="AB23" s="110">
        <f t="shared" si="22"/>
        <v>740740.74</v>
      </c>
      <c r="AC23" s="110">
        <f t="shared" si="22"/>
        <v>740740.74</v>
      </c>
      <c r="AD23" s="110">
        <f t="shared" si="22"/>
        <v>740740.74</v>
      </c>
      <c r="AE23" s="110">
        <f t="shared" si="22"/>
        <v>740740.74</v>
      </c>
      <c r="AF23" s="110">
        <f t="shared" si="22"/>
        <v>740740.74</v>
      </c>
      <c r="AG23" s="109">
        <f t="shared" si="22"/>
        <v>2342407.4</v>
      </c>
      <c r="AH23" s="111">
        <f t="shared" si="22"/>
        <v>740740.74</v>
      </c>
      <c r="AI23" s="110">
        <f t="shared" si="22"/>
        <v>740740.74</v>
      </c>
      <c r="AJ23" s="110">
        <f t="shared" si="22"/>
        <v>740740.74</v>
      </c>
      <c r="AK23" s="110">
        <f t="shared" si="22"/>
        <v>740740.74</v>
      </c>
      <c r="AL23" s="110">
        <f t="shared" si="22"/>
        <v>740740.74</v>
      </c>
      <c r="AM23" s="110">
        <f t="shared" si="22"/>
        <v>740740.74</v>
      </c>
      <c r="AN23" s="110">
        <f t="shared" si="22"/>
        <v>740740.74</v>
      </c>
      <c r="AO23" s="110">
        <f t="shared" si="22"/>
        <v>740740.74</v>
      </c>
      <c r="AP23" s="110">
        <f t="shared" si="22"/>
        <v>740740.74</v>
      </c>
      <c r="AQ23" s="110">
        <f t="shared" si="22"/>
        <v>740740.74</v>
      </c>
      <c r="AR23" s="110">
        <f t="shared" si="22"/>
        <v>740740.74</v>
      </c>
      <c r="AS23" s="109">
        <f t="shared" si="22"/>
        <v>2342407.4</v>
      </c>
      <c r="AT23" s="111">
        <f t="shared" si="22"/>
        <v>740740.74</v>
      </c>
      <c r="AU23" s="110">
        <f t="shared" si="22"/>
        <v>740740.74</v>
      </c>
      <c r="AV23" s="110">
        <f t="shared" si="22"/>
        <v>740740.74</v>
      </c>
      <c r="AW23" s="110">
        <f t="shared" si="22"/>
        <v>740740.74</v>
      </c>
      <c r="AX23" s="110">
        <f t="shared" si="22"/>
        <v>740740.74</v>
      </c>
      <c r="AY23" s="110">
        <f t="shared" si="22"/>
        <v>740740.74</v>
      </c>
      <c r="AZ23" s="110">
        <f t="shared" si="22"/>
        <v>740740.74</v>
      </c>
      <c r="BA23" s="110">
        <f t="shared" si="22"/>
        <v>740740.74</v>
      </c>
      <c r="BB23" s="110">
        <f t="shared" si="22"/>
        <v>740740.74</v>
      </c>
      <c r="BC23" s="110">
        <f t="shared" si="22"/>
        <v>740740.74</v>
      </c>
      <c r="BD23" s="110">
        <f t="shared" si="22"/>
        <v>740740.74</v>
      </c>
      <c r="BE23" s="109">
        <f t="shared" si="22"/>
        <v>2342407.4</v>
      </c>
      <c r="BF23" s="111">
        <f t="shared" si="22"/>
        <v>740740.74</v>
      </c>
      <c r="BG23" s="110">
        <f t="shared" si="22"/>
        <v>740740.74</v>
      </c>
      <c r="BH23" s="110">
        <f t="shared" si="22"/>
        <v>740740.74</v>
      </c>
      <c r="BI23" s="110">
        <f t="shared" si="22"/>
        <v>740740.74</v>
      </c>
      <c r="BJ23" s="110">
        <f t="shared" si="22"/>
        <v>740740.74</v>
      </c>
      <c r="BK23" s="110">
        <f t="shared" si="22"/>
        <v>740740.74</v>
      </c>
      <c r="BL23" s="110">
        <f t="shared" si="22"/>
        <v>740740.74</v>
      </c>
      <c r="BM23" s="110">
        <f t="shared" si="22"/>
        <v>740740.74</v>
      </c>
      <c r="BN23" s="110">
        <f t="shared" si="22"/>
        <v>740740.74</v>
      </c>
      <c r="BO23" s="110">
        <f t="shared" si="22"/>
        <v>740740.74</v>
      </c>
      <c r="BP23" s="110">
        <f t="shared" si="22"/>
        <v>740740.74</v>
      </c>
      <c r="BQ23" s="109">
        <f t="shared" si="22"/>
        <v>2342407.4</v>
      </c>
      <c r="BR23" s="111">
        <f t="shared" si="22"/>
        <v>740740.74</v>
      </c>
      <c r="BS23" s="110">
        <f t="shared" si="22"/>
        <v>740740.74</v>
      </c>
      <c r="BT23" s="110">
        <f t="shared" si="22"/>
        <v>740740.74</v>
      </c>
      <c r="BU23" s="110">
        <f t="shared" ref="BU23:CC23" si="23">+BU347</f>
        <v>740740.74</v>
      </c>
      <c r="BV23" s="110">
        <f t="shared" si="23"/>
        <v>740740.74</v>
      </c>
      <c r="BW23" s="110">
        <f t="shared" si="23"/>
        <v>740740.74</v>
      </c>
      <c r="BX23" s="110">
        <f t="shared" si="23"/>
        <v>740740.74</v>
      </c>
      <c r="BY23" s="110">
        <f t="shared" si="23"/>
        <v>740740.74</v>
      </c>
      <c r="BZ23" s="110">
        <f t="shared" si="23"/>
        <v>740740.74</v>
      </c>
      <c r="CA23" s="110">
        <f t="shared" si="23"/>
        <v>740740.74</v>
      </c>
      <c r="CB23" s="110">
        <f t="shared" si="23"/>
        <v>740740.74</v>
      </c>
      <c r="CC23" s="109">
        <f t="shared" si="23"/>
        <v>2342407.54</v>
      </c>
      <c r="CD23"/>
    </row>
    <row r="24" spans="1:82" x14ac:dyDescent="0.35">
      <c r="A24" s="40"/>
      <c r="B24" s="96" t="s">
        <v>46</v>
      </c>
      <c r="C24" s="385" t="s">
        <v>47</v>
      </c>
      <c r="D24" s="386"/>
      <c r="E24" s="386"/>
      <c r="F24" s="387"/>
      <c r="G24" s="97">
        <f t="shared" si="17"/>
        <v>5354000</v>
      </c>
      <c r="H24" s="98">
        <f t="shared" ref="H24:BS24" si="24">+H391</f>
        <v>0</v>
      </c>
      <c r="I24" s="99">
        <f t="shared" si="24"/>
        <v>0</v>
      </c>
      <c r="J24" s="98">
        <f t="shared" si="24"/>
        <v>0</v>
      </c>
      <c r="K24" s="100">
        <f t="shared" si="24"/>
        <v>0</v>
      </c>
      <c r="L24" s="100">
        <f t="shared" si="24"/>
        <v>0</v>
      </c>
      <c r="M24" s="100">
        <f t="shared" si="24"/>
        <v>0</v>
      </c>
      <c r="N24" s="100">
        <f t="shared" si="24"/>
        <v>0</v>
      </c>
      <c r="O24" s="100">
        <f t="shared" si="24"/>
        <v>0</v>
      </c>
      <c r="P24" s="100">
        <f t="shared" si="24"/>
        <v>0</v>
      </c>
      <c r="Q24" s="100">
        <f t="shared" si="24"/>
        <v>0</v>
      </c>
      <c r="R24" s="100">
        <f t="shared" si="24"/>
        <v>0</v>
      </c>
      <c r="S24" s="100">
        <f t="shared" si="24"/>
        <v>0</v>
      </c>
      <c r="T24" s="100">
        <f t="shared" si="24"/>
        <v>0</v>
      </c>
      <c r="U24" s="99">
        <f t="shared" si="24"/>
        <v>892333.32</v>
      </c>
      <c r="V24" s="98">
        <f t="shared" si="24"/>
        <v>0</v>
      </c>
      <c r="W24" s="100">
        <f t="shared" si="24"/>
        <v>0</v>
      </c>
      <c r="X24" s="100">
        <f t="shared" si="24"/>
        <v>0</v>
      </c>
      <c r="Y24" s="100">
        <f t="shared" si="24"/>
        <v>0</v>
      </c>
      <c r="Z24" s="100">
        <f t="shared" si="24"/>
        <v>0</v>
      </c>
      <c r="AA24" s="100">
        <f t="shared" si="24"/>
        <v>0</v>
      </c>
      <c r="AB24" s="100">
        <f t="shared" si="24"/>
        <v>0</v>
      </c>
      <c r="AC24" s="100">
        <f t="shared" si="24"/>
        <v>0</v>
      </c>
      <c r="AD24" s="100">
        <f t="shared" si="24"/>
        <v>0</v>
      </c>
      <c r="AE24" s="100">
        <f t="shared" si="24"/>
        <v>0</v>
      </c>
      <c r="AF24" s="100">
        <f t="shared" si="24"/>
        <v>0</v>
      </c>
      <c r="AG24" s="99">
        <f t="shared" si="24"/>
        <v>892333.32</v>
      </c>
      <c r="AH24" s="101">
        <f t="shared" si="24"/>
        <v>0</v>
      </c>
      <c r="AI24" s="100">
        <f t="shared" si="24"/>
        <v>0</v>
      </c>
      <c r="AJ24" s="100">
        <f t="shared" si="24"/>
        <v>0</v>
      </c>
      <c r="AK24" s="100">
        <f t="shared" si="24"/>
        <v>0</v>
      </c>
      <c r="AL24" s="100">
        <f t="shared" si="24"/>
        <v>0</v>
      </c>
      <c r="AM24" s="100">
        <f t="shared" si="24"/>
        <v>0</v>
      </c>
      <c r="AN24" s="100">
        <f t="shared" si="24"/>
        <v>0</v>
      </c>
      <c r="AO24" s="100">
        <f t="shared" si="24"/>
        <v>0</v>
      </c>
      <c r="AP24" s="100">
        <f t="shared" si="24"/>
        <v>0</v>
      </c>
      <c r="AQ24" s="100">
        <f t="shared" si="24"/>
        <v>0</v>
      </c>
      <c r="AR24" s="100">
        <f t="shared" si="24"/>
        <v>0</v>
      </c>
      <c r="AS24" s="99">
        <f t="shared" si="24"/>
        <v>892333.32</v>
      </c>
      <c r="AT24" s="101">
        <f t="shared" si="24"/>
        <v>0</v>
      </c>
      <c r="AU24" s="100">
        <f t="shared" si="24"/>
        <v>0</v>
      </c>
      <c r="AV24" s="100">
        <f t="shared" si="24"/>
        <v>0</v>
      </c>
      <c r="AW24" s="100">
        <f t="shared" si="24"/>
        <v>0</v>
      </c>
      <c r="AX24" s="100">
        <f t="shared" si="24"/>
        <v>0</v>
      </c>
      <c r="AY24" s="100">
        <f t="shared" si="24"/>
        <v>0</v>
      </c>
      <c r="AZ24" s="100">
        <f t="shared" si="24"/>
        <v>0</v>
      </c>
      <c r="BA24" s="100">
        <f t="shared" si="24"/>
        <v>0</v>
      </c>
      <c r="BB24" s="100">
        <f t="shared" si="24"/>
        <v>0</v>
      </c>
      <c r="BC24" s="100">
        <f t="shared" si="24"/>
        <v>0</v>
      </c>
      <c r="BD24" s="100">
        <f t="shared" si="24"/>
        <v>0</v>
      </c>
      <c r="BE24" s="99">
        <f t="shared" si="24"/>
        <v>892333.32</v>
      </c>
      <c r="BF24" s="101">
        <f t="shared" si="24"/>
        <v>0</v>
      </c>
      <c r="BG24" s="100">
        <f t="shared" si="24"/>
        <v>0</v>
      </c>
      <c r="BH24" s="100">
        <f t="shared" si="24"/>
        <v>0</v>
      </c>
      <c r="BI24" s="100">
        <f t="shared" si="24"/>
        <v>0</v>
      </c>
      <c r="BJ24" s="100">
        <f t="shared" si="24"/>
        <v>0</v>
      </c>
      <c r="BK24" s="100">
        <f t="shared" si="24"/>
        <v>0</v>
      </c>
      <c r="BL24" s="100">
        <f t="shared" si="24"/>
        <v>0</v>
      </c>
      <c r="BM24" s="100">
        <f t="shared" si="24"/>
        <v>0</v>
      </c>
      <c r="BN24" s="100">
        <f t="shared" si="24"/>
        <v>0</v>
      </c>
      <c r="BO24" s="100">
        <f t="shared" si="24"/>
        <v>0</v>
      </c>
      <c r="BP24" s="100">
        <f t="shared" si="24"/>
        <v>0</v>
      </c>
      <c r="BQ24" s="99">
        <f t="shared" si="24"/>
        <v>892333.32</v>
      </c>
      <c r="BR24" s="101">
        <f t="shared" si="24"/>
        <v>0</v>
      </c>
      <c r="BS24" s="100">
        <f t="shared" si="24"/>
        <v>0</v>
      </c>
      <c r="BT24" s="100">
        <f t="shared" ref="BT24" si="25">+BT391</f>
        <v>0</v>
      </c>
      <c r="BU24" s="100">
        <f>+BU391</f>
        <v>0</v>
      </c>
      <c r="BV24" s="100">
        <f t="shared" ref="BV24:CC24" si="26">+BV391</f>
        <v>0</v>
      </c>
      <c r="BW24" s="100">
        <f t="shared" si="26"/>
        <v>0</v>
      </c>
      <c r="BX24" s="100">
        <f t="shared" si="26"/>
        <v>0</v>
      </c>
      <c r="BY24" s="100">
        <f t="shared" si="26"/>
        <v>0</v>
      </c>
      <c r="BZ24" s="100">
        <f t="shared" si="26"/>
        <v>0</v>
      </c>
      <c r="CA24" s="100">
        <f t="shared" si="26"/>
        <v>0</v>
      </c>
      <c r="CB24" s="100">
        <f t="shared" si="26"/>
        <v>0</v>
      </c>
      <c r="CC24" s="99">
        <f t="shared" si="26"/>
        <v>892333.4</v>
      </c>
      <c r="CD24" s="270" t="b">
        <f>G24=G391</f>
        <v>1</v>
      </c>
    </row>
    <row r="25" spans="1:82" x14ac:dyDescent="0.35">
      <c r="A25" s="40"/>
      <c r="B25" s="102"/>
      <c r="C25" s="363" t="s">
        <v>40</v>
      </c>
      <c r="D25" s="364"/>
      <c r="E25" s="364"/>
      <c r="F25" s="365"/>
      <c r="G25" s="75">
        <f t="shared" si="17"/>
        <v>0</v>
      </c>
      <c r="H25" s="103">
        <f>H24-H26</f>
        <v>0</v>
      </c>
      <c r="I25" s="104">
        <f t="shared" ref="I25:BT25" si="27">I24-I26</f>
        <v>0</v>
      </c>
      <c r="J25" s="103">
        <f t="shared" si="27"/>
        <v>0</v>
      </c>
      <c r="K25" s="78">
        <f t="shared" si="27"/>
        <v>0</v>
      </c>
      <c r="L25" s="78">
        <f t="shared" si="27"/>
        <v>0</v>
      </c>
      <c r="M25" s="78">
        <f t="shared" si="27"/>
        <v>0</v>
      </c>
      <c r="N25" s="78">
        <f t="shared" si="27"/>
        <v>0</v>
      </c>
      <c r="O25" s="78">
        <f t="shared" si="27"/>
        <v>0</v>
      </c>
      <c r="P25" s="78">
        <f t="shared" si="27"/>
        <v>0</v>
      </c>
      <c r="Q25" s="78">
        <f t="shared" si="27"/>
        <v>0</v>
      </c>
      <c r="R25" s="78">
        <f t="shared" si="27"/>
        <v>0</v>
      </c>
      <c r="S25" s="78">
        <f t="shared" si="27"/>
        <v>0</v>
      </c>
      <c r="T25" s="78">
        <f t="shared" si="27"/>
        <v>0</v>
      </c>
      <c r="U25" s="104">
        <f t="shared" si="27"/>
        <v>0</v>
      </c>
      <c r="V25" s="103">
        <f t="shared" si="27"/>
        <v>0</v>
      </c>
      <c r="W25" s="78">
        <f t="shared" si="27"/>
        <v>0</v>
      </c>
      <c r="X25" s="78">
        <f t="shared" si="27"/>
        <v>0</v>
      </c>
      <c r="Y25" s="78">
        <f t="shared" si="27"/>
        <v>0</v>
      </c>
      <c r="Z25" s="78">
        <f t="shared" si="27"/>
        <v>0</v>
      </c>
      <c r="AA25" s="78">
        <f t="shared" si="27"/>
        <v>0</v>
      </c>
      <c r="AB25" s="78">
        <f t="shared" si="27"/>
        <v>0</v>
      </c>
      <c r="AC25" s="78">
        <f t="shared" si="27"/>
        <v>0</v>
      </c>
      <c r="AD25" s="78">
        <f t="shared" si="27"/>
        <v>0</v>
      </c>
      <c r="AE25" s="78">
        <f t="shared" si="27"/>
        <v>0</v>
      </c>
      <c r="AF25" s="78">
        <f t="shared" si="27"/>
        <v>0</v>
      </c>
      <c r="AG25" s="104">
        <f t="shared" si="27"/>
        <v>0</v>
      </c>
      <c r="AH25" s="105">
        <f t="shared" si="27"/>
        <v>0</v>
      </c>
      <c r="AI25" s="78">
        <f t="shared" si="27"/>
        <v>0</v>
      </c>
      <c r="AJ25" s="78">
        <f t="shared" si="27"/>
        <v>0</v>
      </c>
      <c r="AK25" s="78">
        <f t="shared" si="27"/>
        <v>0</v>
      </c>
      <c r="AL25" s="78">
        <f t="shared" si="27"/>
        <v>0</v>
      </c>
      <c r="AM25" s="78">
        <f t="shared" si="27"/>
        <v>0</v>
      </c>
      <c r="AN25" s="78">
        <f t="shared" si="27"/>
        <v>0</v>
      </c>
      <c r="AO25" s="78">
        <f t="shared" si="27"/>
        <v>0</v>
      </c>
      <c r="AP25" s="78">
        <f t="shared" si="27"/>
        <v>0</v>
      </c>
      <c r="AQ25" s="78">
        <f t="shared" si="27"/>
        <v>0</v>
      </c>
      <c r="AR25" s="78">
        <f t="shared" si="27"/>
        <v>0</v>
      </c>
      <c r="AS25" s="104">
        <f t="shared" si="27"/>
        <v>0</v>
      </c>
      <c r="AT25" s="105">
        <f t="shared" si="27"/>
        <v>0</v>
      </c>
      <c r="AU25" s="78">
        <f t="shared" si="27"/>
        <v>0</v>
      </c>
      <c r="AV25" s="78">
        <f t="shared" si="27"/>
        <v>0</v>
      </c>
      <c r="AW25" s="78">
        <f t="shared" si="27"/>
        <v>0</v>
      </c>
      <c r="AX25" s="78">
        <f t="shared" si="27"/>
        <v>0</v>
      </c>
      <c r="AY25" s="78">
        <f t="shared" si="27"/>
        <v>0</v>
      </c>
      <c r="AZ25" s="78">
        <f t="shared" si="27"/>
        <v>0</v>
      </c>
      <c r="BA25" s="78">
        <f t="shared" si="27"/>
        <v>0</v>
      </c>
      <c r="BB25" s="78">
        <f t="shared" si="27"/>
        <v>0</v>
      </c>
      <c r="BC25" s="78">
        <f t="shared" si="27"/>
        <v>0</v>
      </c>
      <c r="BD25" s="78">
        <f t="shared" si="27"/>
        <v>0</v>
      </c>
      <c r="BE25" s="104">
        <f t="shared" si="27"/>
        <v>0</v>
      </c>
      <c r="BF25" s="105">
        <f t="shared" si="27"/>
        <v>0</v>
      </c>
      <c r="BG25" s="78">
        <f t="shared" si="27"/>
        <v>0</v>
      </c>
      <c r="BH25" s="78">
        <f t="shared" si="27"/>
        <v>0</v>
      </c>
      <c r="BI25" s="78">
        <f t="shared" si="27"/>
        <v>0</v>
      </c>
      <c r="BJ25" s="78">
        <f t="shared" si="27"/>
        <v>0</v>
      </c>
      <c r="BK25" s="78">
        <f t="shared" si="27"/>
        <v>0</v>
      </c>
      <c r="BL25" s="78">
        <f t="shared" si="27"/>
        <v>0</v>
      </c>
      <c r="BM25" s="78">
        <f t="shared" si="27"/>
        <v>0</v>
      </c>
      <c r="BN25" s="78">
        <f t="shared" si="27"/>
        <v>0</v>
      </c>
      <c r="BO25" s="78">
        <f t="shared" si="27"/>
        <v>0</v>
      </c>
      <c r="BP25" s="78">
        <f t="shared" si="27"/>
        <v>0</v>
      </c>
      <c r="BQ25" s="104">
        <f t="shared" si="27"/>
        <v>0</v>
      </c>
      <c r="BR25" s="105">
        <f t="shared" si="27"/>
        <v>0</v>
      </c>
      <c r="BS25" s="78">
        <f t="shared" si="27"/>
        <v>0</v>
      </c>
      <c r="BT25" s="78">
        <f t="shared" si="27"/>
        <v>0</v>
      </c>
      <c r="BU25" s="78">
        <f t="shared" ref="BU25:CC25" si="28">BU24-BU26</f>
        <v>0</v>
      </c>
      <c r="BV25" s="78">
        <f t="shared" si="28"/>
        <v>0</v>
      </c>
      <c r="BW25" s="78">
        <f t="shared" si="28"/>
        <v>0</v>
      </c>
      <c r="BX25" s="78">
        <f t="shared" si="28"/>
        <v>0</v>
      </c>
      <c r="BY25" s="78">
        <f t="shared" si="28"/>
        <v>0</v>
      </c>
      <c r="BZ25" s="78">
        <f t="shared" si="28"/>
        <v>0</v>
      </c>
      <c r="CA25" s="78">
        <f t="shared" si="28"/>
        <v>0</v>
      </c>
      <c r="CB25" s="78">
        <f t="shared" si="28"/>
        <v>0</v>
      </c>
      <c r="CC25" s="104">
        <f t="shared" si="28"/>
        <v>0</v>
      </c>
      <c r="CD25"/>
    </row>
    <row r="26" spans="1:82" x14ac:dyDescent="0.35">
      <c r="A26" s="40"/>
      <c r="B26" s="106"/>
      <c r="C26" s="382" t="s">
        <v>41</v>
      </c>
      <c r="D26" s="383"/>
      <c r="E26" s="383"/>
      <c r="F26" s="384"/>
      <c r="G26" s="107">
        <f t="shared" si="17"/>
        <v>5354000</v>
      </c>
      <c r="H26" s="108">
        <f>SUM(H392,H394,H395,H408:H409,H415:H418,H420,H422,H424:H425)</f>
        <v>0</v>
      </c>
      <c r="I26" s="109">
        <f>SUM(I392,I394,I395,I408:I409,I415:I418,I420,I422,I424:I425)</f>
        <v>0</v>
      </c>
      <c r="J26" s="108">
        <f>SUM(J392,J394,J395,J408:J409,J415:J418,J420,J422,J424:J425)</f>
        <v>0</v>
      </c>
      <c r="K26" s="110">
        <f t="shared" ref="K26:BV26" si="29">SUM(K392,K394,K395,K408:K409,K415:K418,K420,K422,K424:K425)</f>
        <v>0</v>
      </c>
      <c r="L26" s="110">
        <f t="shared" si="29"/>
        <v>0</v>
      </c>
      <c r="M26" s="110">
        <f t="shared" si="29"/>
        <v>0</v>
      </c>
      <c r="N26" s="110">
        <f t="shared" si="29"/>
        <v>0</v>
      </c>
      <c r="O26" s="110">
        <f t="shared" si="29"/>
        <v>0</v>
      </c>
      <c r="P26" s="110">
        <f t="shared" si="29"/>
        <v>0</v>
      </c>
      <c r="Q26" s="110">
        <f t="shared" si="29"/>
        <v>0</v>
      </c>
      <c r="R26" s="110">
        <f t="shared" si="29"/>
        <v>0</v>
      </c>
      <c r="S26" s="110">
        <f t="shared" si="29"/>
        <v>0</v>
      </c>
      <c r="T26" s="110">
        <f t="shared" si="29"/>
        <v>0</v>
      </c>
      <c r="U26" s="109">
        <f t="shared" si="29"/>
        <v>892333.32</v>
      </c>
      <c r="V26" s="108">
        <f t="shared" si="29"/>
        <v>0</v>
      </c>
      <c r="W26" s="110">
        <f t="shared" si="29"/>
        <v>0</v>
      </c>
      <c r="X26" s="110">
        <f t="shared" si="29"/>
        <v>0</v>
      </c>
      <c r="Y26" s="110">
        <f t="shared" si="29"/>
        <v>0</v>
      </c>
      <c r="Z26" s="110">
        <f t="shared" si="29"/>
        <v>0</v>
      </c>
      <c r="AA26" s="110">
        <f t="shared" si="29"/>
        <v>0</v>
      </c>
      <c r="AB26" s="110">
        <f t="shared" si="29"/>
        <v>0</v>
      </c>
      <c r="AC26" s="110">
        <f t="shared" si="29"/>
        <v>0</v>
      </c>
      <c r="AD26" s="110">
        <f t="shared" si="29"/>
        <v>0</v>
      </c>
      <c r="AE26" s="110">
        <f t="shared" si="29"/>
        <v>0</v>
      </c>
      <c r="AF26" s="110">
        <f t="shared" si="29"/>
        <v>0</v>
      </c>
      <c r="AG26" s="109">
        <f t="shared" si="29"/>
        <v>892333.32</v>
      </c>
      <c r="AH26" s="111">
        <f t="shared" si="29"/>
        <v>0</v>
      </c>
      <c r="AI26" s="110">
        <f t="shared" si="29"/>
        <v>0</v>
      </c>
      <c r="AJ26" s="110">
        <f t="shared" si="29"/>
        <v>0</v>
      </c>
      <c r="AK26" s="110">
        <f t="shared" si="29"/>
        <v>0</v>
      </c>
      <c r="AL26" s="110">
        <f t="shared" si="29"/>
        <v>0</v>
      </c>
      <c r="AM26" s="110">
        <f t="shared" si="29"/>
        <v>0</v>
      </c>
      <c r="AN26" s="110">
        <f t="shared" si="29"/>
        <v>0</v>
      </c>
      <c r="AO26" s="110">
        <f t="shared" si="29"/>
        <v>0</v>
      </c>
      <c r="AP26" s="110">
        <f t="shared" si="29"/>
        <v>0</v>
      </c>
      <c r="AQ26" s="110">
        <f t="shared" si="29"/>
        <v>0</v>
      </c>
      <c r="AR26" s="110">
        <f t="shared" si="29"/>
        <v>0</v>
      </c>
      <c r="AS26" s="109">
        <f t="shared" si="29"/>
        <v>892333.32</v>
      </c>
      <c r="AT26" s="111">
        <f t="shared" si="29"/>
        <v>0</v>
      </c>
      <c r="AU26" s="110">
        <f t="shared" si="29"/>
        <v>0</v>
      </c>
      <c r="AV26" s="110">
        <f t="shared" si="29"/>
        <v>0</v>
      </c>
      <c r="AW26" s="110">
        <f t="shared" si="29"/>
        <v>0</v>
      </c>
      <c r="AX26" s="110">
        <f t="shared" si="29"/>
        <v>0</v>
      </c>
      <c r="AY26" s="110">
        <f t="shared" si="29"/>
        <v>0</v>
      </c>
      <c r="AZ26" s="110">
        <f t="shared" si="29"/>
        <v>0</v>
      </c>
      <c r="BA26" s="110">
        <f t="shared" si="29"/>
        <v>0</v>
      </c>
      <c r="BB26" s="110">
        <f t="shared" si="29"/>
        <v>0</v>
      </c>
      <c r="BC26" s="110">
        <f t="shared" si="29"/>
        <v>0</v>
      </c>
      <c r="BD26" s="110">
        <f t="shared" si="29"/>
        <v>0</v>
      </c>
      <c r="BE26" s="109">
        <f t="shared" si="29"/>
        <v>892333.32</v>
      </c>
      <c r="BF26" s="111">
        <f t="shared" si="29"/>
        <v>0</v>
      </c>
      <c r="BG26" s="110">
        <f t="shared" si="29"/>
        <v>0</v>
      </c>
      <c r="BH26" s="110">
        <f t="shared" si="29"/>
        <v>0</v>
      </c>
      <c r="BI26" s="110">
        <f t="shared" si="29"/>
        <v>0</v>
      </c>
      <c r="BJ26" s="110">
        <f t="shared" si="29"/>
        <v>0</v>
      </c>
      <c r="BK26" s="110">
        <f t="shared" si="29"/>
        <v>0</v>
      </c>
      <c r="BL26" s="110">
        <f t="shared" si="29"/>
        <v>0</v>
      </c>
      <c r="BM26" s="110">
        <f t="shared" si="29"/>
        <v>0</v>
      </c>
      <c r="BN26" s="110">
        <f t="shared" si="29"/>
        <v>0</v>
      </c>
      <c r="BO26" s="110">
        <f t="shared" si="29"/>
        <v>0</v>
      </c>
      <c r="BP26" s="110">
        <f t="shared" si="29"/>
        <v>0</v>
      </c>
      <c r="BQ26" s="109">
        <f t="shared" si="29"/>
        <v>892333.32</v>
      </c>
      <c r="BR26" s="111">
        <f t="shared" si="29"/>
        <v>0</v>
      </c>
      <c r="BS26" s="110">
        <f t="shared" si="29"/>
        <v>0</v>
      </c>
      <c r="BT26" s="110">
        <f t="shared" si="29"/>
        <v>0</v>
      </c>
      <c r="BU26" s="110">
        <f t="shared" si="29"/>
        <v>0</v>
      </c>
      <c r="BV26" s="110">
        <f t="shared" si="29"/>
        <v>0</v>
      </c>
      <c r="BW26" s="110">
        <f t="shared" ref="BW26:CC26" si="30">SUM(BW392,BW394,BW395,BW408:BW409,BW415:BW418,BW420,BW422,BW424:BW425)</f>
        <v>0</v>
      </c>
      <c r="BX26" s="110">
        <f t="shared" si="30"/>
        <v>0</v>
      </c>
      <c r="BY26" s="110">
        <f t="shared" si="30"/>
        <v>0</v>
      </c>
      <c r="BZ26" s="110">
        <f t="shared" si="30"/>
        <v>0</v>
      </c>
      <c r="CA26" s="110">
        <f t="shared" si="30"/>
        <v>0</v>
      </c>
      <c r="CB26" s="110">
        <f t="shared" si="30"/>
        <v>0</v>
      </c>
      <c r="CC26" s="109">
        <f t="shared" si="30"/>
        <v>892333.4</v>
      </c>
      <c r="CD26"/>
    </row>
    <row r="27" spans="1:82" x14ac:dyDescent="0.35">
      <c r="A27" s="40"/>
      <c r="B27" s="55"/>
      <c r="C27" s="41"/>
      <c r="D27" s="42"/>
      <c r="E27" s="276"/>
      <c r="F27" s="273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3"/>
      <c r="CD27" s="40"/>
    </row>
    <row r="28" spans="1:82" x14ac:dyDescent="0.35">
      <c r="A28" s="40"/>
      <c r="B28" s="114" t="s">
        <v>48</v>
      </c>
      <c r="C28" s="115" t="s">
        <v>49</v>
      </c>
      <c r="D28" s="116"/>
      <c r="E28" s="281"/>
      <c r="F28" s="251"/>
      <c r="G28" s="117">
        <f t="shared" ref="G28:AL28" si="31">+SUM(G29,G56,G97,G107,G120,G154,G158,G173,G176,G178)</f>
        <v>159613200</v>
      </c>
      <c r="H28" s="118">
        <f t="shared" si="31"/>
        <v>27000000</v>
      </c>
      <c r="I28" s="119">
        <f t="shared" si="31"/>
        <v>27000000</v>
      </c>
      <c r="J28" s="118">
        <f t="shared" si="31"/>
        <v>27645155.559999999</v>
      </c>
      <c r="K28" s="120">
        <f t="shared" si="31"/>
        <v>645155.56000000006</v>
      </c>
      <c r="L28" s="120">
        <f t="shared" si="31"/>
        <v>645155.56000000006</v>
      </c>
      <c r="M28" s="120">
        <f t="shared" si="31"/>
        <v>645155.56000000006</v>
      </c>
      <c r="N28" s="120">
        <f t="shared" si="31"/>
        <v>645155.56000000006</v>
      </c>
      <c r="O28" s="120">
        <f t="shared" si="31"/>
        <v>645155.56000000006</v>
      </c>
      <c r="P28" s="120">
        <f t="shared" si="31"/>
        <v>645155.56000000006</v>
      </c>
      <c r="Q28" s="120">
        <f t="shared" si="31"/>
        <v>645155.56000000006</v>
      </c>
      <c r="R28" s="120">
        <f t="shared" si="31"/>
        <v>645155.56000000006</v>
      </c>
      <c r="S28" s="120">
        <f t="shared" si="31"/>
        <v>645155.56000000006</v>
      </c>
      <c r="T28" s="120">
        <f t="shared" si="31"/>
        <v>645155.56000000006</v>
      </c>
      <c r="U28" s="119">
        <f t="shared" si="31"/>
        <v>7672155.5499999998</v>
      </c>
      <c r="V28" s="118">
        <f t="shared" si="31"/>
        <v>645155.56000000006</v>
      </c>
      <c r="W28" s="120">
        <f t="shared" si="31"/>
        <v>645155.56000000006</v>
      </c>
      <c r="X28" s="120">
        <f t="shared" si="31"/>
        <v>645155.56000000006</v>
      </c>
      <c r="Y28" s="120">
        <f t="shared" si="31"/>
        <v>645155.56000000006</v>
      </c>
      <c r="Z28" s="120">
        <f t="shared" si="31"/>
        <v>645155.56000000006</v>
      </c>
      <c r="AA28" s="120">
        <f t="shared" si="31"/>
        <v>645155.56000000006</v>
      </c>
      <c r="AB28" s="120">
        <f t="shared" si="31"/>
        <v>459970.37</v>
      </c>
      <c r="AC28" s="120">
        <f t="shared" si="31"/>
        <v>459970.37</v>
      </c>
      <c r="AD28" s="120">
        <f t="shared" si="31"/>
        <v>459970.37</v>
      </c>
      <c r="AE28" s="120">
        <f t="shared" si="31"/>
        <v>459970.37</v>
      </c>
      <c r="AF28" s="120">
        <f t="shared" si="31"/>
        <v>459970.37</v>
      </c>
      <c r="AG28" s="119">
        <f t="shared" si="31"/>
        <v>7486970.3600000003</v>
      </c>
      <c r="AH28" s="121">
        <f t="shared" si="31"/>
        <v>459970.37</v>
      </c>
      <c r="AI28" s="120">
        <f t="shared" si="31"/>
        <v>459970.37</v>
      </c>
      <c r="AJ28" s="120">
        <f t="shared" si="31"/>
        <v>459970.37</v>
      </c>
      <c r="AK28" s="120">
        <f t="shared" si="31"/>
        <v>459970.37</v>
      </c>
      <c r="AL28" s="120">
        <f t="shared" si="31"/>
        <v>459970.37</v>
      </c>
      <c r="AM28" s="120">
        <f t="shared" ref="AM28:BR28" si="32">+SUM(AM29,AM56,AM97,AM107,AM120,AM154,AM158,AM173,AM176,AM178)</f>
        <v>459970.37</v>
      </c>
      <c r="AN28" s="120">
        <f t="shared" si="32"/>
        <v>459970.37</v>
      </c>
      <c r="AO28" s="120">
        <f t="shared" si="32"/>
        <v>459970.37</v>
      </c>
      <c r="AP28" s="120">
        <f t="shared" si="32"/>
        <v>459970.37</v>
      </c>
      <c r="AQ28" s="120">
        <f t="shared" si="32"/>
        <v>459970.37</v>
      </c>
      <c r="AR28" s="120">
        <f t="shared" si="32"/>
        <v>459970.37</v>
      </c>
      <c r="AS28" s="119">
        <f t="shared" si="32"/>
        <v>7486970.3600000003</v>
      </c>
      <c r="AT28" s="121">
        <f t="shared" si="32"/>
        <v>459970.37</v>
      </c>
      <c r="AU28" s="120">
        <f t="shared" si="32"/>
        <v>459970.37</v>
      </c>
      <c r="AV28" s="120">
        <f t="shared" si="32"/>
        <v>459970.37</v>
      </c>
      <c r="AW28" s="120">
        <f t="shared" si="32"/>
        <v>459970.37</v>
      </c>
      <c r="AX28" s="120">
        <f t="shared" si="32"/>
        <v>459970.37</v>
      </c>
      <c r="AY28" s="120">
        <f t="shared" si="32"/>
        <v>459970.37</v>
      </c>
      <c r="AZ28" s="120">
        <f t="shared" si="32"/>
        <v>459970.37</v>
      </c>
      <c r="BA28" s="120">
        <f t="shared" si="32"/>
        <v>459970.37</v>
      </c>
      <c r="BB28" s="120">
        <f t="shared" si="32"/>
        <v>459970.37</v>
      </c>
      <c r="BC28" s="120">
        <f t="shared" si="32"/>
        <v>459970.37</v>
      </c>
      <c r="BD28" s="120">
        <f t="shared" si="32"/>
        <v>459970.37</v>
      </c>
      <c r="BE28" s="119">
        <f t="shared" si="32"/>
        <v>7486970.3600000003</v>
      </c>
      <c r="BF28" s="121">
        <f t="shared" si="32"/>
        <v>459970.37</v>
      </c>
      <c r="BG28" s="120">
        <f t="shared" si="32"/>
        <v>459970.37</v>
      </c>
      <c r="BH28" s="120">
        <f t="shared" si="32"/>
        <v>459970.37</v>
      </c>
      <c r="BI28" s="120">
        <f t="shared" si="32"/>
        <v>459970.37</v>
      </c>
      <c r="BJ28" s="120">
        <f t="shared" si="32"/>
        <v>459970.37</v>
      </c>
      <c r="BK28" s="120">
        <f t="shared" si="32"/>
        <v>459970.37</v>
      </c>
      <c r="BL28" s="120">
        <f t="shared" si="32"/>
        <v>459970.37</v>
      </c>
      <c r="BM28" s="120">
        <f t="shared" si="32"/>
        <v>459970.37</v>
      </c>
      <c r="BN28" s="120">
        <f t="shared" si="32"/>
        <v>459970.37</v>
      </c>
      <c r="BO28" s="120">
        <f t="shared" si="32"/>
        <v>459970.37</v>
      </c>
      <c r="BP28" s="120">
        <f t="shared" si="32"/>
        <v>459970.37</v>
      </c>
      <c r="BQ28" s="119">
        <f t="shared" si="32"/>
        <v>7486970.3600000003</v>
      </c>
      <c r="BR28" s="121">
        <f t="shared" si="32"/>
        <v>459970.37</v>
      </c>
      <c r="BS28" s="120">
        <f t="shared" ref="BS28:CC28" si="33">+SUM(BS29,BS56,BS97,BS107,BS120,BS154,BS158,BS173,BS176,BS178)</f>
        <v>459970.37</v>
      </c>
      <c r="BT28" s="120">
        <f t="shared" si="33"/>
        <v>459970.37</v>
      </c>
      <c r="BU28" s="120">
        <f t="shared" si="33"/>
        <v>459970.37</v>
      </c>
      <c r="BV28" s="120">
        <f t="shared" si="33"/>
        <v>459970.37</v>
      </c>
      <c r="BW28" s="120">
        <f t="shared" si="33"/>
        <v>459970.37</v>
      </c>
      <c r="BX28" s="120">
        <f t="shared" si="33"/>
        <v>459970.37</v>
      </c>
      <c r="BY28" s="120">
        <f t="shared" si="33"/>
        <v>459970.37</v>
      </c>
      <c r="BZ28" s="120">
        <f t="shared" si="33"/>
        <v>459970.37</v>
      </c>
      <c r="CA28" s="120">
        <f t="shared" si="33"/>
        <v>459970.37</v>
      </c>
      <c r="CB28" s="120">
        <f t="shared" si="33"/>
        <v>459970.37</v>
      </c>
      <c r="CC28" s="119">
        <f t="shared" si="33"/>
        <v>7486970.3600000003</v>
      </c>
      <c r="CD28" s="40" t="s">
        <v>50</v>
      </c>
    </row>
    <row r="29" spans="1:82" x14ac:dyDescent="0.35">
      <c r="A29" s="40"/>
      <c r="B29" s="122" t="s">
        <v>51</v>
      </c>
      <c r="C29" s="123" t="s">
        <v>52</v>
      </c>
      <c r="D29" s="124"/>
      <c r="E29" s="282"/>
      <c r="F29" s="249"/>
      <c r="G29" s="125">
        <f>SUM(G30:G55)</f>
        <v>0</v>
      </c>
      <c r="H29" s="126">
        <f>SUM(H30:H55)</f>
        <v>0</v>
      </c>
      <c r="I29" s="127">
        <f t="shared" ref="I29:AL29" si="34">SUM(I30:I55)</f>
        <v>0</v>
      </c>
      <c r="J29" s="126">
        <f t="shared" si="34"/>
        <v>0</v>
      </c>
      <c r="K29" s="128">
        <f t="shared" si="34"/>
        <v>0</v>
      </c>
      <c r="L29" s="128">
        <f t="shared" si="34"/>
        <v>0</v>
      </c>
      <c r="M29" s="128">
        <f t="shared" si="34"/>
        <v>0</v>
      </c>
      <c r="N29" s="128">
        <f t="shared" si="34"/>
        <v>0</v>
      </c>
      <c r="O29" s="128">
        <f t="shared" si="34"/>
        <v>0</v>
      </c>
      <c r="P29" s="128">
        <f t="shared" si="34"/>
        <v>0</v>
      </c>
      <c r="Q29" s="128">
        <f t="shared" si="34"/>
        <v>0</v>
      </c>
      <c r="R29" s="128">
        <f t="shared" si="34"/>
        <v>0</v>
      </c>
      <c r="S29" s="128">
        <f t="shared" si="34"/>
        <v>0</v>
      </c>
      <c r="T29" s="128">
        <f t="shared" si="34"/>
        <v>0</v>
      </c>
      <c r="U29" s="127">
        <f t="shared" si="34"/>
        <v>0</v>
      </c>
      <c r="V29" s="126">
        <f t="shared" si="34"/>
        <v>0</v>
      </c>
      <c r="W29" s="128">
        <f t="shared" si="34"/>
        <v>0</v>
      </c>
      <c r="X29" s="128">
        <f t="shared" si="34"/>
        <v>0</v>
      </c>
      <c r="Y29" s="128">
        <f t="shared" si="34"/>
        <v>0</v>
      </c>
      <c r="Z29" s="128">
        <f t="shared" si="34"/>
        <v>0</v>
      </c>
      <c r="AA29" s="128">
        <f t="shared" si="34"/>
        <v>0</v>
      </c>
      <c r="AB29" s="128">
        <f t="shared" si="34"/>
        <v>0</v>
      </c>
      <c r="AC29" s="128">
        <f t="shared" si="34"/>
        <v>0</v>
      </c>
      <c r="AD29" s="128">
        <f t="shared" si="34"/>
        <v>0</v>
      </c>
      <c r="AE29" s="128">
        <f t="shared" si="34"/>
        <v>0</v>
      </c>
      <c r="AF29" s="128">
        <f t="shared" si="34"/>
        <v>0</v>
      </c>
      <c r="AG29" s="127">
        <f t="shared" si="34"/>
        <v>0</v>
      </c>
      <c r="AH29" s="129">
        <f t="shared" si="34"/>
        <v>0</v>
      </c>
      <c r="AI29" s="128">
        <f t="shared" si="34"/>
        <v>0</v>
      </c>
      <c r="AJ29" s="128">
        <f t="shared" si="34"/>
        <v>0</v>
      </c>
      <c r="AK29" s="128">
        <f t="shared" si="34"/>
        <v>0</v>
      </c>
      <c r="AL29" s="128">
        <f t="shared" si="34"/>
        <v>0</v>
      </c>
      <c r="AM29" s="128">
        <f t="shared" ref="AM29:BR29" si="35">SUM(AM30:AM55)</f>
        <v>0</v>
      </c>
      <c r="AN29" s="128">
        <f t="shared" si="35"/>
        <v>0</v>
      </c>
      <c r="AO29" s="128">
        <f t="shared" si="35"/>
        <v>0</v>
      </c>
      <c r="AP29" s="128">
        <f t="shared" si="35"/>
        <v>0</v>
      </c>
      <c r="AQ29" s="128">
        <f t="shared" si="35"/>
        <v>0</v>
      </c>
      <c r="AR29" s="128">
        <f t="shared" si="35"/>
        <v>0</v>
      </c>
      <c r="AS29" s="127">
        <f t="shared" si="35"/>
        <v>0</v>
      </c>
      <c r="AT29" s="129">
        <f t="shared" si="35"/>
        <v>0</v>
      </c>
      <c r="AU29" s="128">
        <f t="shared" si="35"/>
        <v>0</v>
      </c>
      <c r="AV29" s="128">
        <f t="shared" si="35"/>
        <v>0</v>
      </c>
      <c r="AW29" s="128">
        <f t="shared" si="35"/>
        <v>0</v>
      </c>
      <c r="AX29" s="128">
        <f t="shared" si="35"/>
        <v>0</v>
      </c>
      <c r="AY29" s="128">
        <f t="shared" si="35"/>
        <v>0</v>
      </c>
      <c r="AZ29" s="128">
        <f t="shared" si="35"/>
        <v>0</v>
      </c>
      <c r="BA29" s="128">
        <f t="shared" si="35"/>
        <v>0</v>
      </c>
      <c r="BB29" s="128">
        <f t="shared" si="35"/>
        <v>0</v>
      </c>
      <c r="BC29" s="128">
        <f t="shared" si="35"/>
        <v>0</v>
      </c>
      <c r="BD29" s="128">
        <f t="shared" si="35"/>
        <v>0</v>
      </c>
      <c r="BE29" s="127">
        <f t="shared" si="35"/>
        <v>0</v>
      </c>
      <c r="BF29" s="129">
        <f t="shared" si="35"/>
        <v>0</v>
      </c>
      <c r="BG29" s="128">
        <f t="shared" si="35"/>
        <v>0</v>
      </c>
      <c r="BH29" s="128">
        <f t="shared" si="35"/>
        <v>0</v>
      </c>
      <c r="BI29" s="128">
        <f t="shared" si="35"/>
        <v>0</v>
      </c>
      <c r="BJ29" s="128">
        <f t="shared" si="35"/>
        <v>0</v>
      </c>
      <c r="BK29" s="128">
        <f t="shared" si="35"/>
        <v>0</v>
      </c>
      <c r="BL29" s="128">
        <f t="shared" si="35"/>
        <v>0</v>
      </c>
      <c r="BM29" s="128">
        <f t="shared" si="35"/>
        <v>0</v>
      </c>
      <c r="BN29" s="128">
        <f t="shared" si="35"/>
        <v>0</v>
      </c>
      <c r="BO29" s="128">
        <f t="shared" si="35"/>
        <v>0</v>
      </c>
      <c r="BP29" s="128">
        <f t="shared" si="35"/>
        <v>0</v>
      </c>
      <c r="BQ29" s="127">
        <f t="shared" si="35"/>
        <v>0</v>
      </c>
      <c r="BR29" s="129">
        <f t="shared" si="35"/>
        <v>0</v>
      </c>
      <c r="BS29" s="128">
        <f t="shared" ref="BS29:CC29" si="36">SUM(BS30:BS55)</f>
        <v>0</v>
      </c>
      <c r="BT29" s="128">
        <f t="shared" si="36"/>
        <v>0</v>
      </c>
      <c r="BU29" s="128">
        <f t="shared" si="36"/>
        <v>0</v>
      </c>
      <c r="BV29" s="128">
        <f t="shared" si="36"/>
        <v>0</v>
      </c>
      <c r="BW29" s="128">
        <f t="shared" si="36"/>
        <v>0</v>
      </c>
      <c r="BX29" s="128">
        <f t="shared" si="36"/>
        <v>0</v>
      </c>
      <c r="BY29" s="128">
        <f t="shared" si="36"/>
        <v>0</v>
      </c>
      <c r="BZ29" s="128">
        <f t="shared" si="36"/>
        <v>0</v>
      </c>
      <c r="CA29" s="128">
        <f t="shared" si="36"/>
        <v>0</v>
      </c>
      <c r="CB29" s="128">
        <f t="shared" si="36"/>
        <v>0</v>
      </c>
      <c r="CC29" s="127">
        <f t="shared" si="36"/>
        <v>0</v>
      </c>
      <c r="CD29" s="40" t="s">
        <v>50</v>
      </c>
    </row>
    <row r="30" spans="1:82" x14ac:dyDescent="0.35">
      <c r="A30" s="40"/>
      <c r="B30" s="74" t="s">
        <v>53</v>
      </c>
      <c r="C30" s="130" t="s">
        <v>54</v>
      </c>
      <c r="D30" s="131"/>
      <c r="E30" s="255"/>
      <c r="F30" s="223"/>
      <c r="G30" s="216"/>
      <c r="H30" s="76"/>
      <c r="I30" s="77"/>
      <c r="J30" s="229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1"/>
      <c r="V30" s="229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1"/>
      <c r="AH30" s="232"/>
      <c r="AI30" s="230"/>
      <c r="AJ30" s="230"/>
      <c r="AK30" s="230"/>
      <c r="AL30" s="230"/>
      <c r="AM30" s="230"/>
      <c r="AN30" s="230"/>
      <c r="AO30" s="230"/>
      <c r="AP30" s="230"/>
      <c r="AQ30" s="230"/>
      <c r="AR30" s="230"/>
      <c r="AS30" s="231"/>
      <c r="AT30" s="232"/>
      <c r="AU30" s="230"/>
      <c r="AV30" s="230"/>
      <c r="AW30" s="230"/>
      <c r="AX30" s="230"/>
      <c r="AY30" s="230"/>
      <c r="AZ30" s="230"/>
      <c r="BA30" s="230"/>
      <c r="BB30" s="230"/>
      <c r="BC30" s="230"/>
      <c r="BD30" s="230"/>
      <c r="BE30" s="231"/>
      <c r="BF30" s="232"/>
      <c r="BG30" s="230"/>
      <c r="BH30" s="230"/>
      <c r="BI30" s="230"/>
      <c r="BJ30" s="230"/>
      <c r="BK30" s="230"/>
      <c r="BL30" s="230"/>
      <c r="BM30" s="230"/>
      <c r="BN30" s="230"/>
      <c r="BO30" s="230"/>
      <c r="BP30" s="230"/>
      <c r="BQ30" s="231"/>
      <c r="BR30" s="232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1"/>
      <c r="CD30" s="40" t="s">
        <v>50</v>
      </c>
    </row>
    <row r="31" spans="1:82" x14ac:dyDescent="0.35">
      <c r="A31" s="40"/>
      <c r="B31" s="74" t="s">
        <v>55</v>
      </c>
      <c r="C31" s="130" t="s">
        <v>56</v>
      </c>
      <c r="D31" s="131" t="s">
        <v>57</v>
      </c>
      <c r="E31" s="255">
        <v>6</v>
      </c>
      <c r="F31" s="223"/>
      <c r="G31" s="75">
        <f t="shared" ref="G31:G96" si="37">+SUM(H31:CC31)</f>
        <v>0</v>
      </c>
      <c r="H31" s="218"/>
      <c r="I31" s="217"/>
      <c r="J31" s="76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7"/>
      <c r="V31" s="76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7"/>
      <c r="AH31" s="79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7"/>
      <c r="AT31" s="79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7"/>
      <c r="BF31" s="79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7"/>
      <c r="BR31" s="79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7"/>
      <c r="CD31" s="40" t="s">
        <v>50</v>
      </c>
    </row>
    <row r="32" spans="1:82" ht="26" x14ac:dyDescent="0.35">
      <c r="A32" s="40"/>
      <c r="B32" s="74" t="s">
        <v>58</v>
      </c>
      <c r="C32" s="130" t="s">
        <v>59</v>
      </c>
      <c r="D32" s="131" t="s">
        <v>60</v>
      </c>
      <c r="E32" s="255">
        <v>42</v>
      </c>
      <c r="F32" s="223"/>
      <c r="G32" s="75">
        <f t="shared" si="37"/>
        <v>0</v>
      </c>
      <c r="H32" s="76"/>
      <c r="I32" s="77"/>
      <c r="J32" s="218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7"/>
      <c r="V32" s="218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7"/>
      <c r="AH32" s="220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7"/>
      <c r="AT32" s="220"/>
      <c r="AU32" s="219"/>
      <c r="AV32" s="219"/>
      <c r="AW32" s="219"/>
      <c r="AX32" s="219"/>
      <c r="AY32" s="219"/>
      <c r="AZ32" s="78"/>
      <c r="BA32" s="78"/>
      <c r="BB32" s="78"/>
      <c r="BC32" s="78"/>
      <c r="BD32" s="78"/>
      <c r="BE32" s="77"/>
      <c r="BF32" s="79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7"/>
      <c r="BR32" s="79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7"/>
      <c r="CD32" s="40" t="s">
        <v>50</v>
      </c>
    </row>
    <row r="33" spans="1:82" ht="39" x14ac:dyDescent="0.35">
      <c r="A33" s="40"/>
      <c r="B33" s="74" t="s">
        <v>61</v>
      </c>
      <c r="C33" s="130" t="s">
        <v>62</v>
      </c>
      <c r="D33" s="131" t="s">
        <v>60</v>
      </c>
      <c r="E33" s="255">
        <v>18</v>
      </c>
      <c r="F33" s="223"/>
      <c r="G33" s="75">
        <f t="shared" si="37"/>
        <v>0</v>
      </c>
      <c r="H33" s="76"/>
      <c r="I33" s="77"/>
      <c r="J33" s="76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7"/>
      <c r="V33" s="76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7"/>
      <c r="AH33" s="76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7"/>
      <c r="AT33" s="79"/>
      <c r="AU33" s="78"/>
      <c r="AV33" s="78"/>
      <c r="AW33" s="78"/>
      <c r="AX33" s="78"/>
      <c r="AY33" s="78"/>
      <c r="AZ33" s="219"/>
      <c r="BA33" s="219"/>
      <c r="BB33" s="219"/>
      <c r="BC33" s="219"/>
      <c r="BD33" s="219"/>
      <c r="BE33" s="217"/>
      <c r="BF33" s="220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7"/>
      <c r="BR33" s="79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7"/>
      <c r="CD33" s="40" t="s">
        <v>50</v>
      </c>
    </row>
    <row r="34" spans="1:82" ht="26" x14ac:dyDescent="0.35">
      <c r="A34" s="40"/>
      <c r="B34" s="74" t="s">
        <v>63</v>
      </c>
      <c r="C34" s="130" t="s">
        <v>64</v>
      </c>
      <c r="D34" s="131" t="s">
        <v>60</v>
      </c>
      <c r="E34" s="255">
        <v>5</v>
      </c>
      <c r="F34" s="223"/>
      <c r="G34" s="75">
        <f t="shared" ref="G34" si="38">+SUM(H34:CC34)</f>
        <v>0</v>
      </c>
      <c r="H34" s="76"/>
      <c r="I34" s="77"/>
      <c r="J34" s="76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7"/>
      <c r="V34" s="76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7"/>
      <c r="AH34" s="79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7"/>
      <c r="AT34" s="79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7"/>
      <c r="BF34" s="79"/>
      <c r="BG34" s="78"/>
      <c r="BH34" s="226"/>
      <c r="BI34" s="226"/>
      <c r="BJ34" s="226"/>
      <c r="BK34" s="226"/>
      <c r="BL34" s="226"/>
      <c r="BM34" s="226"/>
      <c r="BN34" s="226"/>
      <c r="BO34" s="226"/>
      <c r="BP34" s="226"/>
      <c r="BQ34" s="225"/>
      <c r="BR34" s="220"/>
      <c r="BS34" s="219"/>
      <c r="BT34" s="219"/>
      <c r="BU34" s="219"/>
      <c r="BV34" s="219"/>
      <c r="BW34" s="78"/>
      <c r="BX34" s="78"/>
      <c r="BY34" s="78"/>
      <c r="BZ34" s="78"/>
      <c r="CA34" s="78"/>
      <c r="CB34" s="78"/>
      <c r="CC34" s="77"/>
      <c r="CD34" s="40" t="s">
        <v>50</v>
      </c>
    </row>
    <row r="35" spans="1:82" ht="26" x14ac:dyDescent="0.35">
      <c r="A35" s="40"/>
      <c r="B35" s="74" t="s">
        <v>65</v>
      </c>
      <c r="C35" s="130" t="s">
        <v>66</v>
      </c>
      <c r="D35" s="131" t="s">
        <v>60</v>
      </c>
      <c r="E35" s="255">
        <v>4</v>
      </c>
      <c r="F35" s="223"/>
      <c r="G35" s="75">
        <f t="shared" si="37"/>
        <v>0</v>
      </c>
      <c r="H35" s="76"/>
      <c r="I35" s="77"/>
      <c r="J35" s="76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7"/>
      <c r="V35" s="76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7"/>
      <c r="AH35" s="79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7"/>
      <c r="AT35" s="79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7"/>
      <c r="BF35" s="79"/>
      <c r="BG35" s="78"/>
      <c r="BH35" s="226"/>
      <c r="BI35" s="226"/>
      <c r="BJ35" s="226"/>
      <c r="BK35" s="226"/>
      <c r="BL35" s="226"/>
      <c r="BM35" s="226"/>
      <c r="BN35" s="226"/>
      <c r="BO35" s="226"/>
      <c r="BP35" s="226"/>
      <c r="BQ35" s="225"/>
      <c r="BR35" s="227"/>
      <c r="BS35" s="78"/>
      <c r="BT35" s="78"/>
      <c r="BU35" s="78"/>
      <c r="BV35" s="78"/>
      <c r="BW35" s="219"/>
      <c r="BX35" s="219"/>
      <c r="BY35" s="219"/>
      <c r="BZ35" s="219"/>
      <c r="CA35" s="78"/>
      <c r="CB35" s="78"/>
      <c r="CC35" s="77"/>
      <c r="CD35" s="40" t="s">
        <v>50</v>
      </c>
    </row>
    <row r="36" spans="1:82" ht="26" x14ac:dyDescent="0.35">
      <c r="A36" s="176"/>
      <c r="B36" s="74" t="s">
        <v>67</v>
      </c>
      <c r="C36" s="130" t="s">
        <v>68</v>
      </c>
      <c r="D36" s="131" t="s">
        <v>60</v>
      </c>
      <c r="E36" s="255">
        <v>3</v>
      </c>
      <c r="F36" s="228"/>
      <c r="G36" s="75">
        <f t="shared" si="37"/>
        <v>0</v>
      </c>
      <c r="H36" s="224"/>
      <c r="I36" s="225"/>
      <c r="J36" s="224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5"/>
      <c r="V36" s="224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5"/>
      <c r="AH36" s="227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5"/>
      <c r="AT36" s="227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5"/>
      <c r="BF36" s="227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5"/>
      <c r="BR36" s="227"/>
      <c r="BS36" s="78"/>
      <c r="BT36" s="78"/>
      <c r="BU36" s="78"/>
      <c r="BV36" s="78"/>
      <c r="BW36" s="78"/>
      <c r="BX36" s="78"/>
      <c r="BY36" s="78"/>
      <c r="BZ36" s="78"/>
      <c r="CA36" s="219"/>
      <c r="CB36" s="219"/>
      <c r="CC36" s="217"/>
      <c r="CD36" s="40" t="s">
        <v>50</v>
      </c>
    </row>
    <row r="37" spans="1:82" x14ac:dyDescent="0.35">
      <c r="A37" s="40"/>
      <c r="B37" s="74" t="s">
        <v>69</v>
      </c>
      <c r="C37" s="130" t="s">
        <v>70</v>
      </c>
      <c r="D37" s="131" t="s">
        <v>71</v>
      </c>
      <c r="E37" s="255">
        <v>6</v>
      </c>
      <c r="F37" s="223"/>
      <c r="G37" s="75">
        <f t="shared" si="37"/>
        <v>0</v>
      </c>
      <c r="H37" s="76"/>
      <c r="I37" s="77"/>
      <c r="J37" s="269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7"/>
      <c r="V37" s="269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7"/>
      <c r="AH37" s="269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7"/>
      <c r="AT37" s="269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7"/>
      <c r="BF37" s="269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7"/>
      <c r="BR37" s="269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7"/>
      <c r="CD37" s="40" t="s">
        <v>50</v>
      </c>
    </row>
    <row r="38" spans="1:82" x14ac:dyDescent="0.35">
      <c r="A38" s="40"/>
      <c r="B38" s="74" t="s">
        <v>72</v>
      </c>
      <c r="C38" s="130" t="s">
        <v>73</v>
      </c>
      <c r="D38" s="131" t="s">
        <v>60</v>
      </c>
      <c r="E38" s="255">
        <v>72</v>
      </c>
      <c r="F38" s="223"/>
      <c r="G38" s="75">
        <f t="shared" si="37"/>
        <v>0</v>
      </c>
      <c r="H38" s="76"/>
      <c r="I38" s="77"/>
      <c r="J38" s="218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7"/>
      <c r="V38" s="218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7"/>
      <c r="AH38" s="220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7"/>
      <c r="AT38" s="220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7"/>
      <c r="BF38" s="220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7"/>
      <c r="BR38" s="220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7"/>
      <c r="CD38" s="40" t="s">
        <v>50</v>
      </c>
    </row>
    <row r="39" spans="1:82" x14ac:dyDescent="0.35">
      <c r="A39" s="40"/>
      <c r="B39" s="74" t="s">
        <v>74</v>
      </c>
      <c r="C39" s="130" t="s">
        <v>75</v>
      </c>
      <c r="D39" s="131" t="s">
        <v>60</v>
      </c>
      <c r="E39" s="255">
        <v>72</v>
      </c>
      <c r="F39" s="223"/>
      <c r="G39" s="75">
        <f t="shared" si="37"/>
        <v>0</v>
      </c>
      <c r="H39" s="76"/>
      <c r="I39" s="77"/>
      <c r="J39" s="218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7"/>
      <c r="V39" s="218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7"/>
      <c r="AH39" s="220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7"/>
      <c r="AT39" s="220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7"/>
      <c r="BF39" s="220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7"/>
      <c r="BR39" s="220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7"/>
      <c r="CD39" s="40" t="s">
        <v>50</v>
      </c>
    </row>
    <row r="40" spans="1:82" x14ac:dyDescent="0.35">
      <c r="A40" s="40"/>
      <c r="B40" s="74" t="s">
        <v>76</v>
      </c>
      <c r="C40" s="130" t="s">
        <v>77</v>
      </c>
      <c r="D40" s="131" t="s">
        <v>60</v>
      </c>
      <c r="E40" s="255">
        <v>72</v>
      </c>
      <c r="F40" s="223"/>
      <c r="G40" s="75">
        <f t="shared" si="37"/>
        <v>0</v>
      </c>
      <c r="H40" s="76"/>
      <c r="I40" s="77"/>
      <c r="J40" s="218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7"/>
      <c r="V40" s="218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7"/>
      <c r="AH40" s="220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7"/>
      <c r="AT40" s="220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7"/>
      <c r="BF40" s="220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7"/>
      <c r="BR40" s="220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7"/>
      <c r="CD40" s="40" t="s">
        <v>50</v>
      </c>
    </row>
    <row r="41" spans="1:82" x14ac:dyDescent="0.35">
      <c r="A41" s="40"/>
      <c r="B41" s="74" t="s">
        <v>78</v>
      </c>
      <c r="C41" s="130" t="s">
        <v>79</v>
      </c>
      <c r="D41" s="131" t="s">
        <v>60</v>
      </c>
      <c r="E41" s="255">
        <v>72</v>
      </c>
      <c r="F41" s="223"/>
      <c r="G41" s="75">
        <f t="shared" si="37"/>
        <v>0</v>
      </c>
      <c r="H41" s="76"/>
      <c r="I41" s="77"/>
      <c r="J41" s="218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7"/>
      <c r="V41" s="218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7"/>
      <c r="AH41" s="220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7"/>
      <c r="AT41" s="220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7"/>
      <c r="BF41" s="220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7"/>
      <c r="BR41" s="220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7"/>
      <c r="CD41" s="40" t="s">
        <v>50</v>
      </c>
    </row>
    <row r="42" spans="1:82" x14ac:dyDescent="0.35">
      <c r="A42" s="40"/>
      <c r="B42" s="74" t="s">
        <v>80</v>
      </c>
      <c r="C42" s="130" t="s">
        <v>81</v>
      </c>
      <c r="D42" s="131" t="s">
        <v>60</v>
      </c>
      <c r="E42" s="255">
        <v>72</v>
      </c>
      <c r="F42" s="223"/>
      <c r="G42" s="75">
        <f t="shared" si="37"/>
        <v>0</v>
      </c>
      <c r="H42" s="76"/>
      <c r="I42" s="77"/>
      <c r="J42" s="218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7"/>
      <c r="V42" s="218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7"/>
      <c r="AH42" s="220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7"/>
      <c r="AT42" s="220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7"/>
      <c r="BF42" s="220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7"/>
      <c r="BR42" s="220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7"/>
      <c r="CD42" s="40" t="s">
        <v>50</v>
      </c>
    </row>
    <row r="43" spans="1:82" x14ac:dyDescent="0.35">
      <c r="A43" s="40"/>
      <c r="B43" s="74" t="s">
        <v>82</v>
      </c>
      <c r="C43" s="130" t="s">
        <v>83</v>
      </c>
      <c r="D43" s="131" t="s">
        <v>60</v>
      </c>
      <c r="E43" s="255">
        <v>72</v>
      </c>
      <c r="F43" s="223"/>
      <c r="G43" s="75">
        <f t="shared" si="37"/>
        <v>0</v>
      </c>
      <c r="H43" s="76"/>
      <c r="I43" s="77"/>
      <c r="J43" s="218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7"/>
      <c r="V43" s="218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7"/>
      <c r="AH43" s="220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7"/>
      <c r="AT43" s="220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7"/>
      <c r="BF43" s="220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7"/>
      <c r="BR43" s="220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7"/>
      <c r="CD43" s="40" t="s">
        <v>50</v>
      </c>
    </row>
    <row r="44" spans="1:82" x14ac:dyDescent="0.35">
      <c r="A44" s="40"/>
      <c r="B44" s="74" t="s">
        <v>84</v>
      </c>
      <c r="C44" s="130" t="s">
        <v>85</v>
      </c>
      <c r="D44" s="131" t="s">
        <v>60</v>
      </c>
      <c r="E44" s="255">
        <v>72</v>
      </c>
      <c r="F44" s="223"/>
      <c r="G44" s="75">
        <f t="shared" si="37"/>
        <v>0</v>
      </c>
      <c r="H44" s="76"/>
      <c r="I44" s="77"/>
      <c r="J44" s="218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7"/>
      <c r="V44" s="218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7"/>
      <c r="AH44" s="220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7"/>
      <c r="AT44" s="220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7"/>
      <c r="BF44" s="220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7"/>
      <c r="BR44" s="220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7"/>
      <c r="CD44" s="40" t="s">
        <v>50</v>
      </c>
    </row>
    <row r="45" spans="1:82" x14ac:dyDescent="0.35">
      <c r="A45" s="40"/>
      <c r="B45" s="74" t="s">
        <v>86</v>
      </c>
      <c r="C45" s="130" t="s">
        <v>87</v>
      </c>
      <c r="D45" s="131" t="s">
        <v>60</v>
      </c>
      <c r="E45" s="255">
        <v>72</v>
      </c>
      <c r="F45" s="223"/>
      <c r="G45" s="75">
        <f t="shared" si="37"/>
        <v>0</v>
      </c>
      <c r="H45" s="76"/>
      <c r="I45" s="77"/>
      <c r="J45" s="218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7"/>
      <c r="V45" s="218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7"/>
      <c r="AH45" s="220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7"/>
      <c r="AT45" s="220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7"/>
      <c r="BF45" s="220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7"/>
      <c r="BR45" s="220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7"/>
      <c r="CD45" s="40" t="s">
        <v>50</v>
      </c>
    </row>
    <row r="46" spans="1:82" x14ac:dyDescent="0.35">
      <c r="A46" s="40"/>
      <c r="B46" s="74" t="s">
        <v>88</v>
      </c>
      <c r="C46" s="130" t="s">
        <v>89</v>
      </c>
      <c r="D46" s="131" t="s">
        <v>90</v>
      </c>
      <c r="E46" s="255">
        <v>1</v>
      </c>
      <c r="F46" s="215"/>
      <c r="G46" s="75">
        <f>+E46*F46</f>
        <v>0</v>
      </c>
      <c r="H46" s="76"/>
      <c r="I46" s="77"/>
      <c r="J46" s="76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7"/>
      <c r="V46" s="76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7"/>
      <c r="AH46" s="79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7"/>
      <c r="AT46" s="79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7"/>
      <c r="BF46" s="79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7"/>
      <c r="BR46" s="79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231">
        <f>G46-SUM(H46:CB46)</f>
        <v>0</v>
      </c>
      <c r="CD46" s="40" t="s">
        <v>50</v>
      </c>
    </row>
    <row r="47" spans="1:82" x14ac:dyDescent="0.35">
      <c r="A47" s="40"/>
      <c r="B47" s="74" t="s">
        <v>91</v>
      </c>
      <c r="C47" s="130" t="s">
        <v>92</v>
      </c>
      <c r="D47" s="131" t="s">
        <v>90</v>
      </c>
      <c r="E47" s="255">
        <v>1</v>
      </c>
      <c r="F47" s="215"/>
      <c r="G47" s="75">
        <f>+E47*F47</f>
        <v>0</v>
      </c>
      <c r="H47" s="76"/>
      <c r="I47" s="77"/>
      <c r="J47" s="76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7">
        <f>G47/6</f>
        <v>0</v>
      </c>
      <c r="V47" s="76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7">
        <f>G47/6</f>
        <v>0</v>
      </c>
      <c r="AH47" s="79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7">
        <f>G47/6</f>
        <v>0</v>
      </c>
      <c r="AT47" s="79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7">
        <f>G47/6</f>
        <v>0</v>
      </c>
      <c r="BF47" s="79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7">
        <f>G47/6</f>
        <v>0</v>
      </c>
      <c r="BR47" s="79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231">
        <f>G47-SUM(H47:CB47)</f>
        <v>0</v>
      </c>
      <c r="CD47" s="40" t="s">
        <v>50</v>
      </c>
    </row>
    <row r="48" spans="1:82" x14ac:dyDescent="0.35">
      <c r="A48" s="40"/>
      <c r="B48" s="74" t="s">
        <v>93</v>
      </c>
      <c r="C48" s="130" t="s">
        <v>94</v>
      </c>
      <c r="D48" s="131" t="s">
        <v>60</v>
      </c>
      <c r="E48" s="255">
        <v>72</v>
      </c>
      <c r="F48" s="223"/>
      <c r="G48" s="75">
        <f t="shared" si="37"/>
        <v>0</v>
      </c>
      <c r="H48" s="76"/>
      <c r="I48" s="77"/>
      <c r="J48" s="218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7"/>
      <c r="V48" s="218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7"/>
      <c r="AH48" s="220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7"/>
      <c r="AT48" s="220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7"/>
      <c r="BF48" s="220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7"/>
      <c r="BR48" s="220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7"/>
      <c r="CD48" s="40" t="s">
        <v>50</v>
      </c>
    </row>
    <row r="49" spans="1:82" x14ac:dyDescent="0.35">
      <c r="A49" s="40"/>
      <c r="B49" s="74" t="s">
        <v>95</v>
      </c>
      <c r="C49" s="130" t="s">
        <v>96</v>
      </c>
      <c r="D49" s="131" t="s">
        <v>60</v>
      </c>
      <c r="E49" s="255">
        <v>72</v>
      </c>
      <c r="F49" s="223"/>
      <c r="G49" s="75">
        <f t="shared" si="37"/>
        <v>0</v>
      </c>
      <c r="H49" s="76"/>
      <c r="I49" s="77"/>
      <c r="J49" s="218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7"/>
      <c r="V49" s="218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7"/>
      <c r="AH49" s="220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7"/>
      <c r="AT49" s="220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7"/>
      <c r="BF49" s="220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7"/>
      <c r="BR49" s="220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7"/>
      <c r="CD49" s="40" t="s">
        <v>50</v>
      </c>
    </row>
    <row r="50" spans="1:82" x14ac:dyDescent="0.35">
      <c r="A50" s="40"/>
      <c r="B50" s="74" t="s">
        <v>97</v>
      </c>
      <c r="C50" s="130" t="s">
        <v>98</v>
      </c>
      <c r="D50" s="131" t="s">
        <v>60</v>
      </c>
      <c r="E50" s="255">
        <v>72</v>
      </c>
      <c r="F50" s="223"/>
      <c r="G50" s="75">
        <f t="shared" si="37"/>
        <v>0</v>
      </c>
      <c r="H50" s="76"/>
      <c r="I50" s="77"/>
      <c r="J50" s="218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7"/>
      <c r="V50" s="218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7"/>
      <c r="AH50" s="220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7"/>
      <c r="AT50" s="220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7"/>
      <c r="BF50" s="220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7"/>
      <c r="BR50" s="220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7"/>
      <c r="CD50" s="40" t="s">
        <v>50</v>
      </c>
    </row>
    <row r="51" spans="1:82" x14ac:dyDescent="0.35">
      <c r="A51" s="40"/>
      <c r="B51" s="308" t="s">
        <v>99</v>
      </c>
      <c r="C51" s="178" t="s">
        <v>100</v>
      </c>
      <c r="D51" s="180"/>
      <c r="E51" s="288"/>
      <c r="F51" s="244"/>
      <c r="G51" s="186"/>
      <c r="H51" s="76"/>
      <c r="I51" s="77"/>
      <c r="J51" s="76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7"/>
      <c r="V51" s="76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7"/>
      <c r="AH51" s="79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7"/>
      <c r="AT51" s="79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7"/>
      <c r="BF51" s="79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7"/>
      <c r="BR51" s="79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7"/>
      <c r="CD51" s="40" t="s">
        <v>50</v>
      </c>
    </row>
    <row r="52" spans="1:82" x14ac:dyDescent="0.35">
      <c r="A52" s="40"/>
      <c r="B52" s="177" t="s">
        <v>101</v>
      </c>
      <c r="C52" s="178" t="s">
        <v>102</v>
      </c>
      <c r="D52" s="180" t="s">
        <v>60</v>
      </c>
      <c r="E52" s="288">
        <v>0</v>
      </c>
      <c r="F52" s="244"/>
      <c r="G52" s="186">
        <f t="shared" si="37"/>
        <v>0</v>
      </c>
      <c r="H52" s="76"/>
      <c r="I52" s="77"/>
      <c r="J52" s="76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7"/>
      <c r="V52" s="76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7"/>
      <c r="AH52" s="79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7"/>
      <c r="AT52" s="79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7"/>
      <c r="BF52" s="79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7"/>
      <c r="BR52" s="79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7"/>
      <c r="CD52" s="40" t="s">
        <v>50</v>
      </c>
    </row>
    <row r="53" spans="1:82" x14ac:dyDescent="0.35">
      <c r="A53" s="40"/>
      <c r="B53" s="177" t="s">
        <v>103</v>
      </c>
      <c r="C53" s="178" t="s">
        <v>104</v>
      </c>
      <c r="D53" s="180" t="s">
        <v>60</v>
      </c>
      <c r="E53" s="288">
        <v>0</v>
      </c>
      <c r="F53" s="244"/>
      <c r="G53" s="186">
        <f t="shared" si="37"/>
        <v>0</v>
      </c>
      <c r="H53" s="76"/>
      <c r="I53" s="77"/>
      <c r="J53" s="76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7"/>
      <c r="V53" s="76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7"/>
      <c r="AH53" s="79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7"/>
      <c r="AT53" s="79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7"/>
      <c r="BF53" s="79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7"/>
      <c r="BR53" s="79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7"/>
      <c r="CD53" s="40" t="s">
        <v>50</v>
      </c>
    </row>
    <row r="54" spans="1:82" x14ac:dyDescent="0.35">
      <c r="A54" s="40"/>
      <c r="B54" s="74" t="s">
        <v>105</v>
      </c>
      <c r="C54" s="130" t="s">
        <v>753</v>
      </c>
      <c r="D54" s="131" t="s">
        <v>60</v>
      </c>
      <c r="E54" s="359">
        <v>54</v>
      </c>
      <c r="F54" s="223"/>
      <c r="G54" s="75">
        <f t="shared" si="37"/>
        <v>0</v>
      </c>
      <c r="H54" s="76"/>
      <c r="I54" s="77"/>
      <c r="J54" s="76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7"/>
      <c r="V54" s="76"/>
      <c r="W54" s="78"/>
      <c r="X54" s="78"/>
      <c r="Y54" s="78"/>
      <c r="Z54" s="78"/>
      <c r="AA54" s="78"/>
      <c r="AB54" s="219"/>
      <c r="AC54" s="219"/>
      <c r="AD54" s="219"/>
      <c r="AE54" s="219"/>
      <c r="AF54" s="219"/>
      <c r="AG54" s="217"/>
      <c r="AH54" s="220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7"/>
      <c r="AT54" s="220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7"/>
      <c r="BF54" s="220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7"/>
      <c r="BR54" s="220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7"/>
      <c r="CD54" s="40" t="s">
        <v>50</v>
      </c>
    </row>
    <row r="55" spans="1:82" x14ac:dyDescent="0.35">
      <c r="A55" s="40"/>
      <c r="B55" s="74" t="s">
        <v>751</v>
      </c>
      <c r="C55" s="130" t="s">
        <v>752</v>
      </c>
      <c r="D55" s="131" t="s">
        <v>60</v>
      </c>
      <c r="E55" s="359">
        <v>18</v>
      </c>
      <c r="F55" s="223"/>
      <c r="G55" s="75">
        <f t="shared" ref="G55" si="39">+SUM(H55:CC55)</f>
        <v>0</v>
      </c>
      <c r="H55" s="76"/>
      <c r="I55" s="77"/>
      <c r="J55" s="218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7"/>
      <c r="V55" s="218"/>
      <c r="W55" s="219"/>
      <c r="X55" s="219"/>
      <c r="Y55" s="219"/>
      <c r="Z55" s="219"/>
      <c r="AA55" s="219"/>
      <c r="AB55" s="78"/>
      <c r="AC55" s="78"/>
      <c r="AD55" s="78"/>
      <c r="AE55" s="78"/>
      <c r="AF55" s="78"/>
      <c r="AG55" s="77"/>
      <c r="AH55" s="79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7"/>
      <c r="AT55" s="79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7"/>
      <c r="BF55" s="79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7"/>
      <c r="BR55" s="79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7"/>
      <c r="CD55" s="40" t="s">
        <v>50</v>
      </c>
    </row>
    <row r="56" spans="1:82" x14ac:dyDescent="0.35">
      <c r="A56" s="40"/>
      <c r="B56" s="122" t="s">
        <v>106</v>
      </c>
      <c r="C56" s="123" t="s">
        <v>107</v>
      </c>
      <c r="D56" s="124"/>
      <c r="E56" s="282"/>
      <c r="F56" s="249"/>
      <c r="G56" s="125">
        <f>SUM(G57:G96)</f>
        <v>0</v>
      </c>
      <c r="H56" s="126">
        <f>SUM(H57:H96)</f>
        <v>0</v>
      </c>
      <c r="I56" s="127">
        <f t="shared" ref="I56:BT56" si="40">SUM(I57:I96)</f>
        <v>0</v>
      </c>
      <c r="J56" s="126">
        <f t="shared" si="40"/>
        <v>0</v>
      </c>
      <c r="K56" s="128">
        <f t="shared" si="40"/>
        <v>0</v>
      </c>
      <c r="L56" s="128">
        <f t="shared" si="40"/>
        <v>0</v>
      </c>
      <c r="M56" s="128">
        <f t="shared" si="40"/>
        <v>0</v>
      </c>
      <c r="N56" s="128">
        <f t="shared" si="40"/>
        <v>0</v>
      </c>
      <c r="O56" s="128">
        <f t="shared" si="40"/>
        <v>0</v>
      </c>
      <c r="P56" s="128">
        <f t="shared" si="40"/>
        <v>0</v>
      </c>
      <c r="Q56" s="128">
        <f t="shared" si="40"/>
        <v>0</v>
      </c>
      <c r="R56" s="128">
        <f>SUM(R57:R96)</f>
        <v>0</v>
      </c>
      <c r="S56" s="128">
        <f t="shared" si="40"/>
        <v>0</v>
      </c>
      <c r="T56" s="128">
        <f t="shared" si="40"/>
        <v>0</v>
      </c>
      <c r="U56" s="127">
        <f t="shared" si="40"/>
        <v>0</v>
      </c>
      <c r="V56" s="126">
        <f t="shared" si="40"/>
        <v>0</v>
      </c>
      <c r="W56" s="128">
        <f t="shared" si="40"/>
        <v>0</v>
      </c>
      <c r="X56" s="128">
        <f t="shared" si="40"/>
        <v>0</v>
      </c>
      <c r="Y56" s="128">
        <f t="shared" si="40"/>
        <v>0</v>
      </c>
      <c r="Z56" s="128">
        <f t="shared" si="40"/>
        <v>0</v>
      </c>
      <c r="AA56" s="128">
        <f t="shared" si="40"/>
        <v>0</v>
      </c>
      <c r="AB56" s="128">
        <f t="shared" si="40"/>
        <v>0</v>
      </c>
      <c r="AC56" s="128">
        <f t="shared" si="40"/>
        <v>0</v>
      </c>
      <c r="AD56" s="128">
        <f t="shared" si="40"/>
        <v>0</v>
      </c>
      <c r="AE56" s="128">
        <f t="shared" si="40"/>
        <v>0</v>
      </c>
      <c r="AF56" s="128">
        <f t="shared" si="40"/>
        <v>0</v>
      </c>
      <c r="AG56" s="127">
        <f t="shared" si="40"/>
        <v>0</v>
      </c>
      <c r="AH56" s="129">
        <f t="shared" si="40"/>
        <v>0</v>
      </c>
      <c r="AI56" s="128">
        <f t="shared" si="40"/>
        <v>0</v>
      </c>
      <c r="AJ56" s="128">
        <f t="shared" si="40"/>
        <v>0</v>
      </c>
      <c r="AK56" s="128">
        <f t="shared" si="40"/>
        <v>0</v>
      </c>
      <c r="AL56" s="128">
        <f t="shared" si="40"/>
        <v>0</v>
      </c>
      <c r="AM56" s="128">
        <f t="shared" si="40"/>
        <v>0</v>
      </c>
      <c r="AN56" s="128">
        <f t="shared" si="40"/>
        <v>0</v>
      </c>
      <c r="AO56" s="128">
        <f t="shared" si="40"/>
        <v>0</v>
      </c>
      <c r="AP56" s="128">
        <f t="shared" si="40"/>
        <v>0</v>
      </c>
      <c r="AQ56" s="128">
        <f t="shared" si="40"/>
        <v>0</v>
      </c>
      <c r="AR56" s="128">
        <f t="shared" si="40"/>
        <v>0</v>
      </c>
      <c r="AS56" s="127">
        <f t="shared" si="40"/>
        <v>0</v>
      </c>
      <c r="AT56" s="129">
        <f t="shared" si="40"/>
        <v>0</v>
      </c>
      <c r="AU56" s="128">
        <f t="shared" si="40"/>
        <v>0</v>
      </c>
      <c r="AV56" s="128">
        <f t="shared" si="40"/>
        <v>0</v>
      </c>
      <c r="AW56" s="128">
        <f t="shared" si="40"/>
        <v>0</v>
      </c>
      <c r="AX56" s="128">
        <f t="shared" si="40"/>
        <v>0</v>
      </c>
      <c r="AY56" s="128">
        <f t="shared" si="40"/>
        <v>0</v>
      </c>
      <c r="AZ56" s="128">
        <f t="shared" si="40"/>
        <v>0</v>
      </c>
      <c r="BA56" s="128">
        <f t="shared" si="40"/>
        <v>0</v>
      </c>
      <c r="BB56" s="128">
        <f t="shared" si="40"/>
        <v>0</v>
      </c>
      <c r="BC56" s="128">
        <f t="shared" si="40"/>
        <v>0</v>
      </c>
      <c r="BD56" s="128">
        <f t="shared" si="40"/>
        <v>0</v>
      </c>
      <c r="BE56" s="127">
        <f t="shared" si="40"/>
        <v>0</v>
      </c>
      <c r="BF56" s="129">
        <f t="shared" si="40"/>
        <v>0</v>
      </c>
      <c r="BG56" s="128">
        <f t="shared" si="40"/>
        <v>0</v>
      </c>
      <c r="BH56" s="128">
        <f t="shared" si="40"/>
        <v>0</v>
      </c>
      <c r="BI56" s="128">
        <f t="shared" si="40"/>
        <v>0</v>
      </c>
      <c r="BJ56" s="128">
        <f t="shared" si="40"/>
        <v>0</v>
      </c>
      <c r="BK56" s="128">
        <f t="shared" si="40"/>
        <v>0</v>
      </c>
      <c r="BL56" s="128">
        <f t="shared" si="40"/>
        <v>0</v>
      </c>
      <c r="BM56" s="128">
        <f t="shared" si="40"/>
        <v>0</v>
      </c>
      <c r="BN56" s="128">
        <f t="shared" si="40"/>
        <v>0</v>
      </c>
      <c r="BO56" s="128">
        <f t="shared" si="40"/>
        <v>0</v>
      </c>
      <c r="BP56" s="128">
        <f t="shared" si="40"/>
        <v>0</v>
      </c>
      <c r="BQ56" s="127">
        <f t="shared" si="40"/>
        <v>0</v>
      </c>
      <c r="BR56" s="129">
        <f t="shared" si="40"/>
        <v>0</v>
      </c>
      <c r="BS56" s="128">
        <f t="shared" si="40"/>
        <v>0</v>
      </c>
      <c r="BT56" s="128">
        <f t="shared" si="40"/>
        <v>0</v>
      </c>
      <c r="BU56" s="128">
        <f t="shared" ref="BU56:CC56" si="41">SUM(BU57:BU96)</f>
        <v>0</v>
      </c>
      <c r="BV56" s="128">
        <f t="shared" si="41"/>
        <v>0</v>
      </c>
      <c r="BW56" s="128">
        <f t="shared" si="41"/>
        <v>0</v>
      </c>
      <c r="BX56" s="128">
        <f t="shared" si="41"/>
        <v>0</v>
      </c>
      <c r="BY56" s="128">
        <f t="shared" si="41"/>
        <v>0</v>
      </c>
      <c r="BZ56" s="128">
        <f t="shared" si="41"/>
        <v>0</v>
      </c>
      <c r="CA56" s="128">
        <f t="shared" si="41"/>
        <v>0</v>
      </c>
      <c r="CB56" s="128">
        <f t="shared" si="41"/>
        <v>0</v>
      </c>
      <c r="CC56" s="127">
        <f t="shared" si="41"/>
        <v>0</v>
      </c>
      <c r="CD56" s="40" t="s">
        <v>50</v>
      </c>
    </row>
    <row r="57" spans="1:82" x14ac:dyDescent="0.35">
      <c r="A57" s="40"/>
      <c r="B57" s="74" t="s">
        <v>108</v>
      </c>
      <c r="C57" s="130" t="s">
        <v>109</v>
      </c>
      <c r="D57" s="131" t="s">
        <v>60</v>
      </c>
      <c r="E57" s="255">
        <v>72</v>
      </c>
      <c r="F57" s="223"/>
      <c r="G57" s="75">
        <f t="shared" si="37"/>
        <v>0</v>
      </c>
      <c r="H57" s="229"/>
      <c r="I57" s="231"/>
      <c r="J57" s="218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7"/>
      <c r="V57" s="218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7"/>
      <c r="AH57" s="220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7"/>
      <c r="AT57" s="220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7"/>
      <c r="BF57" s="220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7"/>
      <c r="BR57" s="220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7"/>
      <c r="CD57" s="40" t="s">
        <v>50</v>
      </c>
    </row>
    <row r="58" spans="1:82" x14ac:dyDescent="0.35">
      <c r="A58" s="40"/>
      <c r="B58" s="74" t="s">
        <v>110</v>
      </c>
      <c r="C58" s="130" t="s">
        <v>111</v>
      </c>
      <c r="D58" s="131" t="s">
        <v>60</v>
      </c>
      <c r="E58" s="255">
        <v>72</v>
      </c>
      <c r="F58" s="223"/>
      <c r="G58" s="75">
        <f t="shared" si="37"/>
        <v>0</v>
      </c>
      <c r="H58" s="229"/>
      <c r="I58" s="231"/>
      <c r="J58" s="218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7"/>
      <c r="V58" s="218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7"/>
      <c r="AH58" s="220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7"/>
      <c r="AT58" s="220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7"/>
      <c r="BF58" s="220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7"/>
      <c r="BR58" s="220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7"/>
      <c r="CD58" s="40" t="s">
        <v>50</v>
      </c>
    </row>
    <row r="59" spans="1:82" x14ac:dyDescent="0.35">
      <c r="A59" s="40"/>
      <c r="B59" s="74" t="s">
        <v>112</v>
      </c>
      <c r="C59" s="130" t="s">
        <v>113</v>
      </c>
      <c r="D59" s="131" t="s">
        <v>60</v>
      </c>
      <c r="E59" s="255">
        <v>72</v>
      </c>
      <c r="F59" s="223"/>
      <c r="G59" s="75">
        <f t="shared" si="37"/>
        <v>0</v>
      </c>
      <c r="H59" s="229"/>
      <c r="I59" s="231"/>
      <c r="J59" s="218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7"/>
      <c r="V59" s="218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7"/>
      <c r="AH59" s="220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7"/>
      <c r="AT59" s="220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7"/>
      <c r="BF59" s="220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7"/>
      <c r="BR59" s="220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7"/>
      <c r="CD59" s="40" t="s">
        <v>50</v>
      </c>
    </row>
    <row r="60" spans="1:82" x14ac:dyDescent="0.35">
      <c r="A60" s="40"/>
      <c r="B60" s="74" t="s">
        <v>114</v>
      </c>
      <c r="C60" s="130" t="s">
        <v>115</v>
      </c>
      <c r="D60" s="131" t="s">
        <v>60</v>
      </c>
      <c r="E60" s="255">
        <v>72</v>
      </c>
      <c r="F60" s="223"/>
      <c r="G60" s="75">
        <f t="shared" si="37"/>
        <v>0</v>
      </c>
      <c r="H60" s="229"/>
      <c r="I60" s="231"/>
      <c r="J60" s="218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7"/>
      <c r="V60" s="218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7"/>
      <c r="AH60" s="220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7"/>
      <c r="AT60" s="220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7"/>
      <c r="BF60" s="220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7"/>
      <c r="BR60" s="220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7"/>
      <c r="CD60" s="40" t="s">
        <v>50</v>
      </c>
    </row>
    <row r="61" spans="1:82" x14ac:dyDescent="0.35">
      <c r="A61" s="40"/>
      <c r="B61" s="74" t="s">
        <v>116</v>
      </c>
      <c r="C61" s="130" t="s">
        <v>117</v>
      </c>
      <c r="D61" s="131" t="s">
        <v>60</v>
      </c>
      <c r="E61" s="255">
        <v>72</v>
      </c>
      <c r="F61" s="223"/>
      <c r="G61" s="75">
        <f t="shared" si="37"/>
        <v>0</v>
      </c>
      <c r="H61" s="229"/>
      <c r="I61" s="231"/>
      <c r="J61" s="218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7"/>
      <c r="V61" s="218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7"/>
      <c r="AH61" s="220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7"/>
      <c r="AT61" s="220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7"/>
      <c r="BF61" s="220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7"/>
      <c r="BR61" s="220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7"/>
      <c r="CD61" s="40" t="s">
        <v>50</v>
      </c>
    </row>
    <row r="62" spans="1:82" x14ac:dyDescent="0.35">
      <c r="A62" s="40"/>
      <c r="B62" s="74" t="s">
        <v>118</v>
      </c>
      <c r="C62" s="130" t="s">
        <v>119</v>
      </c>
      <c r="D62" s="131" t="s">
        <v>60</v>
      </c>
      <c r="E62" s="255">
        <v>72</v>
      </c>
      <c r="F62" s="223"/>
      <c r="G62" s="75">
        <f t="shared" si="37"/>
        <v>0</v>
      </c>
      <c r="H62" s="229"/>
      <c r="I62" s="231"/>
      <c r="J62" s="218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7"/>
      <c r="V62" s="218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7"/>
      <c r="AH62" s="220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7"/>
      <c r="AT62" s="220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7"/>
      <c r="BF62" s="220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7"/>
      <c r="BR62" s="220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7"/>
      <c r="CD62" s="40" t="s">
        <v>50</v>
      </c>
    </row>
    <row r="63" spans="1:82" x14ac:dyDescent="0.35">
      <c r="A63" s="40"/>
      <c r="B63" s="74" t="s">
        <v>120</v>
      </c>
      <c r="C63" s="130" t="s">
        <v>121</v>
      </c>
      <c r="D63" s="131" t="s">
        <v>60</v>
      </c>
      <c r="E63" s="255">
        <v>72</v>
      </c>
      <c r="F63" s="223"/>
      <c r="G63" s="75">
        <f t="shared" si="37"/>
        <v>0</v>
      </c>
      <c r="H63" s="229"/>
      <c r="I63" s="231"/>
      <c r="J63" s="218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7"/>
      <c r="V63" s="218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7"/>
      <c r="AH63" s="220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7"/>
      <c r="AT63" s="220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7"/>
      <c r="BF63" s="220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7"/>
      <c r="BR63" s="220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7"/>
      <c r="CD63" s="40" t="s">
        <v>50</v>
      </c>
    </row>
    <row r="64" spans="1:82" x14ac:dyDescent="0.35">
      <c r="A64" s="40"/>
      <c r="B64" s="74" t="s">
        <v>122</v>
      </c>
      <c r="C64" s="130" t="s">
        <v>123</v>
      </c>
      <c r="D64" s="131" t="s">
        <v>60</v>
      </c>
      <c r="E64" s="255">
        <v>72</v>
      </c>
      <c r="F64" s="223"/>
      <c r="G64" s="75">
        <f t="shared" si="37"/>
        <v>0</v>
      </c>
      <c r="H64" s="229"/>
      <c r="I64" s="231"/>
      <c r="J64" s="218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7"/>
      <c r="V64" s="218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7"/>
      <c r="AH64" s="220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7"/>
      <c r="AT64" s="220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7"/>
      <c r="BF64" s="220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7"/>
      <c r="BR64" s="220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7"/>
      <c r="CD64" s="40" t="s">
        <v>50</v>
      </c>
    </row>
    <row r="65" spans="1:82" x14ac:dyDescent="0.35">
      <c r="A65" s="40"/>
      <c r="B65" s="74" t="s">
        <v>124</v>
      </c>
      <c r="C65" s="130" t="s">
        <v>125</v>
      </c>
      <c r="D65" s="131" t="s">
        <v>60</v>
      </c>
      <c r="E65" s="255">
        <v>72</v>
      </c>
      <c r="F65" s="223"/>
      <c r="G65" s="75">
        <f t="shared" si="37"/>
        <v>0</v>
      </c>
      <c r="H65" s="229"/>
      <c r="I65" s="231"/>
      <c r="J65" s="218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7"/>
      <c r="V65" s="218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7"/>
      <c r="AH65" s="220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7"/>
      <c r="AT65" s="220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7"/>
      <c r="BF65" s="220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7"/>
      <c r="BR65" s="220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7"/>
      <c r="CD65" s="40" t="s">
        <v>50</v>
      </c>
    </row>
    <row r="66" spans="1:82" x14ac:dyDescent="0.35">
      <c r="A66" s="40"/>
      <c r="B66" s="74" t="s">
        <v>126</v>
      </c>
      <c r="C66" s="130" t="s">
        <v>127</v>
      </c>
      <c r="D66" s="131" t="s">
        <v>60</v>
      </c>
      <c r="E66" s="255">
        <v>30</v>
      </c>
      <c r="F66" s="223"/>
      <c r="G66" s="75">
        <f t="shared" si="37"/>
        <v>0</v>
      </c>
      <c r="H66" s="229"/>
      <c r="I66" s="231"/>
      <c r="J66" s="224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5"/>
      <c r="V66" s="224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5"/>
      <c r="AH66" s="227"/>
      <c r="AI66" s="226"/>
      <c r="AJ66" s="226"/>
      <c r="AK66" s="226"/>
      <c r="AL66" s="226"/>
      <c r="AM66" s="226"/>
      <c r="AN66" s="226"/>
      <c r="AO66" s="226"/>
      <c r="AP66" s="226"/>
      <c r="AQ66" s="226"/>
      <c r="AR66" s="226"/>
      <c r="AS66" s="225"/>
      <c r="AT66" s="227"/>
      <c r="AU66" s="226"/>
      <c r="AV66" s="226"/>
      <c r="AW66" s="226"/>
      <c r="AX66" s="226"/>
      <c r="AY66" s="226"/>
      <c r="AZ66" s="219"/>
      <c r="BA66" s="219"/>
      <c r="BB66" s="219"/>
      <c r="BC66" s="219"/>
      <c r="BD66" s="219"/>
      <c r="BE66" s="217"/>
      <c r="BF66" s="220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7"/>
      <c r="BR66" s="220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7"/>
      <c r="CD66" s="40" t="s">
        <v>50</v>
      </c>
    </row>
    <row r="67" spans="1:82" x14ac:dyDescent="0.35">
      <c r="A67" s="40"/>
      <c r="B67" s="102" t="s">
        <v>128</v>
      </c>
      <c r="C67" s="261" t="s">
        <v>129</v>
      </c>
      <c r="D67" s="131"/>
      <c r="E67" s="255"/>
      <c r="F67" s="223"/>
      <c r="G67" s="75"/>
      <c r="H67" s="229"/>
      <c r="I67" s="231"/>
      <c r="J67" s="224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5"/>
      <c r="V67" s="224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5"/>
      <c r="AH67" s="227"/>
      <c r="AI67" s="226"/>
      <c r="AJ67" s="226"/>
      <c r="AK67" s="226"/>
      <c r="AL67" s="226"/>
      <c r="AM67" s="226"/>
      <c r="AN67" s="226"/>
      <c r="AO67" s="226"/>
      <c r="AP67" s="226"/>
      <c r="AQ67" s="226"/>
      <c r="AR67" s="226"/>
      <c r="AS67" s="225"/>
      <c r="AT67" s="227"/>
      <c r="AU67" s="226"/>
      <c r="AV67" s="226"/>
      <c r="AW67" s="226"/>
      <c r="AX67" s="226"/>
      <c r="AY67" s="226"/>
      <c r="AZ67" s="226"/>
      <c r="BA67" s="226"/>
      <c r="BB67" s="226"/>
      <c r="BC67" s="226"/>
      <c r="BD67" s="226"/>
      <c r="BE67" s="225"/>
      <c r="BF67" s="227"/>
      <c r="BG67" s="226"/>
      <c r="BH67" s="226"/>
      <c r="BI67" s="226"/>
      <c r="BJ67" s="226"/>
      <c r="BK67" s="226"/>
      <c r="BL67" s="226"/>
      <c r="BM67" s="226"/>
      <c r="BN67" s="226"/>
      <c r="BO67" s="226"/>
      <c r="BP67" s="226"/>
      <c r="BQ67" s="225"/>
      <c r="BR67" s="227"/>
      <c r="BS67" s="226"/>
      <c r="BT67" s="226"/>
      <c r="BU67" s="226"/>
      <c r="BV67" s="226"/>
      <c r="BW67" s="226"/>
      <c r="BX67" s="226"/>
      <c r="BY67" s="226"/>
      <c r="BZ67" s="226"/>
      <c r="CA67" s="226"/>
      <c r="CB67" s="226"/>
      <c r="CC67" s="225"/>
      <c r="CD67" s="40"/>
    </row>
    <row r="68" spans="1:82" ht="26" x14ac:dyDescent="0.35">
      <c r="A68" s="40"/>
      <c r="B68" s="74" t="s">
        <v>130</v>
      </c>
      <c r="C68" s="130" t="s">
        <v>131</v>
      </c>
      <c r="D68" s="131" t="s">
        <v>60</v>
      </c>
      <c r="E68" s="255">
        <v>72</v>
      </c>
      <c r="F68" s="223"/>
      <c r="G68" s="75">
        <f>+SUM(H68:CC68)</f>
        <v>0</v>
      </c>
      <c r="H68" s="76"/>
      <c r="I68" s="77"/>
      <c r="J68" s="218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7"/>
      <c r="V68" s="218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7"/>
      <c r="AH68" s="220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7"/>
      <c r="AT68" s="220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7"/>
      <c r="BF68" s="220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7"/>
      <c r="BR68" s="220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7"/>
      <c r="CD68" s="40" t="s">
        <v>50</v>
      </c>
    </row>
    <row r="69" spans="1:82" ht="26" x14ac:dyDescent="0.35">
      <c r="A69" s="40"/>
      <c r="B69" s="74" t="s">
        <v>132</v>
      </c>
      <c r="C69" s="130" t="s">
        <v>133</v>
      </c>
      <c r="D69" s="131" t="s">
        <v>60</v>
      </c>
      <c r="E69" s="255">
        <v>36</v>
      </c>
      <c r="F69" s="223"/>
      <c r="G69" s="75">
        <f>+SUM(H69:CC69)</f>
        <v>0</v>
      </c>
      <c r="H69" s="76"/>
      <c r="I69" s="77"/>
      <c r="J69" s="224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5"/>
      <c r="V69" s="224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5"/>
      <c r="AH69" s="227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5"/>
      <c r="AT69" s="220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7"/>
      <c r="BF69" s="220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7"/>
      <c r="BR69" s="220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7"/>
      <c r="CD69" s="40" t="s">
        <v>50</v>
      </c>
    </row>
    <row r="70" spans="1:82" ht="26" x14ac:dyDescent="0.35">
      <c r="A70" s="40"/>
      <c r="B70" s="74" t="s">
        <v>134</v>
      </c>
      <c r="C70" s="130" t="s">
        <v>135</v>
      </c>
      <c r="D70" s="131" t="s">
        <v>60</v>
      </c>
      <c r="E70" s="255">
        <v>36</v>
      </c>
      <c r="F70" s="223"/>
      <c r="G70" s="75">
        <f t="shared" ref="G70:G74" si="42">+SUM(H70:CC70)</f>
        <v>0</v>
      </c>
      <c r="H70" s="76"/>
      <c r="I70" s="77"/>
      <c r="J70" s="224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5"/>
      <c r="V70" s="224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5"/>
      <c r="AH70" s="227"/>
      <c r="AI70" s="226"/>
      <c r="AJ70" s="226"/>
      <c r="AK70" s="226"/>
      <c r="AL70" s="226"/>
      <c r="AM70" s="226"/>
      <c r="AN70" s="226"/>
      <c r="AO70" s="226"/>
      <c r="AP70" s="226"/>
      <c r="AQ70" s="226"/>
      <c r="AR70" s="226"/>
      <c r="AS70" s="225"/>
      <c r="AT70" s="220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7"/>
      <c r="BF70" s="220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7"/>
      <c r="BR70" s="220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7"/>
      <c r="CD70" s="40" t="s">
        <v>50</v>
      </c>
    </row>
    <row r="71" spans="1:82" ht="26" x14ac:dyDescent="0.35">
      <c r="A71" s="40"/>
      <c r="B71" s="74" t="s">
        <v>136</v>
      </c>
      <c r="C71" s="130" t="s">
        <v>137</v>
      </c>
      <c r="D71" s="131" t="s">
        <v>60</v>
      </c>
      <c r="E71" s="255">
        <v>36</v>
      </c>
      <c r="F71" s="223"/>
      <c r="G71" s="75">
        <f t="shared" ref="G71:G73" si="43">+SUM(H71:CC71)</f>
        <v>0</v>
      </c>
      <c r="H71" s="229"/>
      <c r="I71" s="231"/>
      <c r="J71" s="224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5"/>
      <c r="V71" s="224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5"/>
      <c r="AH71" s="227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5"/>
      <c r="AT71" s="220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7"/>
      <c r="BF71" s="220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7"/>
      <c r="BR71" s="220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7"/>
      <c r="CD71" s="40"/>
    </row>
    <row r="72" spans="1:82" ht="26" x14ac:dyDescent="0.35">
      <c r="A72" s="40"/>
      <c r="B72" s="74" t="s">
        <v>138</v>
      </c>
      <c r="C72" s="130" t="s">
        <v>139</v>
      </c>
      <c r="D72" s="131" t="s">
        <v>60</v>
      </c>
      <c r="E72" s="255">
        <v>36</v>
      </c>
      <c r="F72" s="223"/>
      <c r="G72" s="75">
        <f t="shared" si="43"/>
        <v>0</v>
      </c>
      <c r="H72" s="229"/>
      <c r="I72" s="231"/>
      <c r="J72" s="224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5"/>
      <c r="V72" s="224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5"/>
      <c r="AH72" s="227"/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5"/>
      <c r="AT72" s="220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7"/>
      <c r="BF72" s="220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7"/>
      <c r="BR72" s="220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7"/>
      <c r="CD72" s="40"/>
    </row>
    <row r="73" spans="1:82" ht="26" x14ac:dyDescent="0.35">
      <c r="A73" s="40"/>
      <c r="B73" s="74" t="s">
        <v>140</v>
      </c>
      <c r="C73" s="130" t="s">
        <v>141</v>
      </c>
      <c r="D73" s="131" t="s">
        <v>60</v>
      </c>
      <c r="E73" s="255">
        <v>36</v>
      </c>
      <c r="F73" s="223"/>
      <c r="G73" s="75">
        <f t="shared" si="43"/>
        <v>0</v>
      </c>
      <c r="H73" s="229"/>
      <c r="I73" s="231"/>
      <c r="J73" s="224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5"/>
      <c r="V73" s="224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5"/>
      <c r="AH73" s="227"/>
      <c r="AI73" s="226"/>
      <c r="AJ73" s="226"/>
      <c r="AK73" s="226"/>
      <c r="AL73" s="226"/>
      <c r="AM73" s="226"/>
      <c r="AN73" s="226"/>
      <c r="AO73" s="226"/>
      <c r="AP73" s="226"/>
      <c r="AQ73" s="226"/>
      <c r="AR73" s="226"/>
      <c r="AS73" s="225"/>
      <c r="AT73" s="220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7"/>
      <c r="BF73" s="220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7"/>
      <c r="BR73" s="220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7"/>
      <c r="CD73" s="40"/>
    </row>
    <row r="74" spans="1:82" x14ac:dyDescent="0.35">
      <c r="A74" s="40"/>
      <c r="B74" s="74" t="s">
        <v>142</v>
      </c>
      <c r="C74" s="130" t="s">
        <v>143</v>
      </c>
      <c r="D74" s="131" t="s">
        <v>60</v>
      </c>
      <c r="E74" s="255">
        <v>72</v>
      </c>
      <c r="F74" s="223"/>
      <c r="G74" s="75">
        <f t="shared" si="42"/>
        <v>0</v>
      </c>
      <c r="H74" s="229"/>
      <c r="I74" s="231"/>
      <c r="J74" s="218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7"/>
      <c r="V74" s="218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7"/>
      <c r="AH74" s="220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7"/>
      <c r="AT74" s="220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7"/>
      <c r="BF74" s="220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7"/>
      <c r="BR74" s="220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7"/>
      <c r="CD74" s="40"/>
    </row>
    <row r="75" spans="1:82" ht="26" x14ac:dyDescent="0.35">
      <c r="A75" s="40"/>
      <c r="B75" s="74" t="s">
        <v>144</v>
      </c>
      <c r="C75" s="130" t="s">
        <v>145</v>
      </c>
      <c r="D75" s="131" t="s">
        <v>60</v>
      </c>
      <c r="E75" s="255">
        <v>72</v>
      </c>
      <c r="F75" s="223"/>
      <c r="G75" s="75">
        <f t="shared" ref="G75" si="44">+SUM(H75:CC75)</f>
        <v>0</v>
      </c>
      <c r="H75" s="229"/>
      <c r="I75" s="231"/>
      <c r="J75" s="218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7"/>
      <c r="V75" s="218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7"/>
      <c r="AH75" s="220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7"/>
      <c r="AT75" s="220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7"/>
      <c r="BF75" s="220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7"/>
      <c r="BR75" s="220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7"/>
      <c r="CD75" s="40" t="s">
        <v>50</v>
      </c>
    </row>
    <row r="76" spans="1:82" ht="26" x14ac:dyDescent="0.35">
      <c r="A76" s="40"/>
      <c r="B76" s="102" t="s">
        <v>146</v>
      </c>
      <c r="C76" s="261" t="s">
        <v>147</v>
      </c>
      <c r="D76" s="131"/>
      <c r="E76" s="255"/>
      <c r="F76" s="223"/>
      <c r="G76" s="75"/>
      <c r="H76" s="229"/>
      <c r="I76" s="231"/>
      <c r="J76" s="224"/>
      <c r="K76" s="226"/>
      <c r="L76" s="226"/>
      <c r="M76" s="226"/>
      <c r="N76" s="226"/>
      <c r="O76" s="226"/>
      <c r="P76" s="226"/>
      <c r="Q76" s="226"/>
      <c r="R76" s="226"/>
      <c r="S76" s="226"/>
      <c r="T76" s="226"/>
      <c r="U76" s="225"/>
      <c r="V76" s="224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5"/>
      <c r="AH76" s="227"/>
      <c r="AI76" s="226"/>
      <c r="AJ76" s="226"/>
      <c r="AK76" s="226"/>
      <c r="AL76" s="226"/>
      <c r="AM76" s="226"/>
      <c r="AN76" s="226"/>
      <c r="AO76" s="226"/>
      <c r="AP76" s="226"/>
      <c r="AQ76" s="226"/>
      <c r="AR76" s="226"/>
      <c r="AS76" s="225"/>
      <c r="AT76" s="227"/>
      <c r="AU76" s="226"/>
      <c r="AV76" s="226"/>
      <c r="AW76" s="226"/>
      <c r="AX76" s="226"/>
      <c r="AY76" s="226"/>
      <c r="AZ76" s="226"/>
      <c r="BA76" s="226"/>
      <c r="BB76" s="226"/>
      <c r="BC76" s="226"/>
      <c r="BD76" s="226"/>
      <c r="BE76" s="225"/>
      <c r="BF76" s="227"/>
      <c r="BG76" s="226"/>
      <c r="BH76" s="226"/>
      <c r="BI76" s="226"/>
      <c r="BJ76" s="226"/>
      <c r="BK76" s="226"/>
      <c r="BL76" s="226"/>
      <c r="BM76" s="226"/>
      <c r="BN76" s="226"/>
      <c r="BO76" s="226"/>
      <c r="BP76" s="226"/>
      <c r="BQ76" s="225"/>
      <c r="BR76" s="227"/>
      <c r="BS76" s="226"/>
      <c r="BT76" s="226"/>
      <c r="BU76" s="226"/>
      <c r="BV76" s="226"/>
      <c r="BW76" s="226"/>
      <c r="BX76" s="226"/>
      <c r="BY76" s="226"/>
      <c r="BZ76" s="226"/>
      <c r="CA76" s="226"/>
      <c r="CB76" s="226"/>
      <c r="CC76" s="225"/>
      <c r="CD76" s="40"/>
    </row>
    <row r="77" spans="1:82" x14ac:dyDescent="0.35">
      <c r="A77" s="40"/>
      <c r="B77" s="74" t="s">
        <v>148</v>
      </c>
      <c r="C77" s="130" t="s">
        <v>149</v>
      </c>
      <c r="D77" s="131" t="s">
        <v>60</v>
      </c>
      <c r="E77" s="255">
        <v>72</v>
      </c>
      <c r="F77" s="223"/>
      <c r="G77" s="75">
        <f t="shared" si="37"/>
        <v>0</v>
      </c>
      <c r="H77" s="229"/>
      <c r="I77" s="231"/>
      <c r="J77" s="218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7"/>
      <c r="V77" s="218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7"/>
      <c r="AH77" s="220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7"/>
      <c r="AT77" s="220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7"/>
      <c r="BF77" s="220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7"/>
      <c r="BR77" s="220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7"/>
      <c r="CD77" s="40" t="s">
        <v>50</v>
      </c>
    </row>
    <row r="78" spans="1:82" x14ac:dyDescent="0.35">
      <c r="A78" s="40"/>
      <c r="B78" s="74" t="s">
        <v>150</v>
      </c>
      <c r="C78" s="130" t="s">
        <v>151</v>
      </c>
      <c r="D78" s="131" t="s">
        <v>60</v>
      </c>
      <c r="E78" s="255">
        <v>72</v>
      </c>
      <c r="F78" s="223"/>
      <c r="G78" s="75">
        <f t="shared" si="37"/>
        <v>0</v>
      </c>
      <c r="H78" s="229"/>
      <c r="I78" s="231"/>
      <c r="J78" s="218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7"/>
      <c r="V78" s="218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7"/>
      <c r="AH78" s="220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7"/>
      <c r="AT78" s="220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7"/>
      <c r="BF78" s="220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7"/>
      <c r="BR78" s="220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7"/>
      <c r="CD78" s="40" t="s">
        <v>50</v>
      </c>
    </row>
    <row r="79" spans="1:82" ht="39" x14ac:dyDescent="0.35">
      <c r="A79" s="40"/>
      <c r="B79" s="102" t="s">
        <v>152</v>
      </c>
      <c r="C79" s="261" t="s">
        <v>153</v>
      </c>
      <c r="D79" s="131"/>
      <c r="E79" s="255"/>
      <c r="F79" s="223"/>
      <c r="G79" s="75"/>
      <c r="H79" s="229"/>
      <c r="I79" s="231"/>
      <c r="J79" s="224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5"/>
      <c r="V79" s="224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5"/>
      <c r="AH79" s="227"/>
      <c r="AI79" s="226"/>
      <c r="AJ79" s="226"/>
      <c r="AK79" s="226"/>
      <c r="AL79" s="226"/>
      <c r="AM79" s="226"/>
      <c r="AN79" s="226"/>
      <c r="AO79" s="226"/>
      <c r="AP79" s="226"/>
      <c r="AQ79" s="226"/>
      <c r="AR79" s="226"/>
      <c r="AS79" s="225"/>
      <c r="AT79" s="227"/>
      <c r="AU79" s="226"/>
      <c r="AV79" s="226"/>
      <c r="AW79" s="226"/>
      <c r="AX79" s="226"/>
      <c r="AY79" s="226"/>
      <c r="AZ79" s="226"/>
      <c r="BA79" s="226"/>
      <c r="BB79" s="226"/>
      <c r="BC79" s="226"/>
      <c r="BD79" s="226"/>
      <c r="BE79" s="225"/>
      <c r="BF79" s="227"/>
      <c r="BG79" s="226"/>
      <c r="BH79" s="226"/>
      <c r="BI79" s="226"/>
      <c r="BJ79" s="226"/>
      <c r="BK79" s="226"/>
      <c r="BL79" s="226"/>
      <c r="BM79" s="226"/>
      <c r="BN79" s="226"/>
      <c r="BO79" s="226"/>
      <c r="BP79" s="226"/>
      <c r="BQ79" s="225"/>
      <c r="BR79" s="227"/>
      <c r="BS79" s="226"/>
      <c r="BT79" s="226"/>
      <c r="BU79" s="226"/>
      <c r="BV79" s="226"/>
      <c r="BW79" s="226"/>
      <c r="BX79" s="226"/>
      <c r="BY79" s="226"/>
      <c r="BZ79" s="226"/>
      <c r="CA79" s="226"/>
      <c r="CB79" s="226"/>
      <c r="CC79" s="225"/>
      <c r="CD79" s="40"/>
    </row>
    <row r="80" spans="1:82" x14ac:dyDescent="0.35">
      <c r="A80" s="40"/>
      <c r="B80" s="74" t="s">
        <v>154</v>
      </c>
      <c r="C80" s="130" t="s">
        <v>155</v>
      </c>
      <c r="D80" s="131" t="s">
        <v>60</v>
      </c>
      <c r="E80" s="255">
        <v>72</v>
      </c>
      <c r="F80" s="223"/>
      <c r="G80" s="75">
        <f t="shared" si="37"/>
        <v>0</v>
      </c>
      <c r="H80" s="229"/>
      <c r="I80" s="231"/>
      <c r="J80" s="218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7"/>
      <c r="V80" s="218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7"/>
      <c r="AH80" s="220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7"/>
      <c r="AT80" s="220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7"/>
      <c r="BF80" s="220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7"/>
      <c r="BR80" s="220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7"/>
      <c r="CD80" s="40" t="s">
        <v>50</v>
      </c>
    </row>
    <row r="81" spans="1:82" x14ac:dyDescent="0.35">
      <c r="A81" s="40"/>
      <c r="B81" s="74" t="s">
        <v>156</v>
      </c>
      <c r="C81" s="130" t="s">
        <v>157</v>
      </c>
      <c r="D81" s="131" t="s">
        <v>60</v>
      </c>
      <c r="E81" s="255">
        <v>72</v>
      </c>
      <c r="F81" s="223"/>
      <c r="G81" s="75">
        <f t="shared" si="37"/>
        <v>0</v>
      </c>
      <c r="H81" s="229"/>
      <c r="I81" s="231"/>
      <c r="J81" s="218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7"/>
      <c r="V81" s="218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7"/>
      <c r="AH81" s="220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7"/>
      <c r="AT81" s="220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7"/>
      <c r="BF81" s="220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7"/>
      <c r="BR81" s="220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7"/>
      <c r="CD81" s="40" t="s">
        <v>50</v>
      </c>
    </row>
    <row r="82" spans="1:82" x14ac:dyDescent="0.35">
      <c r="A82" s="40"/>
      <c r="B82" s="74" t="s">
        <v>158</v>
      </c>
      <c r="C82" s="130" t="s">
        <v>159</v>
      </c>
      <c r="D82" s="131" t="s">
        <v>60</v>
      </c>
      <c r="E82" s="255">
        <v>72</v>
      </c>
      <c r="F82" s="223"/>
      <c r="G82" s="75">
        <f t="shared" si="37"/>
        <v>0</v>
      </c>
      <c r="H82" s="229"/>
      <c r="I82" s="231"/>
      <c r="J82" s="218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7"/>
      <c r="V82" s="218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7"/>
      <c r="AH82" s="220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7"/>
      <c r="AT82" s="220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7"/>
      <c r="BF82" s="220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7"/>
      <c r="BR82" s="220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7"/>
      <c r="CD82" s="40" t="s">
        <v>50</v>
      </c>
    </row>
    <row r="83" spans="1:82" x14ac:dyDescent="0.35">
      <c r="A83" s="40"/>
      <c r="B83" s="74" t="s">
        <v>160</v>
      </c>
      <c r="C83" s="130" t="s">
        <v>161</v>
      </c>
      <c r="D83" s="131" t="s">
        <v>60</v>
      </c>
      <c r="E83" s="255">
        <v>72</v>
      </c>
      <c r="F83" s="223"/>
      <c r="G83" s="75">
        <f t="shared" si="37"/>
        <v>0</v>
      </c>
      <c r="H83" s="76"/>
      <c r="I83" s="77"/>
      <c r="J83" s="218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7"/>
      <c r="V83" s="218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7"/>
      <c r="AH83" s="220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7"/>
      <c r="AT83" s="220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7"/>
      <c r="BF83" s="220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7"/>
      <c r="BR83" s="220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7"/>
      <c r="CD83" s="40" t="s">
        <v>50</v>
      </c>
    </row>
    <row r="84" spans="1:82" x14ac:dyDescent="0.35">
      <c r="A84" s="40"/>
      <c r="B84" s="74" t="s">
        <v>162</v>
      </c>
      <c r="C84" s="130" t="s">
        <v>163</v>
      </c>
      <c r="D84" s="131" t="s">
        <v>60</v>
      </c>
      <c r="E84" s="255">
        <v>72</v>
      </c>
      <c r="F84" s="223"/>
      <c r="G84" s="75">
        <f t="shared" si="37"/>
        <v>0</v>
      </c>
      <c r="H84" s="76"/>
      <c r="I84" s="77"/>
      <c r="J84" s="218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7"/>
      <c r="V84" s="218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7"/>
      <c r="AH84" s="220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7"/>
      <c r="AT84" s="220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7"/>
      <c r="BF84" s="220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7"/>
      <c r="BR84" s="220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7"/>
      <c r="CD84" s="40" t="s">
        <v>50</v>
      </c>
    </row>
    <row r="85" spans="1:82" x14ac:dyDescent="0.35">
      <c r="A85" s="40"/>
      <c r="B85" s="102" t="s">
        <v>164</v>
      </c>
      <c r="C85" s="261" t="s">
        <v>165</v>
      </c>
      <c r="D85" s="131"/>
      <c r="E85" s="255"/>
      <c r="F85" s="223"/>
      <c r="G85" s="75"/>
      <c r="H85" s="76"/>
      <c r="I85" s="77"/>
      <c r="J85" s="224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5"/>
      <c r="V85" s="224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5"/>
      <c r="AH85" s="227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5"/>
      <c r="AT85" s="227"/>
      <c r="AU85" s="226"/>
      <c r="AV85" s="226"/>
      <c r="AW85" s="226"/>
      <c r="AX85" s="226"/>
      <c r="AY85" s="226"/>
      <c r="AZ85" s="226"/>
      <c r="BA85" s="226"/>
      <c r="BB85" s="226"/>
      <c r="BC85" s="226"/>
      <c r="BD85" s="226"/>
      <c r="BE85" s="225"/>
      <c r="BF85" s="227"/>
      <c r="BG85" s="226"/>
      <c r="BH85" s="226"/>
      <c r="BI85" s="226"/>
      <c r="BJ85" s="226"/>
      <c r="BK85" s="226"/>
      <c r="BL85" s="226"/>
      <c r="BM85" s="226"/>
      <c r="BN85" s="226"/>
      <c r="BO85" s="226"/>
      <c r="BP85" s="226"/>
      <c r="BQ85" s="225"/>
      <c r="BR85" s="227"/>
      <c r="BS85" s="226"/>
      <c r="BT85" s="226"/>
      <c r="BU85" s="226"/>
      <c r="BV85" s="226"/>
      <c r="BW85" s="226"/>
      <c r="BX85" s="226"/>
      <c r="BY85" s="226"/>
      <c r="BZ85" s="226"/>
      <c r="CA85" s="226"/>
      <c r="CB85" s="226"/>
      <c r="CC85" s="225"/>
      <c r="CD85" s="40"/>
    </row>
    <row r="86" spans="1:82" x14ac:dyDescent="0.35">
      <c r="A86" s="40"/>
      <c r="B86" s="74" t="s">
        <v>166</v>
      </c>
      <c r="C86" s="130" t="s">
        <v>167</v>
      </c>
      <c r="D86" s="131" t="s">
        <v>60</v>
      </c>
      <c r="E86" s="255">
        <v>72</v>
      </c>
      <c r="F86" s="223"/>
      <c r="G86" s="75">
        <f t="shared" si="37"/>
        <v>0</v>
      </c>
      <c r="H86" s="76"/>
      <c r="I86" s="77"/>
      <c r="J86" s="218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7"/>
      <c r="V86" s="218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7"/>
      <c r="AH86" s="220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7"/>
      <c r="AT86" s="220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7"/>
      <c r="BF86" s="220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7"/>
      <c r="BR86" s="220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7"/>
      <c r="CD86" s="40" t="s">
        <v>50</v>
      </c>
    </row>
    <row r="87" spans="1:82" x14ac:dyDescent="0.35">
      <c r="A87" s="40"/>
      <c r="B87" s="74" t="s">
        <v>168</v>
      </c>
      <c r="C87" s="130" t="s">
        <v>169</v>
      </c>
      <c r="D87" s="131" t="s">
        <v>60</v>
      </c>
      <c r="E87" s="255">
        <v>72</v>
      </c>
      <c r="F87" s="223"/>
      <c r="G87" s="75">
        <f t="shared" si="37"/>
        <v>0</v>
      </c>
      <c r="H87" s="76"/>
      <c r="I87" s="77"/>
      <c r="J87" s="218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7"/>
      <c r="V87" s="218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7"/>
      <c r="AH87" s="220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7"/>
      <c r="AT87" s="220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7"/>
      <c r="BF87" s="220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7"/>
      <c r="BR87" s="220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7"/>
      <c r="CD87" s="40" t="s">
        <v>50</v>
      </c>
    </row>
    <row r="88" spans="1:82" x14ac:dyDescent="0.35">
      <c r="A88" s="40"/>
      <c r="B88" s="74" t="s">
        <v>170</v>
      </c>
      <c r="C88" s="130" t="s">
        <v>171</v>
      </c>
      <c r="D88" s="131" t="s">
        <v>60</v>
      </c>
      <c r="E88" s="255">
        <v>72</v>
      </c>
      <c r="F88" s="223"/>
      <c r="G88" s="75">
        <f t="shared" si="37"/>
        <v>0</v>
      </c>
      <c r="H88" s="76"/>
      <c r="I88" s="77"/>
      <c r="J88" s="218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7"/>
      <c r="V88" s="218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7"/>
      <c r="AH88" s="220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7"/>
      <c r="AT88" s="220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7"/>
      <c r="BF88" s="220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7"/>
      <c r="BR88" s="220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7"/>
      <c r="CD88" s="40" t="s">
        <v>50</v>
      </c>
    </row>
    <row r="89" spans="1:82" x14ac:dyDescent="0.35">
      <c r="A89" s="176"/>
      <c r="B89" s="177" t="s">
        <v>172</v>
      </c>
      <c r="C89" s="178" t="s">
        <v>173</v>
      </c>
      <c r="D89" s="179" t="s">
        <v>60</v>
      </c>
      <c r="E89" s="288">
        <v>0</v>
      </c>
      <c r="F89" s="228"/>
      <c r="G89" s="186">
        <f t="shared" ref="G89" si="45">+SUM(H89:CC89)</f>
        <v>0</v>
      </c>
      <c r="H89" s="224"/>
      <c r="I89" s="225"/>
      <c r="J89" s="224"/>
      <c r="K89" s="226"/>
      <c r="L89" s="226"/>
      <c r="M89" s="226"/>
      <c r="N89" s="226"/>
      <c r="O89" s="226"/>
      <c r="P89" s="226"/>
      <c r="Q89" s="226"/>
      <c r="R89" s="226"/>
      <c r="S89" s="226"/>
      <c r="T89" s="226"/>
      <c r="U89" s="225"/>
      <c r="V89" s="224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5"/>
      <c r="AH89" s="227"/>
      <c r="AI89" s="226"/>
      <c r="AJ89" s="226"/>
      <c r="AK89" s="226"/>
      <c r="AL89" s="226"/>
      <c r="AM89" s="226"/>
      <c r="AN89" s="226"/>
      <c r="AO89" s="226"/>
      <c r="AP89" s="226"/>
      <c r="AQ89" s="226"/>
      <c r="AR89" s="226"/>
      <c r="AS89" s="225"/>
      <c r="AT89" s="227"/>
      <c r="AU89" s="226"/>
      <c r="AV89" s="226"/>
      <c r="AW89" s="226"/>
      <c r="AX89" s="226"/>
      <c r="AY89" s="226"/>
      <c r="AZ89" s="226"/>
      <c r="BA89" s="226"/>
      <c r="BB89" s="226"/>
      <c r="BC89" s="226"/>
      <c r="BD89" s="226"/>
      <c r="BE89" s="225"/>
      <c r="BF89" s="227"/>
      <c r="BG89" s="226"/>
      <c r="BH89" s="226"/>
      <c r="BI89" s="226"/>
      <c r="BJ89" s="226"/>
      <c r="BK89" s="226"/>
      <c r="BL89" s="226"/>
      <c r="BM89" s="226"/>
      <c r="BN89" s="226"/>
      <c r="BO89" s="226"/>
      <c r="BP89" s="226"/>
      <c r="BQ89" s="225"/>
      <c r="BR89" s="227"/>
      <c r="BS89" s="226"/>
      <c r="BT89" s="226"/>
      <c r="BU89" s="226"/>
      <c r="BV89" s="226"/>
      <c r="BW89" s="226"/>
      <c r="BX89" s="226"/>
      <c r="BY89" s="226"/>
      <c r="BZ89" s="226"/>
      <c r="CA89" s="226"/>
      <c r="CB89" s="226"/>
      <c r="CC89" s="225"/>
      <c r="CD89" s="40" t="s">
        <v>50</v>
      </c>
    </row>
    <row r="90" spans="1:82" x14ac:dyDescent="0.35">
      <c r="A90" s="40"/>
      <c r="B90" s="74" t="s">
        <v>174</v>
      </c>
      <c r="C90" s="130" t="s">
        <v>175</v>
      </c>
      <c r="D90" s="131" t="s">
        <v>60</v>
      </c>
      <c r="E90" s="255">
        <v>72</v>
      </c>
      <c r="F90" s="223"/>
      <c r="G90" s="75">
        <f t="shared" si="37"/>
        <v>0</v>
      </c>
      <c r="H90" s="76"/>
      <c r="I90" s="77"/>
      <c r="J90" s="218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7"/>
      <c r="V90" s="218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7"/>
      <c r="AH90" s="220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7"/>
      <c r="AT90" s="220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7"/>
      <c r="BF90" s="220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7"/>
      <c r="BR90" s="220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7"/>
      <c r="CD90" s="40" t="s">
        <v>50</v>
      </c>
    </row>
    <row r="91" spans="1:82" x14ac:dyDescent="0.35">
      <c r="A91" s="176"/>
      <c r="B91" s="177" t="s">
        <v>176</v>
      </c>
      <c r="C91" s="178" t="s">
        <v>177</v>
      </c>
      <c r="D91" s="179" t="s">
        <v>60</v>
      </c>
      <c r="E91" s="288">
        <v>0</v>
      </c>
      <c r="F91" s="228"/>
      <c r="G91" s="186">
        <f t="shared" ref="G91:G94" si="46">+SUM(H91:CC91)</f>
        <v>0</v>
      </c>
      <c r="H91" s="224"/>
      <c r="I91" s="225"/>
      <c r="J91" s="224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5"/>
      <c r="V91" s="224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5"/>
      <c r="AH91" s="227"/>
      <c r="AI91" s="226"/>
      <c r="AJ91" s="226"/>
      <c r="AK91" s="226"/>
      <c r="AL91" s="226"/>
      <c r="AM91" s="226"/>
      <c r="AN91" s="226"/>
      <c r="AO91" s="226"/>
      <c r="AP91" s="226"/>
      <c r="AQ91" s="226"/>
      <c r="AR91" s="226"/>
      <c r="AS91" s="225"/>
      <c r="AT91" s="227"/>
      <c r="AU91" s="226"/>
      <c r="AV91" s="226"/>
      <c r="AW91" s="226"/>
      <c r="AX91" s="226"/>
      <c r="AY91" s="226"/>
      <c r="AZ91" s="226"/>
      <c r="BA91" s="226"/>
      <c r="BB91" s="226"/>
      <c r="BC91" s="226"/>
      <c r="BD91" s="226"/>
      <c r="BE91" s="225"/>
      <c r="BF91" s="227"/>
      <c r="BG91" s="226"/>
      <c r="BH91" s="226"/>
      <c r="BI91" s="226"/>
      <c r="BJ91" s="226"/>
      <c r="BK91" s="226"/>
      <c r="BL91" s="226"/>
      <c r="BM91" s="226"/>
      <c r="BN91" s="226"/>
      <c r="BO91" s="226"/>
      <c r="BP91" s="226"/>
      <c r="BQ91" s="225"/>
      <c r="BR91" s="227"/>
      <c r="BS91" s="226"/>
      <c r="BT91" s="226"/>
      <c r="BU91" s="226"/>
      <c r="BV91" s="226"/>
      <c r="BW91" s="226"/>
      <c r="BX91" s="226"/>
      <c r="BY91" s="226"/>
      <c r="BZ91" s="226"/>
      <c r="CA91" s="226"/>
      <c r="CB91" s="226"/>
      <c r="CC91" s="225"/>
      <c r="CD91" s="40" t="s">
        <v>50</v>
      </c>
    </row>
    <row r="92" spans="1:82" x14ac:dyDescent="0.35">
      <c r="A92" s="176"/>
      <c r="B92" s="177" t="s">
        <v>178</v>
      </c>
      <c r="C92" s="178" t="s">
        <v>179</v>
      </c>
      <c r="D92" s="179" t="s">
        <v>60</v>
      </c>
      <c r="E92" s="288">
        <v>0</v>
      </c>
      <c r="F92" s="228"/>
      <c r="G92" s="186">
        <f t="shared" si="46"/>
        <v>0</v>
      </c>
      <c r="H92" s="224"/>
      <c r="I92" s="225"/>
      <c r="J92" s="224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5"/>
      <c r="V92" s="224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5"/>
      <c r="AH92" s="227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5"/>
      <c r="AT92" s="227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5"/>
      <c r="BF92" s="227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5"/>
      <c r="BR92" s="227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5"/>
      <c r="CD92" s="40" t="s">
        <v>50</v>
      </c>
    </row>
    <row r="93" spans="1:82" x14ac:dyDescent="0.35">
      <c r="A93" s="176"/>
      <c r="B93" s="177" t="s">
        <v>180</v>
      </c>
      <c r="C93" s="178" t="s">
        <v>181</v>
      </c>
      <c r="D93" s="179" t="s">
        <v>60</v>
      </c>
      <c r="E93" s="288">
        <v>0</v>
      </c>
      <c r="F93" s="228"/>
      <c r="G93" s="186">
        <f t="shared" si="46"/>
        <v>0</v>
      </c>
      <c r="H93" s="224"/>
      <c r="I93" s="225"/>
      <c r="J93" s="224"/>
      <c r="K93" s="226"/>
      <c r="L93" s="226"/>
      <c r="M93" s="226"/>
      <c r="N93" s="226"/>
      <c r="O93" s="226"/>
      <c r="P93" s="226"/>
      <c r="Q93" s="226"/>
      <c r="R93" s="226"/>
      <c r="S93" s="226"/>
      <c r="T93" s="226"/>
      <c r="U93" s="225"/>
      <c r="V93" s="224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5"/>
      <c r="AH93" s="227"/>
      <c r="AI93" s="226"/>
      <c r="AJ93" s="226"/>
      <c r="AK93" s="226"/>
      <c r="AL93" s="226"/>
      <c r="AM93" s="226"/>
      <c r="AN93" s="226"/>
      <c r="AO93" s="226"/>
      <c r="AP93" s="226"/>
      <c r="AQ93" s="226"/>
      <c r="AR93" s="226"/>
      <c r="AS93" s="225"/>
      <c r="AT93" s="227"/>
      <c r="AU93" s="226"/>
      <c r="AV93" s="226"/>
      <c r="AW93" s="226"/>
      <c r="AX93" s="226"/>
      <c r="AY93" s="226"/>
      <c r="AZ93" s="226"/>
      <c r="BA93" s="226"/>
      <c r="BB93" s="226"/>
      <c r="BC93" s="226"/>
      <c r="BD93" s="226"/>
      <c r="BE93" s="225"/>
      <c r="BF93" s="227"/>
      <c r="BG93" s="226"/>
      <c r="BH93" s="226"/>
      <c r="BI93" s="226"/>
      <c r="BJ93" s="226"/>
      <c r="BK93" s="226"/>
      <c r="BL93" s="226"/>
      <c r="BM93" s="226"/>
      <c r="BN93" s="226"/>
      <c r="BO93" s="226"/>
      <c r="BP93" s="226"/>
      <c r="BQ93" s="225"/>
      <c r="BR93" s="227"/>
      <c r="BS93" s="226"/>
      <c r="BT93" s="226"/>
      <c r="BU93" s="226"/>
      <c r="BV93" s="226"/>
      <c r="BW93" s="226"/>
      <c r="BX93" s="226"/>
      <c r="BY93" s="226"/>
      <c r="BZ93" s="226"/>
      <c r="CA93" s="226"/>
      <c r="CB93" s="226"/>
      <c r="CC93" s="225"/>
      <c r="CD93" s="40" t="s">
        <v>50</v>
      </c>
    </row>
    <row r="94" spans="1:82" x14ac:dyDescent="0.35">
      <c r="A94" s="40"/>
      <c r="B94" s="74" t="s">
        <v>182</v>
      </c>
      <c r="C94" s="130" t="s">
        <v>183</v>
      </c>
      <c r="D94" s="131" t="s">
        <v>60</v>
      </c>
      <c r="E94" s="255">
        <v>72</v>
      </c>
      <c r="F94" s="223"/>
      <c r="G94" s="75">
        <f t="shared" si="46"/>
        <v>0</v>
      </c>
      <c r="H94" s="76"/>
      <c r="I94" s="77"/>
      <c r="J94" s="218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7"/>
      <c r="V94" s="218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7"/>
      <c r="AH94" s="220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7"/>
      <c r="AT94" s="220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7"/>
      <c r="BF94" s="220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7"/>
      <c r="BR94" s="220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7"/>
      <c r="CD94" s="40" t="s">
        <v>50</v>
      </c>
    </row>
    <row r="95" spans="1:82" x14ac:dyDescent="0.35">
      <c r="A95" s="40"/>
      <c r="B95" s="74" t="s">
        <v>184</v>
      </c>
      <c r="C95" s="130" t="s">
        <v>185</v>
      </c>
      <c r="D95" s="131" t="s">
        <v>60</v>
      </c>
      <c r="E95" s="255">
        <v>72</v>
      </c>
      <c r="F95" s="223"/>
      <c r="G95" s="75">
        <f t="shared" ref="G95" si="47">+SUM(H95:CC95)</f>
        <v>0</v>
      </c>
      <c r="H95" s="229"/>
      <c r="I95" s="231"/>
      <c r="J95" s="218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7"/>
      <c r="V95" s="218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7"/>
      <c r="AH95" s="220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7"/>
      <c r="AT95" s="220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7"/>
      <c r="BF95" s="220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7"/>
      <c r="BR95" s="220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7"/>
      <c r="CD95" s="40" t="s">
        <v>50</v>
      </c>
    </row>
    <row r="96" spans="1:82" x14ac:dyDescent="0.35">
      <c r="A96" s="40"/>
      <c r="B96" s="74" t="s">
        <v>186</v>
      </c>
      <c r="C96" s="130" t="s">
        <v>187</v>
      </c>
      <c r="D96" s="131" t="s">
        <v>60</v>
      </c>
      <c r="E96" s="255">
        <v>72</v>
      </c>
      <c r="F96" s="223"/>
      <c r="G96" s="75">
        <f t="shared" si="37"/>
        <v>0</v>
      </c>
      <c r="H96" s="229"/>
      <c r="I96" s="231"/>
      <c r="J96" s="218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7"/>
      <c r="V96" s="218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7"/>
      <c r="AH96" s="220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7"/>
      <c r="AT96" s="220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7"/>
      <c r="BF96" s="220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7"/>
      <c r="BR96" s="220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7"/>
      <c r="CD96" s="40" t="s">
        <v>50</v>
      </c>
    </row>
    <row r="97" spans="1:82" x14ac:dyDescent="0.35">
      <c r="A97" s="40"/>
      <c r="B97" s="122" t="s">
        <v>188</v>
      </c>
      <c r="C97" s="123" t="s">
        <v>189</v>
      </c>
      <c r="D97" s="124"/>
      <c r="E97" s="282"/>
      <c r="F97" s="249"/>
      <c r="G97" s="125">
        <f>SUM(G98:G106)</f>
        <v>0</v>
      </c>
      <c r="H97" s="126">
        <f>SUM(H98:H106)</f>
        <v>0</v>
      </c>
      <c r="I97" s="127">
        <f t="shared" ref="I97:BT97" si="48">SUM(I98:I106)</f>
        <v>0</v>
      </c>
      <c r="J97" s="126">
        <f t="shared" si="48"/>
        <v>0</v>
      </c>
      <c r="K97" s="128">
        <f t="shared" si="48"/>
        <v>0</v>
      </c>
      <c r="L97" s="128">
        <f t="shared" si="48"/>
        <v>0</v>
      </c>
      <c r="M97" s="128">
        <f t="shared" si="48"/>
        <v>0</v>
      </c>
      <c r="N97" s="128">
        <f t="shared" si="48"/>
        <v>0</v>
      </c>
      <c r="O97" s="128">
        <f t="shared" si="48"/>
        <v>0</v>
      </c>
      <c r="P97" s="128">
        <f t="shared" si="48"/>
        <v>0</v>
      </c>
      <c r="Q97" s="128">
        <f t="shared" si="48"/>
        <v>0</v>
      </c>
      <c r="R97" s="128">
        <f>SUM(R98:R106)</f>
        <v>0</v>
      </c>
      <c r="S97" s="128">
        <f t="shared" si="48"/>
        <v>0</v>
      </c>
      <c r="T97" s="128">
        <f t="shared" si="48"/>
        <v>0</v>
      </c>
      <c r="U97" s="127">
        <f t="shared" si="48"/>
        <v>0</v>
      </c>
      <c r="V97" s="126">
        <f t="shared" si="48"/>
        <v>0</v>
      </c>
      <c r="W97" s="128">
        <f t="shared" si="48"/>
        <v>0</v>
      </c>
      <c r="X97" s="128">
        <f t="shared" si="48"/>
        <v>0</v>
      </c>
      <c r="Y97" s="128">
        <f t="shared" si="48"/>
        <v>0</v>
      </c>
      <c r="Z97" s="128">
        <f t="shared" si="48"/>
        <v>0</v>
      </c>
      <c r="AA97" s="128">
        <f t="shared" si="48"/>
        <v>0</v>
      </c>
      <c r="AB97" s="128">
        <f t="shared" si="48"/>
        <v>0</v>
      </c>
      <c r="AC97" s="128">
        <f t="shared" si="48"/>
        <v>0</v>
      </c>
      <c r="AD97" s="128">
        <f t="shared" si="48"/>
        <v>0</v>
      </c>
      <c r="AE97" s="128">
        <f t="shared" si="48"/>
        <v>0</v>
      </c>
      <c r="AF97" s="128">
        <f t="shared" si="48"/>
        <v>0</v>
      </c>
      <c r="AG97" s="127">
        <f t="shared" si="48"/>
        <v>0</v>
      </c>
      <c r="AH97" s="129">
        <f t="shared" si="48"/>
        <v>0</v>
      </c>
      <c r="AI97" s="128">
        <f t="shared" si="48"/>
        <v>0</v>
      </c>
      <c r="AJ97" s="128">
        <f t="shared" si="48"/>
        <v>0</v>
      </c>
      <c r="AK97" s="128">
        <f t="shared" si="48"/>
        <v>0</v>
      </c>
      <c r="AL97" s="128">
        <f t="shared" si="48"/>
        <v>0</v>
      </c>
      <c r="AM97" s="128">
        <f t="shared" si="48"/>
        <v>0</v>
      </c>
      <c r="AN97" s="128">
        <f t="shared" si="48"/>
        <v>0</v>
      </c>
      <c r="AO97" s="128">
        <f t="shared" si="48"/>
        <v>0</v>
      </c>
      <c r="AP97" s="128">
        <f t="shared" si="48"/>
        <v>0</v>
      </c>
      <c r="AQ97" s="128">
        <f t="shared" si="48"/>
        <v>0</v>
      </c>
      <c r="AR97" s="128">
        <f t="shared" si="48"/>
        <v>0</v>
      </c>
      <c r="AS97" s="127">
        <f t="shared" si="48"/>
        <v>0</v>
      </c>
      <c r="AT97" s="129">
        <f t="shared" si="48"/>
        <v>0</v>
      </c>
      <c r="AU97" s="128">
        <f t="shared" si="48"/>
        <v>0</v>
      </c>
      <c r="AV97" s="128">
        <f t="shared" si="48"/>
        <v>0</v>
      </c>
      <c r="AW97" s="128">
        <f t="shared" si="48"/>
        <v>0</v>
      </c>
      <c r="AX97" s="128">
        <f t="shared" si="48"/>
        <v>0</v>
      </c>
      <c r="AY97" s="128">
        <f t="shared" si="48"/>
        <v>0</v>
      </c>
      <c r="AZ97" s="128">
        <f t="shared" si="48"/>
        <v>0</v>
      </c>
      <c r="BA97" s="128">
        <f t="shared" si="48"/>
        <v>0</v>
      </c>
      <c r="BB97" s="128">
        <f t="shared" si="48"/>
        <v>0</v>
      </c>
      <c r="BC97" s="128">
        <f t="shared" si="48"/>
        <v>0</v>
      </c>
      <c r="BD97" s="128">
        <f t="shared" si="48"/>
        <v>0</v>
      </c>
      <c r="BE97" s="127">
        <f t="shared" si="48"/>
        <v>0</v>
      </c>
      <c r="BF97" s="129">
        <f t="shared" si="48"/>
        <v>0</v>
      </c>
      <c r="BG97" s="128">
        <f t="shared" si="48"/>
        <v>0</v>
      </c>
      <c r="BH97" s="128">
        <f t="shared" si="48"/>
        <v>0</v>
      </c>
      <c r="BI97" s="128">
        <f t="shared" si="48"/>
        <v>0</v>
      </c>
      <c r="BJ97" s="128">
        <f t="shared" si="48"/>
        <v>0</v>
      </c>
      <c r="BK97" s="128">
        <f t="shared" si="48"/>
        <v>0</v>
      </c>
      <c r="BL97" s="128">
        <f t="shared" si="48"/>
        <v>0</v>
      </c>
      <c r="BM97" s="128">
        <f t="shared" si="48"/>
        <v>0</v>
      </c>
      <c r="BN97" s="128">
        <f t="shared" si="48"/>
        <v>0</v>
      </c>
      <c r="BO97" s="128">
        <f t="shared" si="48"/>
        <v>0</v>
      </c>
      <c r="BP97" s="128">
        <f t="shared" si="48"/>
        <v>0</v>
      </c>
      <c r="BQ97" s="127">
        <f t="shared" si="48"/>
        <v>0</v>
      </c>
      <c r="BR97" s="129">
        <f t="shared" si="48"/>
        <v>0</v>
      </c>
      <c r="BS97" s="128">
        <f t="shared" si="48"/>
        <v>0</v>
      </c>
      <c r="BT97" s="128">
        <f t="shared" si="48"/>
        <v>0</v>
      </c>
      <c r="BU97" s="128">
        <f t="shared" ref="BU97:CC97" si="49">SUM(BU98:BU106)</f>
        <v>0</v>
      </c>
      <c r="BV97" s="128">
        <f t="shared" si="49"/>
        <v>0</v>
      </c>
      <c r="BW97" s="128">
        <f t="shared" si="49"/>
        <v>0</v>
      </c>
      <c r="BX97" s="128">
        <f t="shared" si="49"/>
        <v>0</v>
      </c>
      <c r="BY97" s="128">
        <f t="shared" si="49"/>
        <v>0</v>
      </c>
      <c r="BZ97" s="128">
        <f t="shared" si="49"/>
        <v>0</v>
      </c>
      <c r="CA97" s="128">
        <f t="shared" si="49"/>
        <v>0</v>
      </c>
      <c r="CB97" s="128">
        <f t="shared" si="49"/>
        <v>0</v>
      </c>
      <c r="CC97" s="127">
        <f t="shared" si="49"/>
        <v>0</v>
      </c>
      <c r="CD97" s="40" t="s">
        <v>50</v>
      </c>
    </row>
    <row r="98" spans="1:82" x14ac:dyDescent="0.35">
      <c r="A98" s="40"/>
      <c r="B98" s="74" t="s">
        <v>190</v>
      </c>
      <c r="C98" s="130" t="s">
        <v>191</v>
      </c>
      <c r="D98" s="131" t="s">
        <v>60</v>
      </c>
      <c r="E98" s="255">
        <v>72</v>
      </c>
      <c r="F98" s="223"/>
      <c r="G98" s="75">
        <f t="shared" ref="G98:G106" si="50">+SUM(H98:CC98)</f>
        <v>0</v>
      </c>
      <c r="H98" s="229"/>
      <c r="I98" s="231"/>
      <c r="J98" s="218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7"/>
      <c r="V98" s="218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7"/>
      <c r="AH98" s="220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7"/>
      <c r="AT98" s="220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7"/>
      <c r="BF98" s="220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7"/>
      <c r="BR98" s="220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7"/>
      <c r="CD98" s="40" t="s">
        <v>50</v>
      </c>
    </row>
    <row r="99" spans="1:82" x14ac:dyDescent="0.35">
      <c r="A99" s="40"/>
      <c r="B99" s="74" t="s">
        <v>192</v>
      </c>
      <c r="C99" s="130" t="s">
        <v>193</v>
      </c>
      <c r="D99" s="131" t="s">
        <v>60</v>
      </c>
      <c r="E99" s="255">
        <v>72</v>
      </c>
      <c r="F99" s="223"/>
      <c r="G99" s="75">
        <f t="shared" si="50"/>
        <v>0</v>
      </c>
      <c r="H99" s="229"/>
      <c r="I99" s="231"/>
      <c r="J99" s="218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7"/>
      <c r="V99" s="218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7"/>
      <c r="AH99" s="220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7"/>
      <c r="AT99" s="220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7"/>
      <c r="BF99" s="220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7"/>
      <c r="BR99" s="220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7"/>
      <c r="CD99" s="40" t="s">
        <v>50</v>
      </c>
    </row>
    <row r="100" spans="1:82" x14ac:dyDescent="0.35">
      <c r="A100" s="40"/>
      <c r="B100" s="74" t="s">
        <v>194</v>
      </c>
      <c r="C100" s="130" t="s">
        <v>195</v>
      </c>
      <c r="D100" s="131" t="s">
        <v>60</v>
      </c>
      <c r="E100" s="255">
        <v>72</v>
      </c>
      <c r="F100" s="223"/>
      <c r="G100" s="75">
        <f t="shared" si="50"/>
        <v>0</v>
      </c>
      <c r="H100" s="229"/>
      <c r="I100" s="231"/>
      <c r="J100" s="218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7"/>
      <c r="V100" s="218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7"/>
      <c r="AH100" s="220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7"/>
      <c r="AT100" s="220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7"/>
      <c r="BF100" s="220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7"/>
      <c r="BR100" s="220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7"/>
      <c r="CD100" s="40" t="s">
        <v>50</v>
      </c>
    </row>
    <row r="101" spans="1:82" x14ac:dyDescent="0.35">
      <c r="A101" s="40"/>
      <c r="B101" s="130" t="s">
        <v>196</v>
      </c>
      <c r="C101" s="130" t="s">
        <v>197</v>
      </c>
      <c r="D101" s="131" t="s">
        <v>60</v>
      </c>
      <c r="E101" s="255">
        <v>72</v>
      </c>
      <c r="F101" s="223"/>
      <c r="G101" s="75">
        <f t="shared" si="50"/>
        <v>0</v>
      </c>
      <c r="H101" s="76"/>
      <c r="I101" s="77"/>
      <c r="J101" s="218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7"/>
      <c r="V101" s="218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7"/>
      <c r="AH101" s="220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7"/>
      <c r="AT101" s="220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7"/>
      <c r="BF101" s="220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7"/>
      <c r="BR101" s="220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7"/>
      <c r="CD101" s="40" t="s">
        <v>50</v>
      </c>
    </row>
    <row r="102" spans="1:82" x14ac:dyDescent="0.35">
      <c r="A102" s="40"/>
      <c r="B102" s="130" t="s">
        <v>198</v>
      </c>
      <c r="C102" s="130" t="s">
        <v>199</v>
      </c>
      <c r="D102" s="131" t="s">
        <v>60</v>
      </c>
      <c r="E102" s="255">
        <v>72</v>
      </c>
      <c r="F102" s="223"/>
      <c r="G102" s="75">
        <f t="shared" si="50"/>
        <v>0</v>
      </c>
      <c r="H102" s="229"/>
      <c r="I102" s="231"/>
      <c r="J102" s="218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7"/>
      <c r="V102" s="218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7"/>
      <c r="AH102" s="220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7"/>
      <c r="AT102" s="220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7"/>
      <c r="BF102" s="220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7"/>
      <c r="BR102" s="220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7"/>
      <c r="CD102" s="40" t="s">
        <v>50</v>
      </c>
    </row>
    <row r="103" spans="1:82" x14ac:dyDescent="0.35">
      <c r="A103" s="40"/>
      <c r="B103" s="130" t="s">
        <v>200</v>
      </c>
      <c r="C103" s="221" t="s">
        <v>201</v>
      </c>
      <c r="D103" s="131" t="s">
        <v>60</v>
      </c>
      <c r="E103" s="255">
        <v>72</v>
      </c>
      <c r="F103" s="223"/>
      <c r="G103" s="75">
        <f t="shared" si="50"/>
        <v>0</v>
      </c>
      <c r="H103" s="229"/>
      <c r="I103" s="231"/>
      <c r="J103" s="218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7"/>
      <c r="V103" s="218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7"/>
      <c r="AH103" s="220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7"/>
      <c r="AT103" s="220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7"/>
      <c r="BF103" s="220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7"/>
      <c r="BR103" s="220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7"/>
      <c r="CD103" s="40" t="s">
        <v>50</v>
      </c>
    </row>
    <row r="104" spans="1:82" x14ac:dyDescent="0.35">
      <c r="A104" s="40"/>
      <c r="B104" s="130" t="s">
        <v>202</v>
      </c>
      <c r="C104" s="221" t="s">
        <v>203</v>
      </c>
      <c r="D104" s="131" t="s">
        <v>60</v>
      </c>
      <c r="E104" s="255">
        <v>72</v>
      </c>
      <c r="F104" s="223"/>
      <c r="G104" s="75">
        <f t="shared" si="50"/>
        <v>0</v>
      </c>
      <c r="H104" s="76"/>
      <c r="I104" s="77"/>
      <c r="J104" s="218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7"/>
      <c r="V104" s="218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7"/>
      <c r="AH104" s="220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7"/>
      <c r="AT104" s="220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7"/>
      <c r="BF104" s="220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7"/>
      <c r="BR104" s="220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7"/>
      <c r="CD104" s="40" t="s">
        <v>50</v>
      </c>
    </row>
    <row r="105" spans="1:82" x14ac:dyDescent="0.35">
      <c r="A105" s="40"/>
      <c r="B105" s="130" t="s">
        <v>204</v>
      </c>
      <c r="C105" s="130" t="s">
        <v>205</v>
      </c>
      <c r="D105" s="131" t="s">
        <v>60</v>
      </c>
      <c r="E105" s="255">
        <v>72</v>
      </c>
      <c r="F105" s="223"/>
      <c r="G105" s="75">
        <f t="shared" si="50"/>
        <v>0</v>
      </c>
      <c r="H105" s="76"/>
      <c r="I105" s="77"/>
      <c r="J105" s="218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7"/>
      <c r="V105" s="218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7"/>
      <c r="AH105" s="220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7"/>
      <c r="AT105" s="220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7"/>
      <c r="BF105" s="220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7"/>
      <c r="BR105" s="220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7"/>
      <c r="CD105" s="40" t="s">
        <v>50</v>
      </c>
    </row>
    <row r="106" spans="1:82" x14ac:dyDescent="0.35">
      <c r="A106" s="40"/>
      <c r="B106" s="130" t="s">
        <v>206</v>
      </c>
      <c r="C106" s="130" t="s">
        <v>207</v>
      </c>
      <c r="D106" s="131" t="s">
        <v>60</v>
      </c>
      <c r="E106" s="255">
        <v>72</v>
      </c>
      <c r="F106" s="223"/>
      <c r="G106" s="75">
        <f t="shared" si="50"/>
        <v>0</v>
      </c>
      <c r="H106" s="229"/>
      <c r="I106" s="231"/>
      <c r="J106" s="218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7"/>
      <c r="V106" s="218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7"/>
      <c r="AH106" s="220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7"/>
      <c r="AT106" s="220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7"/>
      <c r="BF106" s="220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7"/>
      <c r="BR106" s="220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7"/>
      <c r="CD106" s="40" t="s">
        <v>50</v>
      </c>
    </row>
    <row r="107" spans="1:82" x14ac:dyDescent="0.35">
      <c r="A107" s="40"/>
      <c r="B107" s="122" t="s">
        <v>208</v>
      </c>
      <c r="C107" s="123" t="s">
        <v>209</v>
      </c>
      <c r="D107" s="124"/>
      <c r="E107" s="282"/>
      <c r="F107" s="249"/>
      <c r="G107" s="125">
        <f t="shared" ref="G107:AL107" si="51">SUM(G108:G119)</f>
        <v>6451200</v>
      </c>
      <c r="H107" s="126">
        <f t="shared" si="51"/>
        <v>0</v>
      </c>
      <c r="I107" s="127">
        <f t="shared" si="51"/>
        <v>0</v>
      </c>
      <c r="J107" s="126">
        <f t="shared" si="51"/>
        <v>89600</v>
      </c>
      <c r="K107" s="128">
        <f t="shared" si="51"/>
        <v>89600</v>
      </c>
      <c r="L107" s="128">
        <f t="shared" si="51"/>
        <v>89600</v>
      </c>
      <c r="M107" s="128">
        <f t="shared" si="51"/>
        <v>89600</v>
      </c>
      <c r="N107" s="128">
        <f t="shared" si="51"/>
        <v>89600</v>
      </c>
      <c r="O107" s="128">
        <f t="shared" si="51"/>
        <v>89600</v>
      </c>
      <c r="P107" s="128">
        <f t="shared" si="51"/>
        <v>89600</v>
      </c>
      <c r="Q107" s="128">
        <f t="shared" si="51"/>
        <v>89600</v>
      </c>
      <c r="R107" s="128">
        <f t="shared" si="51"/>
        <v>89600</v>
      </c>
      <c r="S107" s="128">
        <f t="shared" si="51"/>
        <v>89600</v>
      </c>
      <c r="T107" s="128">
        <f t="shared" si="51"/>
        <v>89600</v>
      </c>
      <c r="U107" s="127">
        <f t="shared" si="51"/>
        <v>89600</v>
      </c>
      <c r="V107" s="126">
        <f t="shared" si="51"/>
        <v>89600</v>
      </c>
      <c r="W107" s="128">
        <f t="shared" si="51"/>
        <v>89600</v>
      </c>
      <c r="X107" s="128">
        <f t="shared" si="51"/>
        <v>89600</v>
      </c>
      <c r="Y107" s="128">
        <f t="shared" si="51"/>
        <v>89600</v>
      </c>
      <c r="Z107" s="128">
        <f t="shared" si="51"/>
        <v>89600</v>
      </c>
      <c r="AA107" s="128">
        <f t="shared" si="51"/>
        <v>89600</v>
      </c>
      <c r="AB107" s="128">
        <f t="shared" si="51"/>
        <v>89600</v>
      </c>
      <c r="AC107" s="128">
        <f t="shared" si="51"/>
        <v>89600</v>
      </c>
      <c r="AD107" s="128">
        <f t="shared" si="51"/>
        <v>89600</v>
      </c>
      <c r="AE107" s="128">
        <f t="shared" si="51"/>
        <v>89600</v>
      </c>
      <c r="AF107" s="128">
        <f t="shared" si="51"/>
        <v>89600</v>
      </c>
      <c r="AG107" s="127">
        <f t="shared" si="51"/>
        <v>89600</v>
      </c>
      <c r="AH107" s="129">
        <f t="shared" si="51"/>
        <v>89600</v>
      </c>
      <c r="AI107" s="128">
        <f t="shared" si="51"/>
        <v>89600</v>
      </c>
      <c r="AJ107" s="128">
        <f t="shared" si="51"/>
        <v>89600</v>
      </c>
      <c r="AK107" s="128">
        <f t="shared" si="51"/>
        <v>89600</v>
      </c>
      <c r="AL107" s="128">
        <f t="shared" si="51"/>
        <v>89600</v>
      </c>
      <c r="AM107" s="128">
        <f t="shared" ref="AM107:BR107" si="52">SUM(AM108:AM119)</f>
        <v>89600</v>
      </c>
      <c r="AN107" s="128">
        <f t="shared" si="52"/>
        <v>89600</v>
      </c>
      <c r="AO107" s="128">
        <f t="shared" si="52"/>
        <v>89600</v>
      </c>
      <c r="AP107" s="128">
        <f t="shared" si="52"/>
        <v>89600</v>
      </c>
      <c r="AQ107" s="128">
        <f t="shared" si="52"/>
        <v>89600</v>
      </c>
      <c r="AR107" s="128">
        <f t="shared" si="52"/>
        <v>89600</v>
      </c>
      <c r="AS107" s="127">
        <f t="shared" si="52"/>
        <v>89600</v>
      </c>
      <c r="AT107" s="129">
        <f t="shared" si="52"/>
        <v>89600</v>
      </c>
      <c r="AU107" s="128">
        <f t="shared" si="52"/>
        <v>89600</v>
      </c>
      <c r="AV107" s="128">
        <f t="shared" si="52"/>
        <v>89600</v>
      </c>
      <c r="AW107" s="128">
        <f t="shared" si="52"/>
        <v>89600</v>
      </c>
      <c r="AX107" s="128">
        <f t="shared" si="52"/>
        <v>89600</v>
      </c>
      <c r="AY107" s="128">
        <f t="shared" si="52"/>
        <v>89600</v>
      </c>
      <c r="AZ107" s="128">
        <f t="shared" si="52"/>
        <v>89600</v>
      </c>
      <c r="BA107" s="128">
        <f t="shared" si="52"/>
        <v>89600</v>
      </c>
      <c r="BB107" s="128">
        <f t="shared" si="52"/>
        <v>89600</v>
      </c>
      <c r="BC107" s="128">
        <f t="shared" si="52"/>
        <v>89600</v>
      </c>
      <c r="BD107" s="128">
        <f t="shared" si="52"/>
        <v>89600</v>
      </c>
      <c r="BE107" s="127">
        <f t="shared" si="52"/>
        <v>89600</v>
      </c>
      <c r="BF107" s="129">
        <f t="shared" si="52"/>
        <v>89600</v>
      </c>
      <c r="BG107" s="128">
        <f t="shared" si="52"/>
        <v>89600</v>
      </c>
      <c r="BH107" s="128">
        <f t="shared" si="52"/>
        <v>89600</v>
      </c>
      <c r="BI107" s="128">
        <f t="shared" si="52"/>
        <v>89600</v>
      </c>
      <c r="BJ107" s="128">
        <f t="shared" si="52"/>
        <v>89600</v>
      </c>
      <c r="BK107" s="128">
        <f t="shared" si="52"/>
        <v>89600</v>
      </c>
      <c r="BL107" s="128">
        <f t="shared" si="52"/>
        <v>89600</v>
      </c>
      <c r="BM107" s="128">
        <f t="shared" si="52"/>
        <v>89600</v>
      </c>
      <c r="BN107" s="128">
        <f t="shared" si="52"/>
        <v>89600</v>
      </c>
      <c r="BO107" s="128">
        <f t="shared" si="52"/>
        <v>89600</v>
      </c>
      <c r="BP107" s="128">
        <f t="shared" si="52"/>
        <v>89600</v>
      </c>
      <c r="BQ107" s="127">
        <f t="shared" si="52"/>
        <v>89600</v>
      </c>
      <c r="BR107" s="129">
        <f t="shared" si="52"/>
        <v>89600</v>
      </c>
      <c r="BS107" s="128">
        <f t="shared" ref="BS107:CC107" si="53">SUM(BS108:BS119)</f>
        <v>89600</v>
      </c>
      <c r="BT107" s="128">
        <f t="shared" si="53"/>
        <v>89600</v>
      </c>
      <c r="BU107" s="128">
        <f t="shared" si="53"/>
        <v>89600</v>
      </c>
      <c r="BV107" s="128">
        <f t="shared" si="53"/>
        <v>89600</v>
      </c>
      <c r="BW107" s="128">
        <f t="shared" si="53"/>
        <v>89600</v>
      </c>
      <c r="BX107" s="128">
        <f t="shared" si="53"/>
        <v>89600</v>
      </c>
      <c r="BY107" s="128">
        <f t="shared" si="53"/>
        <v>89600</v>
      </c>
      <c r="BZ107" s="128">
        <f t="shared" si="53"/>
        <v>89600</v>
      </c>
      <c r="CA107" s="128">
        <f t="shared" si="53"/>
        <v>89600</v>
      </c>
      <c r="CB107" s="128">
        <f t="shared" si="53"/>
        <v>89600</v>
      </c>
      <c r="CC107" s="127">
        <f t="shared" si="53"/>
        <v>89600</v>
      </c>
      <c r="CD107" s="40" t="s">
        <v>50</v>
      </c>
    </row>
    <row r="108" spans="1:82" x14ac:dyDescent="0.35">
      <c r="A108" s="40"/>
      <c r="B108" s="130" t="s">
        <v>210</v>
      </c>
      <c r="C108" s="130" t="s">
        <v>211</v>
      </c>
      <c r="D108" s="131" t="s">
        <v>60</v>
      </c>
      <c r="E108" s="255">
        <v>72</v>
      </c>
      <c r="F108" s="223"/>
      <c r="G108" s="75">
        <f t="shared" ref="G108:G110" si="54">+SUM(H108:CC108)</f>
        <v>6048000</v>
      </c>
      <c r="H108" s="229"/>
      <c r="I108" s="231"/>
      <c r="J108" s="76">
        <v>84000</v>
      </c>
      <c r="K108" s="78">
        <v>84000</v>
      </c>
      <c r="L108" s="78">
        <v>84000</v>
      </c>
      <c r="M108" s="78">
        <v>84000</v>
      </c>
      <c r="N108" s="78">
        <v>84000</v>
      </c>
      <c r="O108" s="78">
        <v>84000</v>
      </c>
      <c r="P108" s="78">
        <v>84000</v>
      </c>
      <c r="Q108" s="78">
        <v>84000</v>
      </c>
      <c r="R108" s="78">
        <v>84000</v>
      </c>
      <c r="S108" s="78">
        <v>84000</v>
      </c>
      <c r="T108" s="78">
        <v>84000</v>
      </c>
      <c r="U108" s="77">
        <v>84000</v>
      </c>
      <c r="V108" s="76">
        <v>84000</v>
      </c>
      <c r="W108" s="78">
        <v>84000</v>
      </c>
      <c r="X108" s="78">
        <v>84000</v>
      </c>
      <c r="Y108" s="78">
        <v>84000</v>
      </c>
      <c r="Z108" s="78">
        <v>84000</v>
      </c>
      <c r="AA108" s="78">
        <v>84000</v>
      </c>
      <c r="AB108" s="78">
        <v>84000</v>
      </c>
      <c r="AC108" s="78">
        <v>84000</v>
      </c>
      <c r="AD108" s="78">
        <v>84000</v>
      </c>
      <c r="AE108" s="78">
        <v>84000</v>
      </c>
      <c r="AF108" s="78">
        <v>84000</v>
      </c>
      <c r="AG108" s="77">
        <v>84000</v>
      </c>
      <c r="AH108" s="79">
        <v>84000</v>
      </c>
      <c r="AI108" s="78">
        <v>84000</v>
      </c>
      <c r="AJ108" s="78">
        <v>84000</v>
      </c>
      <c r="AK108" s="78">
        <v>84000</v>
      </c>
      <c r="AL108" s="78">
        <v>84000</v>
      </c>
      <c r="AM108" s="78">
        <v>84000</v>
      </c>
      <c r="AN108" s="78">
        <v>84000</v>
      </c>
      <c r="AO108" s="78">
        <v>84000</v>
      </c>
      <c r="AP108" s="78">
        <v>84000</v>
      </c>
      <c r="AQ108" s="78">
        <v>84000</v>
      </c>
      <c r="AR108" s="78">
        <v>84000</v>
      </c>
      <c r="AS108" s="77">
        <v>84000</v>
      </c>
      <c r="AT108" s="79">
        <v>84000</v>
      </c>
      <c r="AU108" s="78">
        <v>84000</v>
      </c>
      <c r="AV108" s="78">
        <v>84000</v>
      </c>
      <c r="AW108" s="78">
        <v>84000</v>
      </c>
      <c r="AX108" s="78">
        <v>84000</v>
      </c>
      <c r="AY108" s="78">
        <v>84000</v>
      </c>
      <c r="AZ108" s="78">
        <v>84000</v>
      </c>
      <c r="BA108" s="78">
        <v>84000</v>
      </c>
      <c r="BB108" s="78">
        <v>84000</v>
      </c>
      <c r="BC108" s="78">
        <v>84000</v>
      </c>
      <c r="BD108" s="78">
        <v>84000</v>
      </c>
      <c r="BE108" s="77">
        <v>84000</v>
      </c>
      <c r="BF108" s="79">
        <v>84000</v>
      </c>
      <c r="BG108" s="78">
        <v>84000</v>
      </c>
      <c r="BH108" s="78">
        <v>84000</v>
      </c>
      <c r="BI108" s="78">
        <v>84000</v>
      </c>
      <c r="BJ108" s="78">
        <v>84000</v>
      </c>
      <c r="BK108" s="78">
        <v>84000</v>
      </c>
      <c r="BL108" s="78">
        <v>84000</v>
      </c>
      <c r="BM108" s="78">
        <v>84000</v>
      </c>
      <c r="BN108" s="78">
        <v>84000</v>
      </c>
      <c r="BO108" s="78">
        <v>84000</v>
      </c>
      <c r="BP108" s="78">
        <v>84000</v>
      </c>
      <c r="BQ108" s="77">
        <v>84000</v>
      </c>
      <c r="BR108" s="79">
        <v>84000</v>
      </c>
      <c r="BS108" s="78">
        <v>84000</v>
      </c>
      <c r="BT108" s="78">
        <v>84000</v>
      </c>
      <c r="BU108" s="78">
        <v>84000</v>
      </c>
      <c r="BV108" s="78">
        <v>84000</v>
      </c>
      <c r="BW108" s="78">
        <v>84000</v>
      </c>
      <c r="BX108" s="78">
        <v>84000</v>
      </c>
      <c r="BY108" s="78">
        <v>84000</v>
      </c>
      <c r="BZ108" s="78">
        <v>84000</v>
      </c>
      <c r="CA108" s="78">
        <v>84000</v>
      </c>
      <c r="CB108" s="78">
        <v>84000</v>
      </c>
      <c r="CC108" s="77">
        <v>84000</v>
      </c>
      <c r="CD108" s="40" t="s">
        <v>50</v>
      </c>
    </row>
    <row r="109" spans="1:82" x14ac:dyDescent="0.35">
      <c r="A109" s="40"/>
      <c r="B109" s="145" t="s">
        <v>212</v>
      </c>
      <c r="C109" s="146" t="str">
        <f>"Provision for overhead charges + profit in respect to A-4001-a"</f>
        <v>Provision for overhead charges + profit in respect to A-4001-a</v>
      </c>
      <c r="D109" s="147" t="s">
        <v>213</v>
      </c>
      <c r="E109" s="306">
        <f>+G108</f>
        <v>6048000</v>
      </c>
      <c r="F109" s="309"/>
      <c r="G109" s="75">
        <f>+E109*F109</f>
        <v>0</v>
      </c>
      <c r="H109" s="233"/>
      <c r="I109" s="234"/>
      <c r="J109" s="229">
        <f>J108*$F$109</f>
        <v>0</v>
      </c>
      <c r="K109" s="230">
        <f t="shared" ref="K109:BV109" si="55">K108*$F$109</f>
        <v>0</v>
      </c>
      <c r="L109" s="230">
        <f t="shared" si="55"/>
        <v>0</v>
      </c>
      <c r="M109" s="230">
        <f t="shared" si="55"/>
        <v>0</v>
      </c>
      <c r="N109" s="230">
        <f t="shared" si="55"/>
        <v>0</v>
      </c>
      <c r="O109" s="230">
        <f t="shared" si="55"/>
        <v>0</v>
      </c>
      <c r="P109" s="230">
        <f t="shared" si="55"/>
        <v>0</v>
      </c>
      <c r="Q109" s="230">
        <f t="shared" si="55"/>
        <v>0</v>
      </c>
      <c r="R109" s="230">
        <f t="shared" si="55"/>
        <v>0</v>
      </c>
      <c r="S109" s="230">
        <f t="shared" si="55"/>
        <v>0</v>
      </c>
      <c r="T109" s="230">
        <f t="shared" si="55"/>
        <v>0</v>
      </c>
      <c r="U109" s="231">
        <f t="shared" si="55"/>
        <v>0</v>
      </c>
      <c r="V109" s="229">
        <f t="shared" si="55"/>
        <v>0</v>
      </c>
      <c r="W109" s="230">
        <f t="shared" si="55"/>
        <v>0</v>
      </c>
      <c r="X109" s="230">
        <f t="shared" si="55"/>
        <v>0</v>
      </c>
      <c r="Y109" s="230">
        <f t="shared" si="55"/>
        <v>0</v>
      </c>
      <c r="Z109" s="230">
        <f t="shared" si="55"/>
        <v>0</v>
      </c>
      <c r="AA109" s="230">
        <f t="shared" si="55"/>
        <v>0</v>
      </c>
      <c r="AB109" s="230">
        <f t="shared" si="55"/>
        <v>0</v>
      </c>
      <c r="AC109" s="230">
        <f t="shared" si="55"/>
        <v>0</v>
      </c>
      <c r="AD109" s="230">
        <f t="shared" si="55"/>
        <v>0</v>
      </c>
      <c r="AE109" s="230">
        <f t="shared" si="55"/>
        <v>0</v>
      </c>
      <c r="AF109" s="230">
        <f t="shared" si="55"/>
        <v>0</v>
      </c>
      <c r="AG109" s="231">
        <f t="shared" si="55"/>
        <v>0</v>
      </c>
      <c r="AH109" s="232">
        <f t="shared" si="55"/>
        <v>0</v>
      </c>
      <c r="AI109" s="230">
        <f t="shared" si="55"/>
        <v>0</v>
      </c>
      <c r="AJ109" s="230">
        <f t="shared" si="55"/>
        <v>0</v>
      </c>
      <c r="AK109" s="230">
        <f t="shared" si="55"/>
        <v>0</v>
      </c>
      <c r="AL109" s="230">
        <f t="shared" si="55"/>
        <v>0</v>
      </c>
      <c r="AM109" s="230">
        <f t="shared" si="55"/>
        <v>0</v>
      </c>
      <c r="AN109" s="230">
        <f t="shared" si="55"/>
        <v>0</v>
      </c>
      <c r="AO109" s="230">
        <f t="shared" si="55"/>
        <v>0</v>
      </c>
      <c r="AP109" s="230">
        <f t="shared" si="55"/>
        <v>0</v>
      </c>
      <c r="AQ109" s="230">
        <f t="shared" si="55"/>
        <v>0</v>
      </c>
      <c r="AR109" s="230">
        <f t="shared" si="55"/>
        <v>0</v>
      </c>
      <c r="AS109" s="231">
        <f t="shared" si="55"/>
        <v>0</v>
      </c>
      <c r="AT109" s="232">
        <f t="shared" si="55"/>
        <v>0</v>
      </c>
      <c r="AU109" s="230">
        <f t="shared" si="55"/>
        <v>0</v>
      </c>
      <c r="AV109" s="230">
        <f t="shared" si="55"/>
        <v>0</v>
      </c>
      <c r="AW109" s="230">
        <f t="shared" si="55"/>
        <v>0</v>
      </c>
      <c r="AX109" s="230">
        <f t="shared" si="55"/>
        <v>0</v>
      </c>
      <c r="AY109" s="230">
        <f t="shared" si="55"/>
        <v>0</v>
      </c>
      <c r="AZ109" s="230">
        <f t="shared" si="55"/>
        <v>0</v>
      </c>
      <c r="BA109" s="230">
        <f t="shared" si="55"/>
        <v>0</v>
      </c>
      <c r="BB109" s="230">
        <f t="shared" si="55"/>
        <v>0</v>
      </c>
      <c r="BC109" s="230">
        <f t="shared" si="55"/>
        <v>0</v>
      </c>
      <c r="BD109" s="230">
        <f t="shared" si="55"/>
        <v>0</v>
      </c>
      <c r="BE109" s="231">
        <f t="shared" si="55"/>
        <v>0</v>
      </c>
      <c r="BF109" s="232">
        <f t="shared" si="55"/>
        <v>0</v>
      </c>
      <c r="BG109" s="230">
        <f t="shared" si="55"/>
        <v>0</v>
      </c>
      <c r="BH109" s="230">
        <f t="shared" si="55"/>
        <v>0</v>
      </c>
      <c r="BI109" s="230">
        <f t="shared" si="55"/>
        <v>0</v>
      </c>
      <c r="BJ109" s="230">
        <f t="shared" si="55"/>
        <v>0</v>
      </c>
      <c r="BK109" s="230">
        <f t="shared" si="55"/>
        <v>0</v>
      </c>
      <c r="BL109" s="230">
        <f t="shared" si="55"/>
        <v>0</v>
      </c>
      <c r="BM109" s="230">
        <f t="shared" si="55"/>
        <v>0</v>
      </c>
      <c r="BN109" s="230">
        <f t="shared" si="55"/>
        <v>0</v>
      </c>
      <c r="BO109" s="230">
        <f t="shared" si="55"/>
        <v>0</v>
      </c>
      <c r="BP109" s="230">
        <f t="shared" si="55"/>
        <v>0</v>
      </c>
      <c r="BQ109" s="231">
        <f t="shared" si="55"/>
        <v>0</v>
      </c>
      <c r="BR109" s="232">
        <f t="shared" si="55"/>
        <v>0</v>
      </c>
      <c r="BS109" s="230">
        <f t="shared" si="55"/>
        <v>0</v>
      </c>
      <c r="BT109" s="230">
        <f t="shared" si="55"/>
        <v>0</v>
      </c>
      <c r="BU109" s="230">
        <f t="shared" si="55"/>
        <v>0</v>
      </c>
      <c r="BV109" s="230">
        <f t="shared" si="55"/>
        <v>0</v>
      </c>
      <c r="BW109" s="230">
        <f t="shared" ref="BW109:CB109" si="56">BW108*$F$109</f>
        <v>0</v>
      </c>
      <c r="BX109" s="230">
        <f t="shared" si="56"/>
        <v>0</v>
      </c>
      <c r="BY109" s="230">
        <f t="shared" si="56"/>
        <v>0</v>
      </c>
      <c r="BZ109" s="230">
        <f t="shared" si="56"/>
        <v>0</v>
      </c>
      <c r="CA109" s="230">
        <f t="shared" si="56"/>
        <v>0</v>
      </c>
      <c r="CB109" s="230">
        <f t="shared" si="56"/>
        <v>0</v>
      </c>
      <c r="CC109" s="231">
        <f>G109-SUM(H109:CB109)</f>
        <v>0</v>
      </c>
      <c r="CD109"/>
    </row>
    <row r="110" spans="1:82" x14ac:dyDescent="0.35">
      <c r="A110" s="40"/>
      <c r="B110" s="130" t="s">
        <v>214</v>
      </c>
      <c r="C110" s="130" t="s">
        <v>215</v>
      </c>
      <c r="D110" s="131" t="s">
        <v>60</v>
      </c>
      <c r="E110" s="255">
        <v>72</v>
      </c>
      <c r="F110" s="223"/>
      <c r="G110" s="75">
        <f t="shared" si="54"/>
        <v>403200</v>
      </c>
      <c r="H110" s="229"/>
      <c r="I110" s="231"/>
      <c r="J110" s="76">
        <v>5600</v>
      </c>
      <c r="K110" s="78">
        <v>5600</v>
      </c>
      <c r="L110" s="78">
        <v>5600</v>
      </c>
      <c r="M110" s="78">
        <v>5600</v>
      </c>
      <c r="N110" s="78">
        <v>5600</v>
      </c>
      <c r="O110" s="78">
        <v>5600</v>
      </c>
      <c r="P110" s="78">
        <v>5600</v>
      </c>
      <c r="Q110" s="78">
        <v>5600</v>
      </c>
      <c r="R110" s="78">
        <v>5600</v>
      </c>
      <c r="S110" s="78">
        <v>5600</v>
      </c>
      <c r="T110" s="78">
        <v>5600</v>
      </c>
      <c r="U110" s="77">
        <v>5600</v>
      </c>
      <c r="V110" s="76">
        <v>5600</v>
      </c>
      <c r="W110" s="78">
        <v>5600</v>
      </c>
      <c r="X110" s="78">
        <v>5600</v>
      </c>
      <c r="Y110" s="78">
        <v>5600</v>
      </c>
      <c r="Z110" s="78">
        <v>5600</v>
      </c>
      <c r="AA110" s="78">
        <v>5600</v>
      </c>
      <c r="AB110" s="78">
        <v>5600</v>
      </c>
      <c r="AC110" s="78">
        <v>5600</v>
      </c>
      <c r="AD110" s="78">
        <v>5600</v>
      </c>
      <c r="AE110" s="78">
        <v>5600</v>
      </c>
      <c r="AF110" s="78">
        <v>5600</v>
      </c>
      <c r="AG110" s="77">
        <v>5600</v>
      </c>
      <c r="AH110" s="79">
        <v>5600</v>
      </c>
      <c r="AI110" s="78">
        <v>5600</v>
      </c>
      <c r="AJ110" s="78">
        <v>5600</v>
      </c>
      <c r="AK110" s="78">
        <v>5600</v>
      </c>
      <c r="AL110" s="78">
        <v>5600</v>
      </c>
      <c r="AM110" s="78">
        <v>5600</v>
      </c>
      <c r="AN110" s="78">
        <v>5600</v>
      </c>
      <c r="AO110" s="78">
        <v>5600</v>
      </c>
      <c r="AP110" s="78">
        <v>5600</v>
      </c>
      <c r="AQ110" s="78">
        <v>5600</v>
      </c>
      <c r="AR110" s="78">
        <v>5600</v>
      </c>
      <c r="AS110" s="77">
        <v>5600</v>
      </c>
      <c r="AT110" s="79">
        <v>5600</v>
      </c>
      <c r="AU110" s="78">
        <v>5600</v>
      </c>
      <c r="AV110" s="78">
        <v>5600</v>
      </c>
      <c r="AW110" s="78">
        <v>5600</v>
      </c>
      <c r="AX110" s="78">
        <v>5600</v>
      </c>
      <c r="AY110" s="78">
        <v>5600</v>
      </c>
      <c r="AZ110" s="78">
        <v>5600</v>
      </c>
      <c r="BA110" s="78">
        <v>5600</v>
      </c>
      <c r="BB110" s="78">
        <v>5600</v>
      </c>
      <c r="BC110" s="78">
        <v>5600</v>
      </c>
      <c r="BD110" s="78">
        <v>5600</v>
      </c>
      <c r="BE110" s="77">
        <v>5600</v>
      </c>
      <c r="BF110" s="79">
        <v>5600</v>
      </c>
      <c r="BG110" s="78">
        <v>5600</v>
      </c>
      <c r="BH110" s="78">
        <v>5600</v>
      </c>
      <c r="BI110" s="78">
        <v>5600</v>
      </c>
      <c r="BJ110" s="78">
        <v>5600</v>
      </c>
      <c r="BK110" s="78">
        <v>5600</v>
      </c>
      <c r="BL110" s="78">
        <v>5600</v>
      </c>
      <c r="BM110" s="78">
        <v>5600</v>
      </c>
      <c r="BN110" s="78">
        <v>5600</v>
      </c>
      <c r="BO110" s="78">
        <v>5600</v>
      </c>
      <c r="BP110" s="78">
        <v>5600</v>
      </c>
      <c r="BQ110" s="77">
        <v>5600</v>
      </c>
      <c r="BR110" s="79">
        <v>5600</v>
      </c>
      <c r="BS110" s="78">
        <v>5600</v>
      </c>
      <c r="BT110" s="78">
        <v>5600</v>
      </c>
      <c r="BU110" s="78">
        <v>5600</v>
      </c>
      <c r="BV110" s="78">
        <v>5600</v>
      </c>
      <c r="BW110" s="78">
        <v>5600</v>
      </c>
      <c r="BX110" s="78">
        <v>5600</v>
      </c>
      <c r="BY110" s="78">
        <v>5600</v>
      </c>
      <c r="BZ110" s="78">
        <v>5600</v>
      </c>
      <c r="CA110" s="78">
        <v>5600</v>
      </c>
      <c r="CB110" s="78">
        <v>5600</v>
      </c>
      <c r="CC110" s="77">
        <v>5600</v>
      </c>
      <c r="CD110" s="40" t="s">
        <v>50</v>
      </c>
    </row>
    <row r="111" spans="1:82" x14ac:dyDescent="0.35">
      <c r="A111" s="40"/>
      <c r="B111" s="145" t="s">
        <v>216</v>
      </c>
      <c r="C111" s="146" t="str">
        <f>"Provision for overhead charges + profit in respect to A-4002-a"</f>
        <v>Provision for overhead charges + profit in respect to A-4002-a</v>
      </c>
      <c r="D111" s="147" t="s">
        <v>213</v>
      </c>
      <c r="E111" s="306">
        <f>+G110</f>
        <v>403200</v>
      </c>
      <c r="F111" s="309"/>
      <c r="G111" s="75">
        <f>+E111*F111</f>
        <v>0</v>
      </c>
      <c r="H111" s="233"/>
      <c r="I111" s="234"/>
      <c r="J111" s="229">
        <f>J110*$F$111</f>
        <v>0</v>
      </c>
      <c r="K111" s="230">
        <f t="shared" ref="K111:BV111" si="57">K110*$F$111</f>
        <v>0</v>
      </c>
      <c r="L111" s="230">
        <f t="shared" si="57"/>
        <v>0</v>
      </c>
      <c r="M111" s="230">
        <f t="shared" si="57"/>
        <v>0</v>
      </c>
      <c r="N111" s="230">
        <f t="shared" si="57"/>
        <v>0</v>
      </c>
      <c r="O111" s="230">
        <f t="shared" si="57"/>
        <v>0</v>
      </c>
      <c r="P111" s="230">
        <f t="shared" si="57"/>
        <v>0</v>
      </c>
      <c r="Q111" s="230">
        <f t="shared" si="57"/>
        <v>0</v>
      </c>
      <c r="R111" s="230">
        <f t="shared" si="57"/>
        <v>0</v>
      </c>
      <c r="S111" s="230">
        <f t="shared" si="57"/>
        <v>0</v>
      </c>
      <c r="T111" s="230">
        <f t="shared" si="57"/>
        <v>0</v>
      </c>
      <c r="U111" s="231">
        <f t="shared" si="57"/>
        <v>0</v>
      </c>
      <c r="V111" s="229">
        <f t="shared" si="57"/>
        <v>0</v>
      </c>
      <c r="W111" s="230">
        <f t="shared" si="57"/>
        <v>0</v>
      </c>
      <c r="X111" s="230">
        <f t="shared" si="57"/>
        <v>0</v>
      </c>
      <c r="Y111" s="230">
        <f t="shared" si="57"/>
        <v>0</v>
      </c>
      <c r="Z111" s="230">
        <f t="shared" si="57"/>
        <v>0</v>
      </c>
      <c r="AA111" s="230">
        <f t="shared" si="57"/>
        <v>0</v>
      </c>
      <c r="AB111" s="230">
        <f t="shared" si="57"/>
        <v>0</v>
      </c>
      <c r="AC111" s="230">
        <f t="shared" si="57"/>
        <v>0</v>
      </c>
      <c r="AD111" s="230">
        <f t="shared" si="57"/>
        <v>0</v>
      </c>
      <c r="AE111" s="230">
        <f t="shared" si="57"/>
        <v>0</v>
      </c>
      <c r="AF111" s="230">
        <f t="shared" si="57"/>
        <v>0</v>
      </c>
      <c r="AG111" s="231">
        <f t="shared" si="57"/>
        <v>0</v>
      </c>
      <c r="AH111" s="232">
        <f t="shared" si="57"/>
        <v>0</v>
      </c>
      <c r="AI111" s="230">
        <f t="shared" si="57"/>
        <v>0</v>
      </c>
      <c r="AJ111" s="230">
        <f t="shared" si="57"/>
        <v>0</v>
      </c>
      <c r="AK111" s="230">
        <f t="shared" si="57"/>
        <v>0</v>
      </c>
      <c r="AL111" s="230">
        <f t="shared" si="57"/>
        <v>0</v>
      </c>
      <c r="AM111" s="230">
        <f t="shared" si="57"/>
        <v>0</v>
      </c>
      <c r="AN111" s="230">
        <f t="shared" si="57"/>
        <v>0</v>
      </c>
      <c r="AO111" s="230">
        <f t="shared" si="57"/>
        <v>0</v>
      </c>
      <c r="AP111" s="230">
        <f t="shared" si="57"/>
        <v>0</v>
      </c>
      <c r="AQ111" s="230">
        <f t="shared" si="57"/>
        <v>0</v>
      </c>
      <c r="AR111" s="230">
        <f t="shared" si="57"/>
        <v>0</v>
      </c>
      <c r="AS111" s="231">
        <f t="shared" si="57"/>
        <v>0</v>
      </c>
      <c r="AT111" s="232">
        <f t="shared" si="57"/>
        <v>0</v>
      </c>
      <c r="AU111" s="230">
        <f t="shared" si="57"/>
        <v>0</v>
      </c>
      <c r="AV111" s="230">
        <f t="shared" si="57"/>
        <v>0</v>
      </c>
      <c r="AW111" s="230">
        <f t="shared" si="57"/>
        <v>0</v>
      </c>
      <c r="AX111" s="230">
        <f t="shared" si="57"/>
        <v>0</v>
      </c>
      <c r="AY111" s="230">
        <f t="shared" si="57"/>
        <v>0</v>
      </c>
      <c r="AZ111" s="230">
        <f t="shared" si="57"/>
        <v>0</v>
      </c>
      <c r="BA111" s="230">
        <f t="shared" si="57"/>
        <v>0</v>
      </c>
      <c r="BB111" s="230">
        <f t="shared" si="57"/>
        <v>0</v>
      </c>
      <c r="BC111" s="230">
        <f t="shared" si="57"/>
        <v>0</v>
      </c>
      <c r="BD111" s="230">
        <f t="shared" si="57"/>
        <v>0</v>
      </c>
      <c r="BE111" s="231">
        <f t="shared" si="57"/>
        <v>0</v>
      </c>
      <c r="BF111" s="232">
        <f t="shared" si="57"/>
        <v>0</v>
      </c>
      <c r="BG111" s="230">
        <f t="shared" si="57"/>
        <v>0</v>
      </c>
      <c r="BH111" s="230">
        <f t="shared" si="57"/>
        <v>0</v>
      </c>
      <c r="BI111" s="230">
        <f t="shared" si="57"/>
        <v>0</v>
      </c>
      <c r="BJ111" s="230">
        <f t="shared" si="57"/>
        <v>0</v>
      </c>
      <c r="BK111" s="230">
        <f t="shared" si="57"/>
        <v>0</v>
      </c>
      <c r="BL111" s="230">
        <f t="shared" si="57"/>
        <v>0</v>
      </c>
      <c r="BM111" s="230">
        <f t="shared" si="57"/>
        <v>0</v>
      </c>
      <c r="BN111" s="230">
        <f t="shared" si="57"/>
        <v>0</v>
      </c>
      <c r="BO111" s="230">
        <f t="shared" si="57"/>
        <v>0</v>
      </c>
      <c r="BP111" s="230">
        <f t="shared" si="57"/>
        <v>0</v>
      </c>
      <c r="BQ111" s="231">
        <f t="shared" si="57"/>
        <v>0</v>
      </c>
      <c r="BR111" s="232">
        <f t="shared" si="57"/>
        <v>0</v>
      </c>
      <c r="BS111" s="230">
        <f t="shared" si="57"/>
        <v>0</v>
      </c>
      <c r="BT111" s="230">
        <f t="shared" si="57"/>
        <v>0</v>
      </c>
      <c r="BU111" s="230">
        <f t="shared" si="57"/>
        <v>0</v>
      </c>
      <c r="BV111" s="230">
        <f t="shared" si="57"/>
        <v>0</v>
      </c>
      <c r="BW111" s="230">
        <f t="shared" ref="BW111:CB111" si="58">BW110*$F$111</f>
        <v>0</v>
      </c>
      <c r="BX111" s="230">
        <f t="shared" si="58"/>
        <v>0</v>
      </c>
      <c r="BY111" s="230">
        <f t="shared" si="58"/>
        <v>0</v>
      </c>
      <c r="BZ111" s="230">
        <f t="shared" si="58"/>
        <v>0</v>
      </c>
      <c r="CA111" s="230">
        <f t="shared" si="58"/>
        <v>0</v>
      </c>
      <c r="CB111" s="230">
        <f t="shared" si="58"/>
        <v>0</v>
      </c>
      <c r="CC111" s="231">
        <f>G111-SUM(H111:CB111)</f>
        <v>0</v>
      </c>
      <c r="CD111"/>
    </row>
    <row r="112" spans="1:82" x14ac:dyDescent="0.35">
      <c r="A112" s="40"/>
      <c r="B112" s="130" t="s">
        <v>217</v>
      </c>
      <c r="C112" s="130" t="s">
        <v>218</v>
      </c>
      <c r="D112" s="131" t="s">
        <v>60</v>
      </c>
      <c r="E112" s="255">
        <v>72</v>
      </c>
      <c r="F112" s="223"/>
      <c r="G112" s="75">
        <f t="shared" ref="G112:G118" si="59">+SUM(H112:CC112)</f>
        <v>0</v>
      </c>
      <c r="H112" s="229"/>
      <c r="I112" s="231"/>
      <c r="J112" s="218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7"/>
      <c r="V112" s="218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7"/>
      <c r="AH112" s="220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7"/>
      <c r="AT112" s="220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7"/>
      <c r="BF112" s="220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7"/>
      <c r="BR112" s="220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7"/>
      <c r="CD112" s="40" t="s">
        <v>50</v>
      </c>
    </row>
    <row r="113" spans="1:86" x14ac:dyDescent="0.35">
      <c r="A113" s="40"/>
      <c r="B113" s="130" t="s">
        <v>219</v>
      </c>
      <c r="C113" s="130" t="s">
        <v>220</v>
      </c>
      <c r="D113" s="131" t="s">
        <v>60</v>
      </c>
      <c r="E113" s="255">
        <v>72</v>
      </c>
      <c r="F113" s="223"/>
      <c r="G113" s="75">
        <f t="shared" si="59"/>
        <v>0</v>
      </c>
      <c r="H113" s="229"/>
      <c r="I113" s="231"/>
      <c r="J113" s="218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7"/>
      <c r="V113" s="218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7"/>
      <c r="AH113" s="220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7"/>
      <c r="AT113" s="220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7"/>
      <c r="BF113" s="220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7"/>
      <c r="BR113" s="220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7"/>
      <c r="CD113" s="40" t="s">
        <v>50</v>
      </c>
    </row>
    <row r="114" spans="1:86" x14ac:dyDescent="0.35">
      <c r="A114" s="40"/>
      <c r="B114" s="130" t="s">
        <v>221</v>
      </c>
      <c r="C114" s="130" t="s">
        <v>222</v>
      </c>
      <c r="D114" s="131" t="s">
        <v>60</v>
      </c>
      <c r="E114" s="255">
        <v>72</v>
      </c>
      <c r="F114" s="223"/>
      <c r="G114" s="75">
        <f t="shared" si="59"/>
        <v>0</v>
      </c>
      <c r="H114" s="229"/>
      <c r="I114" s="231"/>
      <c r="J114" s="218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7"/>
      <c r="V114" s="218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7"/>
      <c r="AH114" s="220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7"/>
      <c r="AT114" s="220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7"/>
      <c r="BF114" s="220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7"/>
      <c r="BR114" s="220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7"/>
      <c r="CD114" s="40" t="s">
        <v>50</v>
      </c>
    </row>
    <row r="115" spans="1:86" x14ac:dyDescent="0.35">
      <c r="A115" s="40"/>
      <c r="B115" s="130" t="s">
        <v>223</v>
      </c>
      <c r="C115" s="130" t="s">
        <v>224</v>
      </c>
      <c r="D115" s="131" t="s">
        <v>60</v>
      </c>
      <c r="E115" s="255">
        <v>72</v>
      </c>
      <c r="F115" s="223"/>
      <c r="G115" s="75">
        <f t="shared" si="59"/>
        <v>0</v>
      </c>
      <c r="H115" s="76"/>
      <c r="I115" s="77"/>
      <c r="J115" s="218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7"/>
      <c r="V115" s="218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7"/>
      <c r="AH115" s="220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7"/>
      <c r="AT115" s="220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7"/>
      <c r="BF115" s="220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7"/>
      <c r="BR115" s="220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7"/>
      <c r="CD115" s="40" t="s">
        <v>50</v>
      </c>
    </row>
    <row r="116" spans="1:86" x14ac:dyDescent="0.35">
      <c r="A116" s="40"/>
      <c r="B116" s="130" t="s">
        <v>225</v>
      </c>
      <c r="C116" s="130" t="s">
        <v>226</v>
      </c>
      <c r="D116" s="131" t="s">
        <v>60</v>
      </c>
      <c r="E116" s="255">
        <v>72</v>
      </c>
      <c r="F116" s="223"/>
      <c r="G116" s="75">
        <f t="shared" si="59"/>
        <v>0</v>
      </c>
      <c r="H116" s="76"/>
      <c r="I116" s="77"/>
      <c r="J116" s="218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7"/>
      <c r="V116" s="218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7"/>
      <c r="AH116" s="220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7"/>
      <c r="AT116" s="220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7"/>
      <c r="BF116" s="220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7"/>
      <c r="BR116" s="220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7"/>
      <c r="CD116" s="40" t="s">
        <v>50</v>
      </c>
    </row>
    <row r="117" spans="1:86" x14ac:dyDescent="0.35">
      <c r="A117" s="40"/>
      <c r="B117" s="130" t="s">
        <v>227</v>
      </c>
      <c r="C117" s="130" t="s">
        <v>228</v>
      </c>
      <c r="D117" s="131" t="s">
        <v>60</v>
      </c>
      <c r="E117" s="255">
        <v>72</v>
      </c>
      <c r="F117" s="223"/>
      <c r="G117" s="75">
        <f t="shared" si="59"/>
        <v>0</v>
      </c>
      <c r="H117" s="76"/>
      <c r="I117" s="77"/>
      <c r="J117" s="218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7"/>
      <c r="V117" s="218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7"/>
      <c r="AH117" s="220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7"/>
      <c r="AT117" s="220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7"/>
      <c r="BF117" s="220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7"/>
      <c r="BR117" s="220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7"/>
      <c r="CD117" s="40" t="s">
        <v>50</v>
      </c>
    </row>
    <row r="118" spans="1:86" x14ac:dyDescent="0.35">
      <c r="A118" s="40"/>
      <c r="B118" s="130" t="s">
        <v>229</v>
      </c>
      <c r="C118" s="130" t="s">
        <v>230</v>
      </c>
      <c r="D118" s="131" t="s">
        <v>60</v>
      </c>
      <c r="E118" s="255">
        <v>72</v>
      </c>
      <c r="F118" s="223"/>
      <c r="G118" s="75">
        <f t="shared" si="59"/>
        <v>0</v>
      </c>
      <c r="H118" s="76"/>
      <c r="I118" s="77"/>
      <c r="J118" s="218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7"/>
      <c r="V118" s="218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7"/>
      <c r="AH118" s="220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7"/>
      <c r="AT118" s="220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7"/>
      <c r="BF118" s="220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7"/>
      <c r="BR118" s="220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7"/>
      <c r="CD118" s="40" t="s">
        <v>50</v>
      </c>
    </row>
    <row r="119" spans="1:86" x14ac:dyDescent="0.35">
      <c r="A119" s="40"/>
      <c r="B119" s="130" t="s">
        <v>231</v>
      </c>
      <c r="C119" s="130" t="s">
        <v>232</v>
      </c>
      <c r="D119" s="131" t="s">
        <v>60</v>
      </c>
      <c r="E119" s="255">
        <v>72</v>
      </c>
      <c r="F119" s="223"/>
      <c r="G119" s="75">
        <f t="shared" ref="G119" si="60">+SUM(H119:CC119)</f>
        <v>0</v>
      </c>
      <c r="H119" s="229"/>
      <c r="I119" s="231"/>
      <c r="J119" s="218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7"/>
      <c r="V119" s="218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7"/>
      <c r="AH119" s="220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7"/>
      <c r="AT119" s="220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7"/>
      <c r="BF119" s="220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7"/>
      <c r="BR119" s="220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7"/>
      <c r="CD119" s="40" t="s">
        <v>50</v>
      </c>
      <c r="CH119" s="264"/>
    </row>
    <row r="120" spans="1:86" x14ac:dyDescent="0.35">
      <c r="A120" s="40"/>
      <c r="B120" s="122" t="s">
        <v>233</v>
      </c>
      <c r="C120" s="123" t="s">
        <v>234</v>
      </c>
      <c r="D120" s="124"/>
      <c r="E120" s="282"/>
      <c r="F120" s="249"/>
      <c r="G120" s="125">
        <f t="shared" ref="G120:AL120" si="61">+G121+G134+G144</f>
        <v>0</v>
      </c>
      <c r="H120" s="126">
        <f t="shared" si="61"/>
        <v>0</v>
      </c>
      <c r="I120" s="127">
        <f t="shared" si="61"/>
        <v>0</v>
      </c>
      <c r="J120" s="126">
        <f t="shared" si="61"/>
        <v>0</v>
      </c>
      <c r="K120" s="128">
        <f t="shared" si="61"/>
        <v>0</v>
      </c>
      <c r="L120" s="128">
        <f t="shared" si="61"/>
        <v>0</v>
      </c>
      <c r="M120" s="128">
        <f t="shared" si="61"/>
        <v>0</v>
      </c>
      <c r="N120" s="128">
        <f t="shared" si="61"/>
        <v>0</v>
      </c>
      <c r="O120" s="128">
        <f t="shared" si="61"/>
        <v>0</v>
      </c>
      <c r="P120" s="128">
        <f t="shared" si="61"/>
        <v>0</v>
      </c>
      <c r="Q120" s="128">
        <f t="shared" si="61"/>
        <v>0</v>
      </c>
      <c r="R120" s="128">
        <f t="shared" si="61"/>
        <v>0</v>
      </c>
      <c r="S120" s="128">
        <f t="shared" si="61"/>
        <v>0</v>
      </c>
      <c r="T120" s="128">
        <f t="shared" si="61"/>
        <v>0</v>
      </c>
      <c r="U120" s="127">
        <f t="shared" si="61"/>
        <v>0</v>
      </c>
      <c r="V120" s="126">
        <f t="shared" si="61"/>
        <v>0</v>
      </c>
      <c r="W120" s="128">
        <f t="shared" si="61"/>
        <v>0</v>
      </c>
      <c r="X120" s="128">
        <f t="shared" si="61"/>
        <v>0</v>
      </c>
      <c r="Y120" s="128">
        <f t="shared" si="61"/>
        <v>0</v>
      </c>
      <c r="Z120" s="128">
        <f t="shared" si="61"/>
        <v>0</v>
      </c>
      <c r="AA120" s="128">
        <f t="shared" si="61"/>
        <v>0</v>
      </c>
      <c r="AB120" s="128">
        <f t="shared" si="61"/>
        <v>0</v>
      </c>
      <c r="AC120" s="128">
        <f t="shared" si="61"/>
        <v>0</v>
      </c>
      <c r="AD120" s="128">
        <f t="shared" si="61"/>
        <v>0</v>
      </c>
      <c r="AE120" s="128">
        <f t="shared" si="61"/>
        <v>0</v>
      </c>
      <c r="AF120" s="128">
        <f t="shared" si="61"/>
        <v>0</v>
      </c>
      <c r="AG120" s="127">
        <f t="shared" si="61"/>
        <v>0</v>
      </c>
      <c r="AH120" s="129">
        <f t="shared" si="61"/>
        <v>0</v>
      </c>
      <c r="AI120" s="128">
        <f t="shared" si="61"/>
        <v>0</v>
      </c>
      <c r="AJ120" s="128">
        <f t="shared" si="61"/>
        <v>0</v>
      </c>
      <c r="AK120" s="128">
        <f t="shared" si="61"/>
        <v>0</v>
      </c>
      <c r="AL120" s="128">
        <f t="shared" si="61"/>
        <v>0</v>
      </c>
      <c r="AM120" s="128">
        <f t="shared" ref="AM120:BR120" si="62">+AM121+AM134+AM144</f>
        <v>0</v>
      </c>
      <c r="AN120" s="128">
        <f t="shared" si="62"/>
        <v>0</v>
      </c>
      <c r="AO120" s="128">
        <f t="shared" si="62"/>
        <v>0</v>
      </c>
      <c r="AP120" s="128">
        <f t="shared" si="62"/>
        <v>0</v>
      </c>
      <c r="AQ120" s="128">
        <f t="shared" si="62"/>
        <v>0</v>
      </c>
      <c r="AR120" s="128">
        <f t="shared" si="62"/>
        <v>0</v>
      </c>
      <c r="AS120" s="127">
        <f t="shared" si="62"/>
        <v>0</v>
      </c>
      <c r="AT120" s="129">
        <f t="shared" si="62"/>
        <v>0</v>
      </c>
      <c r="AU120" s="128">
        <f t="shared" si="62"/>
        <v>0</v>
      </c>
      <c r="AV120" s="128">
        <f t="shared" si="62"/>
        <v>0</v>
      </c>
      <c r="AW120" s="128">
        <f t="shared" si="62"/>
        <v>0</v>
      </c>
      <c r="AX120" s="128">
        <f t="shared" si="62"/>
        <v>0</v>
      </c>
      <c r="AY120" s="128">
        <f t="shared" si="62"/>
        <v>0</v>
      </c>
      <c r="AZ120" s="128">
        <f t="shared" si="62"/>
        <v>0</v>
      </c>
      <c r="BA120" s="128">
        <f t="shared" si="62"/>
        <v>0</v>
      </c>
      <c r="BB120" s="128">
        <f t="shared" si="62"/>
        <v>0</v>
      </c>
      <c r="BC120" s="128">
        <f t="shared" si="62"/>
        <v>0</v>
      </c>
      <c r="BD120" s="128">
        <f t="shared" si="62"/>
        <v>0</v>
      </c>
      <c r="BE120" s="127">
        <f t="shared" si="62"/>
        <v>0</v>
      </c>
      <c r="BF120" s="129">
        <f t="shared" si="62"/>
        <v>0</v>
      </c>
      <c r="BG120" s="128">
        <f t="shared" si="62"/>
        <v>0</v>
      </c>
      <c r="BH120" s="128">
        <f t="shared" si="62"/>
        <v>0</v>
      </c>
      <c r="BI120" s="128">
        <f t="shared" si="62"/>
        <v>0</v>
      </c>
      <c r="BJ120" s="128">
        <f t="shared" si="62"/>
        <v>0</v>
      </c>
      <c r="BK120" s="128">
        <f t="shared" si="62"/>
        <v>0</v>
      </c>
      <c r="BL120" s="128">
        <f t="shared" si="62"/>
        <v>0</v>
      </c>
      <c r="BM120" s="128">
        <f t="shared" si="62"/>
        <v>0</v>
      </c>
      <c r="BN120" s="128">
        <f t="shared" si="62"/>
        <v>0</v>
      </c>
      <c r="BO120" s="128">
        <f t="shared" si="62"/>
        <v>0</v>
      </c>
      <c r="BP120" s="128">
        <f t="shared" si="62"/>
        <v>0</v>
      </c>
      <c r="BQ120" s="127">
        <f t="shared" si="62"/>
        <v>0</v>
      </c>
      <c r="BR120" s="129">
        <f t="shared" si="62"/>
        <v>0</v>
      </c>
      <c r="BS120" s="128">
        <f t="shared" ref="BS120:CC120" si="63">+BS121+BS134+BS144</f>
        <v>0</v>
      </c>
      <c r="BT120" s="128">
        <f t="shared" si="63"/>
        <v>0</v>
      </c>
      <c r="BU120" s="128">
        <f t="shared" si="63"/>
        <v>0</v>
      </c>
      <c r="BV120" s="128">
        <f t="shared" si="63"/>
        <v>0</v>
      </c>
      <c r="BW120" s="128">
        <f t="shared" si="63"/>
        <v>0</v>
      </c>
      <c r="BX120" s="128">
        <f t="shared" si="63"/>
        <v>0</v>
      </c>
      <c r="BY120" s="128">
        <f t="shared" si="63"/>
        <v>0</v>
      </c>
      <c r="BZ120" s="128">
        <f t="shared" si="63"/>
        <v>0</v>
      </c>
      <c r="CA120" s="128">
        <f t="shared" si="63"/>
        <v>0</v>
      </c>
      <c r="CB120" s="128">
        <f t="shared" si="63"/>
        <v>0</v>
      </c>
      <c r="CC120" s="127">
        <f t="shared" si="63"/>
        <v>0</v>
      </c>
      <c r="CD120" s="40" t="s">
        <v>50</v>
      </c>
    </row>
    <row r="121" spans="1:86" x14ac:dyDescent="0.35">
      <c r="A121" s="40"/>
      <c r="B121" s="132" t="s">
        <v>235</v>
      </c>
      <c r="C121" s="133" t="s">
        <v>236</v>
      </c>
      <c r="D121" s="134"/>
      <c r="E121" s="284"/>
      <c r="F121" s="250"/>
      <c r="G121" s="135">
        <f t="shared" ref="G121:AL121" si="64">SUM(G122:G133)</f>
        <v>0</v>
      </c>
      <c r="H121" s="136">
        <f t="shared" si="64"/>
        <v>0</v>
      </c>
      <c r="I121" s="137">
        <f t="shared" si="64"/>
        <v>0</v>
      </c>
      <c r="J121" s="136">
        <f t="shared" si="64"/>
        <v>0</v>
      </c>
      <c r="K121" s="138">
        <f t="shared" si="64"/>
        <v>0</v>
      </c>
      <c r="L121" s="138">
        <f t="shared" si="64"/>
        <v>0</v>
      </c>
      <c r="M121" s="138">
        <f t="shared" si="64"/>
        <v>0</v>
      </c>
      <c r="N121" s="138">
        <f t="shared" si="64"/>
        <v>0</v>
      </c>
      <c r="O121" s="138">
        <f t="shared" si="64"/>
        <v>0</v>
      </c>
      <c r="P121" s="138">
        <f t="shared" si="64"/>
        <v>0</v>
      </c>
      <c r="Q121" s="138">
        <f t="shared" si="64"/>
        <v>0</v>
      </c>
      <c r="R121" s="138">
        <f t="shared" si="64"/>
        <v>0</v>
      </c>
      <c r="S121" s="138">
        <f t="shared" si="64"/>
        <v>0</v>
      </c>
      <c r="T121" s="138">
        <f t="shared" si="64"/>
        <v>0</v>
      </c>
      <c r="U121" s="137">
        <f t="shared" si="64"/>
        <v>0</v>
      </c>
      <c r="V121" s="136">
        <f t="shared" si="64"/>
        <v>0</v>
      </c>
      <c r="W121" s="138">
        <f t="shared" si="64"/>
        <v>0</v>
      </c>
      <c r="X121" s="138">
        <f t="shared" si="64"/>
        <v>0</v>
      </c>
      <c r="Y121" s="138">
        <f t="shared" si="64"/>
        <v>0</v>
      </c>
      <c r="Z121" s="138">
        <f t="shared" si="64"/>
        <v>0</v>
      </c>
      <c r="AA121" s="138">
        <f t="shared" si="64"/>
        <v>0</v>
      </c>
      <c r="AB121" s="138">
        <f t="shared" si="64"/>
        <v>0</v>
      </c>
      <c r="AC121" s="138">
        <f t="shared" si="64"/>
        <v>0</v>
      </c>
      <c r="AD121" s="138">
        <f t="shared" si="64"/>
        <v>0</v>
      </c>
      <c r="AE121" s="138">
        <f t="shared" si="64"/>
        <v>0</v>
      </c>
      <c r="AF121" s="138">
        <f t="shared" si="64"/>
        <v>0</v>
      </c>
      <c r="AG121" s="137">
        <f t="shared" si="64"/>
        <v>0</v>
      </c>
      <c r="AH121" s="139">
        <f t="shared" si="64"/>
        <v>0</v>
      </c>
      <c r="AI121" s="138">
        <f t="shared" si="64"/>
        <v>0</v>
      </c>
      <c r="AJ121" s="138">
        <f t="shared" si="64"/>
        <v>0</v>
      </c>
      <c r="AK121" s="138">
        <f t="shared" si="64"/>
        <v>0</v>
      </c>
      <c r="AL121" s="138">
        <f t="shared" si="64"/>
        <v>0</v>
      </c>
      <c r="AM121" s="138">
        <f t="shared" ref="AM121:BR121" si="65">SUM(AM122:AM133)</f>
        <v>0</v>
      </c>
      <c r="AN121" s="138">
        <f t="shared" si="65"/>
        <v>0</v>
      </c>
      <c r="AO121" s="138">
        <f t="shared" si="65"/>
        <v>0</v>
      </c>
      <c r="AP121" s="138">
        <f t="shared" si="65"/>
        <v>0</v>
      </c>
      <c r="AQ121" s="138">
        <f t="shared" si="65"/>
        <v>0</v>
      </c>
      <c r="AR121" s="138">
        <f t="shared" si="65"/>
        <v>0</v>
      </c>
      <c r="AS121" s="137">
        <f t="shared" si="65"/>
        <v>0</v>
      </c>
      <c r="AT121" s="139">
        <f t="shared" si="65"/>
        <v>0</v>
      </c>
      <c r="AU121" s="138">
        <f t="shared" si="65"/>
        <v>0</v>
      </c>
      <c r="AV121" s="138">
        <f t="shared" si="65"/>
        <v>0</v>
      </c>
      <c r="AW121" s="138">
        <f t="shared" si="65"/>
        <v>0</v>
      </c>
      <c r="AX121" s="138">
        <f t="shared" si="65"/>
        <v>0</v>
      </c>
      <c r="AY121" s="138">
        <f t="shared" si="65"/>
        <v>0</v>
      </c>
      <c r="AZ121" s="138">
        <f t="shared" si="65"/>
        <v>0</v>
      </c>
      <c r="BA121" s="138">
        <f t="shared" si="65"/>
        <v>0</v>
      </c>
      <c r="BB121" s="138">
        <f t="shared" si="65"/>
        <v>0</v>
      </c>
      <c r="BC121" s="138">
        <f t="shared" si="65"/>
        <v>0</v>
      </c>
      <c r="BD121" s="138">
        <f t="shared" si="65"/>
        <v>0</v>
      </c>
      <c r="BE121" s="137">
        <f t="shared" si="65"/>
        <v>0</v>
      </c>
      <c r="BF121" s="139">
        <f t="shared" si="65"/>
        <v>0</v>
      </c>
      <c r="BG121" s="138">
        <f t="shared" si="65"/>
        <v>0</v>
      </c>
      <c r="BH121" s="138">
        <f t="shared" si="65"/>
        <v>0</v>
      </c>
      <c r="BI121" s="138">
        <f t="shared" si="65"/>
        <v>0</v>
      </c>
      <c r="BJ121" s="138">
        <f t="shared" si="65"/>
        <v>0</v>
      </c>
      <c r="BK121" s="138">
        <f t="shared" si="65"/>
        <v>0</v>
      </c>
      <c r="BL121" s="138">
        <f t="shared" si="65"/>
        <v>0</v>
      </c>
      <c r="BM121" s="138">
        <f t="shared" si="65"/>
        <v>0</v>
      </c>
      <c r="BN121" s="138">
        <f t="shared" si="65"/>
        <v>0</v>
      </c>
      <c r="BO121" s="138">
        <f t="shared" si="65"/>
        <v>0</v>
      </c>
      <c r="BP121" s="138">
        <f t="shared" si="65"/>
        <v>0</v>
      </c>
      <c r="BQ121" s="137">
        <f t="shared" si="65"/>
        <v>0</v>
      </c>
      <c r="BR121" s="139">
        <f t="shared" si="65"/>
        <v>0</v>
      </c>
      <c r="BS121" s="138">
        <f t="shared" ref="BS121:CC121" si="66">SUM(BS122:BS133)</f>
        <v>0</v>
      </c>
      <c r="BT121" s="138">
        <f t="shared" si="66"/>
        <v>0</v>
      </c>
      <c r="BU121" s="138">
        <f t="shared" si="66"/>
        <v>0</v>
      </c>
      <c r="BV121" s="138">
        <f t="shared" si="66"/>
        <v>0</v>
      </c>
      <c r="BW121" s="138">
        <f t="shared" si="66"/>
        <v>0</v>
      </c>
      <c r="BX121" s="138">
        <f t="shared" si="66"/>
        <v>0</v>
      </c>
      <c r="BY121" s="138">
        <f t="shared" si="66"/>
        <v>0</v>
      </c>
      <c r="BZ121" s="138">
        <f t="shared" si="66"/>
        <v>0</v>
      </c>
      <c r="CA121" s="138">
        <f t="shared" si="66"/>
        <v>0</v>
      </c>
      <c r="CB121" s="138">
        <f t="shared" si="66"/>
        <v>0</v>
      </c>
      <c r="CC121" s="137">
        <f t="shared" si="66"/>
        <v>0</v>
      </c>
      <c r="CD121" s="40" t="s">
        <v>50</v>
      </c>
    </row>
    <row r="122" spans="1:86" x14ac:dyDescent="0.35">
      <c r="A122" s="40"/>
      <c r="B122" s="74" t="s">
        <v>237</v>
      </c>
      <c r="C122" s="130" t="s">
        <v>238</v>
      </c>
      <c r="D122" s="131" t="s">
        <v>60</v>
      </c>
      <c r="E122" s="255">
        <v>72</v>
      </c>
      <c r="F122" s="223"/>
      <c r="G122" s="75">
        <f t="shared" ref="G122:G133" si="67">+SUM(H122:CC122)</f>
        <v>0</v>
      </c>
      <c r="H122" s="229"/>
      <c r="I122" s="231"/>
      <c r="J122" s="218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7"/>
      <c r="V122" s="218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7"/>
      <c r="AH122" s="220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7"/>
      <c r="AT122" s="220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7"/>
      <c r="BF122" s="220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7"/>
      <c r="BR122" s="220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7"/>
      <c r="CD122" s="40" t="s">
        <v>50</v>
      </c>
    </row>
    <row r="123" spans="1:86" x14ac:dyDescent="0.35">
      <c r="A123" s="40"/>
      <c r="B123" s="74" t="s">
        <v>239</v>
      </c>
      <c r="C123" s="130" t="s">
        <v>240</v>
      </c>
      <c r="D123" s="131" t="s">
        <v>60</v>
      </c>
      <c r="E123" s="255">
        <v>72</v>
      </c>
      <c r="F123" s="223"/>
      <c r="G123" s="75">
        <f t="shared" si="67"/>
        <v>0</v>
      </c>
      <c r="H123" s="229"/>
      <c r="I123" s="231"/>
      <c r="J123" s="218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7"/>
      <c r="V123" s="218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7"/>
      <c r="AH123" s="220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7"/>
      <c r="AT123" s="220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7"/>
      <c r="BF123" s="220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7"/>
      <c r="BR123" s="220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7"/>
      <c r="CD123" s="40" t="s">
        <v>50</v>
      </c>
    </row>
    <row r="124" spans="1:86" x14ac:dyDescent="0.35">
      <c r="A124" s="40"/>
      <c r="B124" s="74" t="s">
        <v>241</v>
      </c>
      <c r="C124" s="130" t="s">
        <v>242</v>
      </c>
      <c r="D124" s="131" t="s">
        <v>60</v>
      </c>
      <c r="E124" s="255">
        <v>72</v>
      </c>
      <c r="F124" s="223"/>
      <c r="G124" s="75">
        <f t="shared" si="67"/>
        <v>0</v>
      </c>
      <c r="H124" s="229"/>
      <c r="I124" s="231"/>
      <c r="J124" s="218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7"/>
      <c r="V124" s="218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7"/>
      <c r="AH124" s="220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7"/>
      <c r="AT124" s="220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7"/>
      <c r="BF124" s="220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7"/>
      <c r="BR124" s="220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7"/>
      <c r="CD124" s="40" t="s">
        <v>50</v>
      </c>
    </row>
    <row r="125" spans="1:86" x14ac:dyDescent="0.35">
      <c r="A125" s="40"/>
      <c r="B125" s="74" t="s">
        <v>243</v>
      </c>
      <c r="C125" s="130" t="s">
        <v>244</v>
      </c>
      <c r="D125" s="131" t="s">
        <v>60</v>
      </c>
      <c r="E125" s="255">
        <v>72</v>
      </c>
      <c r="F125" s="223"/>
      <c r="G125" s="75">
        <f t="shared" si="67"/>
        <v>0</v>
      </c>
      <c r="H125" s="229"/>
      <c r="I125" s="231"/>
      <c r="J125" s="218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7"/>
      <c r="V125" s="218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7"/>
      <c r="AH125" s="220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7"/>
      <c r="AT125" s="220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7"/>
      <c r="BF125" s="220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7"/>
      <c r="BR125" s="220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7"/>
      <c r="CD125" s="40" t="s">
        <v>50</v>
      </c>
    </row>
    <row r="126" spans="1:86" x14ac:dyDescent="0.35">
      <c r="A126" s="40"/>
      <c r="B126" s="74" t="s">
        <v>245</v>
      </c>
      <c r="C126" s="130" t="s">
        <v>246</v>
      </c>
      <c r="D126" s="131" t="s">
        <v>60</v>
      </c>
      <c r="E126" s="255">
        <v>72</v>
      </c>
      <c r="F126" s="223"/>
      <c r="G126" s="75">
        <f t="shared" si="67"/>
        <v>0</v>
      </c>
      <c r="H126" s="76"/>
      <c r="I126" s="77"/>
      <c r="J126" s="218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7"/>
      <c r="V126" s="218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7"/>
      <c r="AH126" s="220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7"/>
      <c r="AT126" s="220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7"/>
      <c r="BF126" s="220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7"/>
      <c r="BR126" s="220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7"/>
      <c r="CD126" s="40" t="s">
        <v>50</v>
      </c>
    </row>
    <row r="127" spans="1:86" x14ac:dyDescent="0.35">
      <c r="A127" s="40"/>
      <c r="B127" s="74" t="s">
        <v>247</v>
      </c>
      <c r="C127" s="130" t="s">
        <v>746</v>
      </c>
      <c r="D127" s="131" t="s">
        <v>248</v>
      </c>
      <c r="E127" s="255">
        <v>6</v>
      </c>
      <c r="F127" s="263"/>
      <c r="G127" s="75">
        <f>+E127*F127</f>
        <v>0</v>
      </c>
      <c r="H127" s="76"/>
      <c r="I127" s="77"/>
      <c r="J127" s="229"/>
      <c r="K127" s="226"/>
      <c r="L127" s="230"/>
      <c r="M127" s="230"/>
      <c r="N127" s="230"/>
      <c r="O127" s="230"/>
      <c r="P127" s="230"/>
      <c r="Q127" s="230"/>
      <c r="R127" s="230"/>
      <c r="S127" s="230"/>
      <c r="T127" s="230"/>
      <c r="U127" s="231">
        <f>G127/6</f>
        <v>0</v>
      </c>
      <c r="V127" s="229"/>
      <c r="W127" s="230"/>
      <c r="X127" s="230"/>
      <c r="Y127" s="230"/>
      <c r="Z127" s="230"/>
      <c r="AA127" s="230"/>
      <c r="AB127" s="230"/>
      <c r="AC127" s="230"/>
      <c r="AD127" s="230"/>
      <c r="AE127" s="230"/>
      <c r="AF127" s="230"/>
      <c r="AG127" s="231">
        <f>G127/6</f>
        <v>0</v>
      </c>
      <c r="AH127" s="232"/>
      <c r="AI127" s="230"/>
      <c r="AJ127" s="230"/>
      <c r="AK127" s="230"/>
      <c r="AL127" s="230"/>
      <c r="AM127" s="230"/>
      <c r="AN127" s="230"/>
      <c r="AO127" s="230"/>
      <c r="AP127" s="230"/>
      <c r="AQ127" s="230"/>
      <c r="AR127" s="230"/>
      <c r="AS127" s="231">
        <f>G127/6</f>
        <v>0</v>
      </c>
      <c r="AT127" s="232"/>
      <c r="AU127" s="230"/>
      <c r="AV127" s="230"/>
      <c r="AW127" s="230"/>
      <c r="AX127" s="230"/>
      <c r="AY127" s="230"/>
      <c r="AZ127" s="230"/>
      <c r="BA127" s="230"/>
      <c r="BB127" s="230"/>
      <c r="BC127" s="230"/>
      <c r="BD127" s="230"/>
      <c r="BE127" s="231">
        <f>G127/6</f>
        <v>0</v>
      </c>
      <c r="BF127" s="232"/>
      <c r="BG127" s="230"/>
      <c r="BH127" s="230"/>
      <c r="BI127" s="230"/>
      <c r="BJ127" s="230"/>
      <c r="BK127" s="230"/>
      <c r="BL127" s="230"/>
      <c r="BM127" s="230"/>
      <c r="BN127" s="230"/>
      <c r="BO127" s="230"/>
      <c r="BP127" s="230"/>
      <c r="BQ127" s="231">
        <f>G127/6</f>
        <v>0</v>
      </c>
      <c r="BR127" s="232"/>
      <c r="BS127" s="230"/>
      <c r="BT127" s="230"/>
      <c r="BU127" s="230"/>
      <c r="BV127" s="230"/>
      <c r="BW127" s="230"/>
      <c r="BX127" s="230"/>
      <c r="BY127" s="230"/>
      <c r="BZ127" s="230"/>
      <c r="CA127" s="230"/>
      <c r="CB127" s="230"/>
      <c r="CC127" s="231">
        <f>G127-SUM(H127:CB127)</f>
        <v>0</v>
      </c>
      <c r="CD127" s="40" t="s">
        <v>50</v>
      </c>
    </row>
    <row r="128" spans="1:86" x14ac:dyDescent="0.35">
      <c r="A128" s="40"/>
      <c r="B128" s="74" t="s">
        <v>747</v>
      </c>
      <c r="C128" s="130" t="s">
        <v>748</v>
      </c>
      <c r="D128" s="131" t="s">
        <v>248</v>
      </c>
      <c r="E128" s="255">
        <v>24</v>
      </c>
      <c r="F128" s="263"/>
      <c r="G128" s="75">
        <f>+E128*F128</f>
        <v>0</v>
      </c>
      <c r="H128" s="76"/>
      <c r="I128" s="77"/>
      <c r="J128" s="229"/>
      <c r="K128" s="226"/>
      <c r="L128" s="230"/>
      <c r="M128" s="230"/>
      <c r="N128" s="230"/>
      <c r="O128" s="230"/>
      <c r="P128" s="230"/>
      <c r="Q128" s="230"/>
      <c r="R128" s="230"/>
      <c r="S128" s="230"/>
      <c r="T128" s="230"/>
      <c r="U128" s="231">
        <f>G128/6</f>
        <v>0</v>
      </c>
      <c r="V128" s="229"/>
      <c r="W128" s="230"/>
      <c r="X128" s="230"/>
      <c r="Y128" s="230"/>
      <c r="Z128" s="230"/>
      <c r="AA128" s="230"/>
      <c r="AB128" s="230"/>
      <c r="AC128" s="230"/>
      <c r="AD128" s="230"/>
      <c r="AE128" s="230"/>
      <c r="AF128" s="230"/>
      <c r="AG128" s="231">
        <f>G128/6</f>
        <v>0</v>
      </c>
      <c r="AH128" s="232"/>
      <c r="AI128" s="230"/>
      <c r="AJ128" s="230"/>
      <c r="AK128" s="230"/>
      <c r="AL128" s="230"/>
      <c r="AM128" s="230"/>
      <c r="AN128" s="230"/>
      <c r="AO128" s="230"/>
      <c r="AP128" s="230"/>
      <c r="AQ128" s="230"/>
      <c r="AR128" s="230"/>
      <c r="AS128" s="231">
        <f>G128/6</f>
        <v>0</v>
      </c>
      <c r="AT128" s="232"/>
      <c r="AU128" s="230"/>
      <c r="AV128" s="230"/>
      <c r="AW128" s="230"/>
      <c r="AX128" s="230"/>
      <c r="AY128" s="230"/>
      <c r="AZ128" s="230"/>
      <c r="BA128" s="230"/>
      <c r="BB128" s="230"/>
      <c r="BC128" s="230"/>
      <c r="BD128" s="230"/>
      <c r="BE128" s="231">
        <f>G128/6</f>
        <v>0</v>
      </c>
      <c r="BF128" s="232"/>
      <c r="BG128" s="230"/>
      <c r="BH128" s="230"/>
      <c r="BI128" s="230"/>
      <c r="BJ128" s="230"/>
      <c r="BK128" s="230"/>
      <c r="BL128" s="230"/>
      <c r="BM128" s="230"/>
      <c r="BN128" s="230"/>
      <c r="BO128" s="230"/>
      <c r="BP128" s="230"/>
      <c r="BQ128" s="231">
        <f>G128/6</f>
        <v>0</v>
      </c>
      <c r="BR128" s="232"/>
      <c r="BS128" s="230"/>
      <c r="BT128" s="230"/>
      <c r="BU128" s="230"/>
      <c r="BV128" s="230"/>
      <c r="BW128" s="230"/>
      <c r="BX128" s="230"/>
      <c r="BY128" s="230"/>
      <c r="BZ128" s="230"/>
      <c r="CA128" s="230"/>
      <c r="CB128" s="230"/>
      <c r="CC128" s="231">
        <f>G128-SUM(H128:CB128)</f>
        <v>0</v>
      </c>
      <c r="CD128" s="40" t="s">
        <v>50</v>
      </c>
    </row>
    <row r="129" spans="1:82" x14ac:dyDescent="0.35">
      <c r="A129" s="40"/>
      <c r="B129" s="177" t="s">
        <v>249</v>
      </c>
      <c r="C129" s="178" t="s">
        <v>250</v>
      </c>
      <c r="D129" s="179" t="s">
        <v>60</v>
      </c>
      <c r="E129" s="288">
        <v>0</v>
      </c>
      <c r="F129" s="223"/>
      <c r="G129" s="75">
        <f t="shared" ref="G129" si="68">+SUM(H129:CC129)</f>
        <v>0</v>
      </c>
      <c r="H129" s="76"/>
      <c r="I129" s="77"/>
      <c r="J129" s="224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5"/>
      <c r="V129" s="224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5"/>
      <c r="AH129" s="227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5"/>
      <c r="AT129" s="227"/>
      <c r="AU129" s="226"/>
      <c r="AV129" s="226"/>
      <c r="AW129" s="226"/>
      <c r="AX129" s="226"/>
      <c r="AY129" s="226"/>
      <c r="AZ129" s="226"/>
      <c r="BA129" s="226"/>
      <c r="BB129" s="226"/>
      <c r="BC129" s="226"/>
      <c r="BD129" s="226"/>
      <c r="BE129" s="225"/>
      <c r="BF129" s="227"/>
      <c r="BG129" s="226"/>
      <c r="BH129" s="226"/>
      <c r="BI129" s="226"/>
      <c r="BJ129" s="226"/>
      <c r="BK129" s="226"/>
      <c r="BL129" s="226"/>
      <c r="BM129" s="226"/>
      <c r="BN129" s="226"/>
      <c r="BO129" s="226"/>
      <c r="BP129" s="226"/>
      <c r="BQ129" s="225"/>
      <c r="BR129" s="227"/>
      <c r="BS129" s="226"/>
      <c r="BT129" s="226"/>
      <c r="BU129" s="226"/>
      <c r="BV129" s="226"/>
      <c r="BW129" s="226"/>
      <c r="BX129" s="226"/>
      <c r="BY129" s="226"/>
      <c r="BZ129" s="226"/>
      <c r="CA129" s="226"/>
      <c r="CB129" s="226"/>
      <c r="CC129" s="225"/>
      <c r="CD129" s="40" t="s">
        <v>50</v>
      </c>
    </row>
    <row r="130" spans="1:82" x14ac:dyDescent="0.35">
      <c r="A130" s="40"/>
      <c r="B130" s="177" t="s">
        <v>251</v>
      </c>
      <c r="C130" s="178" t="s">
        <v>252</v>
      </c>
      <c r="D130" s="179" t="s">
        <v>253</v>
      </c>
      <c r="E130" s="288">
        <v>0</v>
      </c>
      <c r="F130" s="223"/>
      <c r="G130" s="75">
        <f>+E130*F130</f>
        <v>0</v>
      </c>
      <c r="H130" s="76"/>
      <c r="I130" s="77"/>
      <c r="J130" s="229"/>
      <c r="K130" s="226"/>
      <c r="L130" s="230"/>
      <c r="M130" s="230"/>
      <c r="N130" s="230"/>
      <c r="O130" s="230"/>
      <c r="P130" s="230"/>
      <c r="Q130" s="230"/>
      <c r="R130" s="230"/>
      <c r="S130" s="230"/>
      <c r="T130" s="230"/>
      <c r="U130" s="231">
        <f>G130/6</f>
        <v>0</v>
      </c>
      <c r="V130" s="229"/>
      <c r="W130" s="230"/>
      <c r="X130" s="230"/>
      <c r="Y130" s="230"/>
      <c r="Z130" s="230"/>
      <c r="AA130" s="230"/>
      <c r="AB130" s="230"/>
      <c r="AC130" s="230"/>
      <c r="AD130" s="230"/>
      <c r="AE130" s="230"/>
      <c r="AF130" s="230"/>
      <c r="AG130" s="231">
        <f>G130/6</f>
        <v>0</v>
      </c>
      <c r="AH130" s="232"/>
      <c r="AI130" s="230"/>
      <c r="AJ130" s="230"/>
      <c r="AK130" s="230"/>
      <c r="AL130" s="230"/>
      <c r="AM130" s="230"/>
      <c r="AN130" s="230"/>
      <c r="AO130" s="230"/>
      <c r="AP130" s="230"/>
      <c r="AQ130" s="230"/>
      <c r="AR130" s="230"/>
      <c r="AS130" s="231">
        <f>G130/6</f>
        <v>0</v>
      </c>
      <c r="AT130" s="232"/>
      <c r="AU130" s="230"/>
      <c r="AV130" s="230"/>
      <c r="AW130" s="230"/>
      <c r="AX130" s="230"/>
      <c r="AY130" s="230"/>
      <c r="AZ130" s="230"/>
      <c r="BA130" s="230"/>
      <c r="BB130" s="230"/>
      <c r="BC130" s="230"/>
      <c r="BD130" s="230"/>
      <c r="BE130" s="231">
        <f>G130/6</f>
        <v>0</v>
      </c>
      <c r="BF130" s="232"/>
      <c r="BG130" s="230"/>
      <c r="BH130" s="230"/>
      <c r="BI130" s="230"/>
      <c r="BJ130" s="230"/>
      <c r="BK130" s="230"/>
      <c r="BL130" s="230"/>
      <c r="BM130" s="230"/>
      <c r="BN130" s="230"/>
      <c r="BO130" s="230"/>
      <c r="BP130" s="230"/>
      <c r="BQ130" s="231">
        <f>G130/6</f>
        <v>0</v>
      </c>
      <c r="BR130" s="232"/>
      <c r="BS130" s="230"/>
      <c r="BT130" s="230"/>
      <c r="BU130" s="230"/>
      <c r="BV130" s="230"/>
      <c r="BW130" s="230"/>
      <c r="BX130" s="230"/>
      <c r="BY130" s="230"/>
      <c r="BZ130" s="230"/>
      <c r="CA130" s="230"/>
      <c r="CB130" s="230"/>
      <c r="CC130" s="231">
        <f>G130-SUM(H130:CB130)</f>
        <v>0</v>
      </c>
      <c r="CD130" s="40" t="s">
        <v>50</v>
      </c>
    </row>
    <row r="131" spans="1:82" x14ac:dyDescent="0.35">
      <c r="A131" s="40"/>
      <c r="B131" s="74" t="s">
        <v>254</v>
      </c>
      <c r="C131" s="130" t="s">
        <v>255</v>
      </c>
      <c r="D131" s="131" t="s">
        <v>60</v>
      </c>
      <c r="E131" s="255">
        <v>72</v>
      </c>
      <c r="F131" s="223"/>
      <c r="G131" s="75">
        <f t="shared" si="67"/>
        <v>0</v>
      </c>
      <c r="H131" s="229"/>
      <c r="I131" s="231"/>
      <c r="J131" s="218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7"/>
      <c r="V131" s="218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7"/>
      <c r="AH131" s="220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7"/>
      <c r="AT131" s="220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7"/>
      <c r="BF131" s="220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7"/>
      <c r="BR131" s="220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7"/>
      <c r="CD131" s="40" t="s">
        <v>50</v>
      </c>
    </row>
    <row r="132" spans="1:82" x14ac:dyDescent="0.35">
      <c r="A132" s="40"/>
      <c r="B132" s="74" t="s">
        <v>256</v>
      </c>
      <c r="C132" s="130" t="s">
        <v>257</v>
      </c>
      <c r="D132" s="131" t="s">
        <v>90</v>
      </c>
      <c r="E132" s="255">
        <v>1</v>
      </c>
      <c r="F132" s="215"/>
      <c r="G132" s="75">
        <f>+E132*F132</f>
        <v>0</v>
      </c>
      <c r="H132" s="229"/>
      <c r="I132" s="231"/>
      <c r="J132" s="229"/>
      <c r="K132" s="226"/>
      <c r="L132" s="230"/>
      <c r="M132" s="230"/>
      <c r="N132" s="230"/>
      <c r="O132" s="230"/>
      <c r="P132" s="230"/>
      <c r="Q132" s="230"/>
      <c r="R132" s="230"/>
      <c r="S132" s="230"/>
      <c r="T132" s="230"/>
      <c r="U132" s="231">
        <f>G132/6</f>
        <v>0</v>
      </c>
      <c r="V132" s="229"/>
      <c r="W132" s="230"/>
      <c r="X132" s="230"/>
      <c r="Y132" s="230"/>
      <c r="Z132" s="230"/>
      <c r="AA132" s="230"/>
      <c r="AB132" s="230"/>
      <c r="AC132" s="230"/>
      <c r="AD132" s="230"/>
      <c r="AE132" s="230"/>
      <c r="AF132" s="230"/>
      <c r="AG132" s="231">
        <f>G132/6</f>
        <v>0</v>
      </c>
      <c r="AH132" s="232"/>
      <c r="AI132" s="230"/>
      <c r="AJ132" s="230"/>
      <c r="AK132" s="230"/>
      <c r="AL132" s="230"/>
      <c r="AM132" s="230"/>
      <c r="AN132" s="230"/>
      <c r="AO132" s="230"/>
      <c r="AP132" s="230"/>
      <c r="AQ132" s="230"/>
      <c r="AR132" s="230"/>
      <c r="AS132" s="231">
        <f>G132/6</f>
        <v>0</v>
      </c>
      <c r="AT132" s="232"/>
      <c r="AU132" s="230"/>
      <c r="AV132" s="230"/>
      <c r="AW132" s="230"/>
      <c r="AX132" s="230"/>
      <c r="AY132" s="230"/>
      <c r="AZ132" s="230"/>
      <c r="BA132" s="230"/>
      <c r="BB132" s="230"/>
      <c r="BC132" s="230"/>
      <c r="BD132" s="230"/>
      <c r="BE132" s="231">
        <f>G132/6</f>
        <v>0</v>
      </c>
      <c r="BF132" s="232"/>
      <c r="BG132" s="230"/>
      <c r="BH132" s="230"/>
      <c r="BI132" s="230"/>
      <c r="BJ132" s="230"/>
      <c r="BK132" s="230"/>
      <c r="BL132" s="230"/>
      <c r="BM132" s="230"/>
      <c r="BN132" s="230"/>
      <c r="BO132" s="230"/>
      <c r="BP132" s="230"/>
      <c r="BQ132" s="231">
        <f>G132/6</f>
        <v>0</v>
      </c>
      <c r="BR132" s="232"/>
      <c r="BS132" s="230"/>
      <c r="BT132" s="230"/>
      <c r="BU132" s="230"/>
      <c r="BV132" s="230"/>
      <c r="BW132" s="230"/>
      <c r="BX132" s="230"/>
      <c r="BY132" s="230"/>
      <c r="BZ132" s="230"/>
      <c r="CA132" s="230"/>
      <c r="CB132" s="230"/>
      <c r="CC132" s="231">
        <f>G132-SUM(H132:CB132)</f>
        <v>0</v>
      </c>
      <c r="CD132" s="40" t="s">
        <v>50</v>
      </c>
    </row>
    <row r="133" spans="1:82" x14ac:dyDescent="0.35">
      <c r="A133" s="40"/>
      <c r="B133" s="74" t="s">
        <v>258</v>
      </c>
      <c r="C133" s="130" t="s">
        <v>259</v>
      </c>
      <c r="D133" s="131" t="s">
        <v>60</v>
      </c>
      <c r="E133" s="255">
        <v>72</v>
      </c>
      <c r="F133" s="223"/>
      <c r="G133" s="75">
        <f t="shared" si="67"/>
        <v>0</v>
      </c>
      <c r="H133" s="229"/>
      <c r="I133" s="231"/>
      <c r="J133" s="218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7"/>
      <c r="V133" s="218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7"/>
      <c r="AH133" s="220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7"/>
      <c r="AT133" s="220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7"/>
      <c r="BF133" s="220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7"/>
      <c r="BR133" s="220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7"/>
      <c r="CD133" s="40" t="s">
        <v>50</v>
      </c>
    </row>
    <row r="134" spans="1:82" x14ac:dyDescent="0.35">
      <c r="A134" s="40"/>
      <c r="B134" s="132" t="s">
        <v>260</v>
      </c>
      <c r="C134" s="133" t="s">
        <v>261</v>
      </c>
      <c r="D134" s="134"/>
      <c r="E134" s="284"/>
      <c r="F134" s="250"/>
      <c r="G134" s="135">
        <f t="shared" ref="G134:AL134" si="69">SUM(G135:G143)</f>
        <v>0</v>
      </c>
      <c r="H134" s="136">
        <f t="shared" si="69"/>
        <v>0</v>
      </c>
      <c r="I134" s="137">
        <f t="shared" si="69"/>
        <v>0</v>
      </c>
      <c r="J134" s="136">
        <f t="shared" si="69"/>
        <v>0</v>
      </c>
      <c r="K134" s="138">
        <f t="shared" si="69"/>
        <v>0</v>
      </c>
      <c r="L134" s="138">
        <f t="shared" si="69"/>
        <v>0</v>
      </c>
      <c r="M134" s="138">
        <f t="shared" si="69"/>
        <v>0</v>
      </c>
      <c r="N134" s="138">
        <f t="shared" si="69"/>
        <v>0</v>
      </c>
      <c r="O134" s="138">
        <f t="shared" si="69"/>
        <v>0</v>
      </c>
      <c r="P134" s="138">
        <f t="shared" si="69"/>
        <v>0</v>
      </c>
      <c r="Q134" s="138">
        <f t="shared" si="69"/>
        <v>0</v>
      </c>
      <c r="R134" s="138">
        <f t="shared" si="69"/>
        <v>0</v>
      </c>
      <c r="S134" s="138">
        <f t="shared" si="69"/>
        <v>0</v>
      </c>
      <c r="T134" s="138">
        <f t="shared" si="69"/>
        <v>0</v>
      </c>
      <c r="U134" s="137">
        <f t="shared" si="69"/>
        <v>0</v>
      </c>
      <c r="V134" s="136">
        <f t="shared" si="69"/>
        <v>0</v>
      </c>
      <c r="W134" s="138">
        <f t="shared" si="69"/>
        <v>0</v>
      </c>
      <c r="X134" s="138">
        <f t="shared" si="69"/>
        <v>0</v>
      </c>
      <c r="Y134" s="138">
        <f t="shared" si="69"/>
        <v>0</v>
      </c>
      <c r="Z134" s="138">
        <f t="shared" si="69"/>
        <v>0</v>
      </c>
      <c r="AA134" s="138">
        <f t="shared" si="69"/>
        <v>0</v>
      </c>
      <c r="AB134" s="138">
        <f t="shared" si="69"/>
        <v>0</v>
      </c>
      <c r="AC134" s="138">
        <f t="shared" si="69"/>
        <v>0</v>
      </c>
      <c r="AD134" s="138">
        <f t="shared" si="69"/>
        <v>0</v>
      </c>
      <c r="AE134" s="138">
        <f t="shared" si="69"/>
        <v>0</v>
      </c>
      <c r="AF134" s="138">
        <f t="shared" si="69"/>
        <v>0</v>
      </c>
      <c r="AG134" s="137">
        <f t="shared" si="69"/>
        <v>0</v>
      </c>
      <c r="AH134" s="139">
        <f t="shared" si="69"/>
        <v>0</v>
      </c>
      <c r="AI134" s="138">
        <f t="shared" si="69"/>
        <v>0</v>
      </c>
      <c r="AJ134" s="138">
        <f t="shared" si="69"/>
        <v>0</v>
      </c>
      <c r="AK134" s="138">
        <f t="shared" si="69"/>
        <v>0</v>
      </c>
      <c r="AL134" s="138">
        <f t="shared" si="69"/>
        <v>0</v>
      </c>
      <c r="AM134" s="138">
        <f t="shared" ref="AM134:BR134" si="70">SUM(AM135:AM143)</f>
        <v>0</v>
      </c>
      <c r="AN134" s="138">
        <f t="shared" si="70"/>
        <v>0</v>
      </c>
      <c r="AO134" s="138">
        <f t="shared" si="70"/>
        <v>0</v>
      </c>
      <c r="AP134" s="138">
        <f t="shared" si="70"/>
        <v>0</v>
      </c>
      <c r="AQ134" s="138">
        <f t="shared" si="70"/>
        <v>0</v>
      </c>
      <c r="AR134" s="138">
        <f t="shared" si="70"/>
        <v>0</v>
      </c>
      <c r="AS134" s="137">
        <f t="shared" si="70"/>
        <v>0</v>
      </c>
      <c r="AT134" s="139">
        <f t="shared" si="70"/>
        <v>0</v>
      </c>
      <c r="AU134" s="138">
        <f t="shared" si="70"/>
        <v>0</v>
      </c>
      <c r="AV134" s="138">
        <f t="shared" si="70"/>
        <v>0</v>
      </c>
      <c r="AW134" s="138">
        <f t="shared" si="70"/>
        <v>0</v>
      </c>
      <c r="AX134" s="138">
        <f t="shared" si="70"/>
        <v>0</v>
      </c>
      <c r="AY134" s="138">
        <f t="shared" si="70"/>
        <v>0</v>
      </c>
      <c r="AZ134" s="138">
        <f t="shared" si="70"/>
        <v>0</v>
      </c>
      <c r="BA134" s="138">
        <f t="shared" si="70"/>
        <v>0</v>
      </c>
      <c r="BB134" s="138">
        <f t="shared" si="70"/>
        <v>0</v>
      </c>
      <c r="BC134" s="138">
        <f t="shared" si="70"/>
        <v>0</v>
      </c>
      <c r="BD134" s="138">
        <f t="shared" si="70"/>
        <v>0</v>
      </c>
      <c r="BE134" s="137">
        <f t="shared" si="70"/>
        <v>0</v>
      </c>
      <c r="BF134" s="139">
        <f t="shared" si="70"/>
        <v>0</v>
      </c>
      <c r="BG134" s="138">
        <f t="shared" si="70"/>
        <v>0</v>
      </c>
      <c r="BH134" s="138">
        <f t="shared" si="70"/>
        <v>0</v>
      </c>
      <c r="BI134" s="138">
        <f t="shared" si="70"/>
        <v>0</v>
      </c>
      <c r="BJ134" s="138">
        <f t="shared" si="70"/>
        <v>0</v>
      </c>
      <c r="BK134" s="138">
        <f t="shared" si="70"/>
        <v>0</v>
      </c>
      <c r="BL134" s="138">
        <f t="shared" si="70"/>
        <v>0</v>
      </c>
      <c r="BM134" s="138">
        <f t="shared" si="70"/>
        <v>0</v>
      </c>
      <c r="BN134" s="138">
        <f t="shared" si="70"/>
        <v>0</v>
      </c>
      <c r="BO134" s="138">
        <f t="shared" si="70"/>
        <v>0</v>
      </c>
      <c r="BP134" s="138">
        <f t="shared" si="70"/>
        <v>0</v>
      </c>
      <c r="BQ134" s="137">
        <f t="shared" si="70"/>
        <v>0</v>
      </c>
      <c r="BR134" s="139">
        <f t="shared" si="70"/>
        <v>0</v>
      </c>
      <c r="BS134" s="138">
        <f t="shared" ref="BS134:CC134" si="71">SUM(BS135:BS143)</f>
        <v>0</v>
      </c>
      <c r="BT134" s="138">
        <f t="shared" si="71"/>
        <v>0</v>
      </c>
      <c r="BU134" s="138">
        <f t="shared" si="71"/>
        <v>0</v>
      </c>
      <c r="BV134" s="138">
        <f t="shared" si="71"/>
        <v>0</v>
      </c>
      <c r="BW134" s="138">
        <f t="shared" si="71"/>
        <v>0</v>
      </c>
      <c r="BX134" s="138">
        <f t="shared" si="71"/>
        <v>0</v>
      </c>
      <c r="BY134" s="138">
        <f t="shared" si="71"/>
        <v>0</v>
      </c>
      <c r="BZ134" s="138">
        <f t="shared" si="71"/>
        <v>0</v>
      </c>
      <c r="CA134" s="138">
        <f t="shared" si="71"/>
        <v>0</v>
      </c>
      <c r="CB134" s="138">
        <f t="shared" si="71"/>
        <v>0</v>
      </c>
      <c r="CC134" s="137">
        <f t="shared" si="71"/>
        <v>0</v>
      </c>
      <c r="CD134" s="40" t="s">
        <v>50</v>
      </c>
    </row>
    <row r="135" spans="1:82" x14ac:dyDescent="0.35">
      <c r="A135" s="40"/>
      <c r="B135" s="74" t="s">
        <v>262</v>
      </c>
      <c r="C135" s="130" t="s">
        <v>263</v>
      </c>
      <c r="D135" s="140" t="s">
        <v>60</v>
      </c>
      <c r="E135" s="255">
        <v>72</v>
      </c>
      <c r="F135" s="223"/>
      <c r="G135" s="75">
        <f t="shared" ref="G135:G149" si="72">+SUM(H135:CC135)</f>
        <v>0</v>
      </c>
      <c r="H135" s="229"/>
      <c r="I135" s="231"/>
      <c r="J135" s="218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7"/>
      <c r="V135" s="218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7"/>
      <c r="AH135" s="220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7"/>
      <c r="AT135" s="220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7"/>
      <c r="BF135" s="220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7"/>
      <c r="BR135" s="220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7"/>
      <c r="CD135" s="40" t="s">
        <v>50</v>
      </c>
    </row>
    <row r="136" spans="1:82" x14ac:dyDescent="0.35">
      <c r="A136" s="40"/>
      <c r="B136" s="74" t="s">
        <v>264</v>
      </c>
      <c r="C136" s="130" t="s">
        <v>265</v>
      </c>
      <c r="D136" s="140" t="s">
        <v>60</v>
      </c>
      <c r="E136" s="255">
        <v>72</v>
      </c>
      <c r="F136" s="223"/>
      <c r="G136" s="75">
        <f t="shared" si="72"/>
        <v>0</v>
      </c>
      <c r="H136" s="229"/>
      <c r="I136" s="231"/>
      <c r="J136" s="218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7"/>
      <c r="V136" s="218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7"/>
      <c r="AH136" s="220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7"/>
      <c r="AT136" s="220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7"/>
      <c r="BF136" s="220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7"/>
      <c r="BR136" s="220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7"/>
      <c r="CD136" s="40" t="s">
        <v>50</v>
      </c>
    </row>
    <row r="137" spans="1:82" x14ac:dyDescent="0.35">
      <c r="A137" s="40"/>
      <c r="B137" s="74" t="s">
        <v>266</v>
      </c>
      <c r="C137" s="130" t="s">
        <v>267</v>
      </c>
      <c r="D137" s="140" t="s">
        <v>60</v>
      </c>
      <c r="E137" s="255">
        <v>72</v>
      </c>
      <c r="F137" s="223"/>
      <c r="G137" s="75">
        <f t="shared" si="72"/>
        <v>0</v>
      </c>
      <c r="H137" s="229"/>
      <c r="I137" s="231"/>
      <c r="J137" s="218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7"/>
      <c r="V137" s="218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7"/>
      <c r="AH137" s="220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7"/>
      <c r="AT137" s="220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7"/>
      <c r="BF137" s="220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7"/>
      <c r="BR137" s="220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7"/>
      <c r="CD137" s="40" t="s">
        <v>50</v>
      </c>
    </row>
    <row r="138" spans="1:82" x14ac:dyDescent="0.35">
      <c r="A138" s="40"/>
      <c r="B138" s="74" t="s">
        <v>268</v>
      </c>
      <c r="C138" s="130" t="s">
        <v>269</v>
      </c>
      <c r="D138" s="140" t="s">
        <v>60</v>
      </c>
      <c r="E138" s="255">
        <v>72</v>
      </c>
      <c r="F138" s="223"/>
      <c r="G138" s="75">
        <f t="shared" si="72"/>
        <v>0</v>
      </c>
      <c r="H138" s="229"/>
      <c r="I138" s="231"/>
      <c r="J138" s="218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7"/>
      <c r="V138" s="218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7"/>
      <c r="AH138" s="220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7"/>
      <c r="AT138" s="220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7"/>
      <c r="BF138" s="220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7"/>
      <c r="BR138" s="220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7"/>
      <c r="CD138" s="40" t="s">
        <v>50</v>
      </c>
    </row>
    <row r="139" spans="1:82" x14ac:dyDescent="0.35">
      <c r="A139" s="40"/>
      <c r="B139" s="74" t="s">
        <v>270</v>
      </c>
      <c r="C139" s="130" t="s">
        <v>271</v>
      </c>
      <c r="D139" s="140" t="s">
        <v>60</v>
      </c>
      <c r="E139" s="255">
        <v>72</v>
      </c>
      <c r="F139" s="223"/>
      <c r="G139" s="75">
        <f t="shared" si="72"/>
        <v>0</v>
      </c>
      <c r="H139" s="229"/>
      <c r="I139" s="231"/>
      <c r="J139" s="218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7"/>
      <c r="V139" s="218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7"/>
      <c r="AH139" s="220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7"/>
      <c r="AT139" s="220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7"/>
      <c r="BF139" s="220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7"/>
      <c r="BR139" s="220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7"/>
      <c r="CD139" s="40" t="s">
        <v>50</v>
      </c>
    </row>
    <row r="140" spans="1:82" x14ac:dyDescent="0.35">
      <c r="A140" s="40"/>
      <c r="B140" s="74" t="s">
        <v>272</v>
      </c>
      <c r="C140" s="130" t="s">
        <v>273</v>
      </c>
      <c r="D140" s="140" t="s">
        <v>60</v>
      </c>
      <c r="E140" s="255">
        <v>72</v>
      </c>
      <c r="F140" s="223"/>
      <c r="G140" s="75">
        <f t="shared" si="72"/>
        <v>0</v>
      </c>
      <c r="H140" s="229"/>
      <c r="I140" s="231"/>
      <c r="J140" s="218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7"/>
      <c r="V140" s="218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7"/>
      <c r="AH140" s="220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7"/>
      <c r="AT140" s="220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7"/>
      <c r="BF140" s="220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7"/>
      <c r="BR140" s="220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7"/>
      <c r="CD140" s="40" t="s">
        <v>50</v>
      </c>
    </row>
    <row r="141" spans="1:82" x14ac:dyDescent="0.35">
      <c r="A141" s="40"/>
      <c r="B141" s="74" t="s">
        <v>274</v>
      </c>
      <c r="C141" s="130" t="s">
        <v>275</v>
      </c>
      <c r="D141" s="140" t="s">
        <v>60</v>
      </c>
      <c r="E141" s="255">
        <v>72</v>
      </c>
      <c r="F141" s="223"/>
      <c r="G141" s="75">
        <f t="shared" si="72"/>
        <v>0</v>
      </c>
      <c r="H141" s="229"/>
      <c r="I141" s="231"/>
      <c r="J141" s="218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7"/>
      <c r="V141" s="218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7"/>
      <c r="AH141" s="220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7"/>
      <c r="AT141" s="220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7"/>
      <c r="BF141" s="220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7"/>
      <c r="BR141" s="220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7"/>
      <c r="CD141" s="40" t="s">
        <v>50</v>
      </c>
    </row>
    <row r="142" spans="1:82" x14ac:dyDescent="0.35">
      <c r="A142" s="40"/>
      <c r="B142" s="74" t="s">
        <v>276</v>
      </c>
      <c r="C142" s="130" t="s">
        <v>277</v>
      </c>
      <c r="D142" s="131" t="s">
        <v>60</v>
      </c>
      <c r="E142" s="255">
        <v>72</v>
      </c>
      <c r="F142" s="223"/>
      <c r="G142" s="75">
        <f t="shared" si="72"/>
        <v>0</v>
      </c>
      <c r="H142" s="229"/>
      <c r="I142" s="231"/>
      <c r="J142" s="218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7"/>
      <c r="V142" s="218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7"/>
      <c r="AH142" s="220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7"/>
      <c r="AT142" s="220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7"/>
      <c r="BF142" s="220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7"/>
      <c r="BR142" s="220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7"/>
      <c r="CD142" s="40" t="s">
        <v>50</v>
      </c>
    </row>
    <row r="143" spans="1:82" ht="26" x14ac:dyDescent="0.35">
      <c r="A143" s="40"/>
      <c r="B143" s="74" t="s">
        <v>278</v>
      </c>
      <c r="C143" s="130" t="s">
        <v>279</v>
      </c>
      <c r="D143" s="140" t="s">
        <v>60</v>
      </c>
      <c r="E143" s="255">
        <v>72</v>
      </c>
      <c r="F143" s="223"/>
      <c r="G143" s="75">
        <f t="shared" si="72"/>
        <v>0</v>
      </c>
      <c r="H143" s="229"/>
      <c r="I143" s="231"/>
      <c r="J143" s="218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7"/>
      <c r="V143" s="218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7"/>
      <c r="AH143" s="220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7"/>
      <c r="AT143" s="220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7"/>
      <c r="BF143" s="220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7"/>
      <c r="BR143" s="220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7"/>
      <c r="CD143" s="40" t="s">
        <v>50</v>
      </c>
    </row>
    <row r="144" spans="1:82" x14ac:dyDescent="0.35">
      <c r="A144" s="176"/>
      <c r="B144" s="132" t="s">
        <v>280</v>
      </c>
      <c r="C144" s="133" t="s">
        <v>281</v>
      </c>
      <c r="D144" s="134"/>
      <c r="E144" s="284"/>
      <c r="F144" s="250"/>
      <c r="G144" s="135">
        <f t="shared" ref="G144:AL144" si="73">SUM(G145:G153)</f>
        <v>0</v>
      </c>
      <c r="H144" s="136">
        <f t="shared" si="73"/>
        <v>0</v>
      </c>
      <c r="I144" s="137">
        <f t="shared" si="73"/>
        <v>0</v>
      </c>
      <c r="J144" s="136">
        <f t="shared" si="73"/>
        <v>0</v>
      </c>
      <c r="K144" s="138">
        <f t="shared" si="73"/>
        <v>0</v>
      </c>
      <c r="L144" s="138">
        <f t="shared" si="73"/>
        <v>0</v>
      </c>
      <c r="M144" s="138">
        <f t="shared" si="73"/>
        <v>0</v>
      </c>
      <c r="N144" s="138">
        <f t="shared" si="73"/>
        <v>0</v>
      </c>
      <c r="O144" s="138">
        <f t="shared" si="73"/>
        <v>0</v>
      </c>
      <c r="P144" s="138">
        <f t="shared" si="73"/>
        <v>0</v>
      </c>
      <c r="Q144" s="138">
        <f t="shared" si="73"/>
        <v>0</v>
      </c>
      <c r="R144" s="138">
        <f t="shared" si="73"/>
        <v>0</v>
      </c>
      <c r="S144" s="138">
        <f t="shared" si="73"/>
        <v>0</v>
      </c>
      <c r="T144" s="138">
        <f t="shared" si="73"/>
        <v>0</v>
      </c>
      <c r="U144" s="137">
        <f t="shared" si="73"/>
        <v>0</v>
      </c>
      <c r="V144" s="136">
        <f t="shared" si="73"/>
        <v>0</v>
      </c>
      <c r="W144" s="138">
        <f t="shared" si="73"/>
        <v>0</v>
      </c>
      <c r="X144" s="138">
        <f t="shared" si="73"/>
        <v>0</v>
      </c>
      <c r="Y144" s="138">
        <f t="shared" si="73"/>
        <v>0</v>
      </c>
      <c r="Z144" s="138">
        <f t="shared" si="73"/>
        <v>0</v>
      </c>
      <c r="AA144" s="138">
        <f t="shared" si="73"/>
        <v>0</v>
      </c>
      <c r="AB144" s="138">
        <f t="shared" si="73"/>
        <v>0</v>
      </c>
      <c r="AC144" s="138">
        <f t="shared" si="73"/>
        <v>0</v>
      </c>
      <c r="AD144" s="138">
        <f t="shared" si="73"/>
        <v>0</v>
      </c>
      <c r="AE144" s="138">
        <f t="shared" si="73"/>
        <v>0</v>
      </c>
      <c r="AF144" s="138">
        <f t="shared" si="73"/>
        <v>0</v>
      </c>
      <c r="AG144" s="137">
        <f t="shared" si="73"/>
        <v>0</v>
      </c>
      <c r="AH144" s="139">
        <f t="shared" si="73"/>
        <v>0</v>
      </c>
      <c r="AI144" s="138">
        <f t="shared" si="73"/>
        <v>0</v>
      </c>
      <c r="AJ144" s="138">
        <f t="shared" si="73"/>
        <v>0</v>
      </c>
      <c r="AK144" s="138">
        <f t="shared" si="73"/>
        <v>0</v>
      </c>
      <c r="AL144" s="138">
        <f t="shared" si="73"/>
        <v>0</v>
      </c>
      <c r="AM144" s="138">
        <f t="shared" ref="AM144:BR144" si="74">SUM(AM145:AM153)</f>
        <v>0</v>
      </c>
      <c r="AN144" s="138">
        <f t="shared" si="74"/>
        <v>0</v>
      </c>
      <c r="AO144" s="138">
        <f t="shared" si="74"/>
        <v>0</v>
      </c>
      <c r="AP144" s="138">
        <f t="shared" si="74"/>
        <v>0</v>
      </c>
      <c r="AQ144" s="138">
        <f t="shared" si="74"/>
        <v>0</v>
      </c>
      <c r="AR144" s="138">
        <f t="shared" si="74"/>
        <v>0</v>
      </c>
      <c r="AS144" s="137">
        <f t="shared" si="74"/>
        <v>0</v>
      </c>
      <c r="AT144" s="139">
        <f t="shared" si="74"/>
        <v>0</v>
      </c>
      <c r="AU144" s="138">
        <f t="shared" si="74"/>
        <v>0</v>
      </c>
      <c r="AV144" s="138">
        <f t="shared" si="74"/>
        <v>0</v>
      </c>
      <c r="AW144" s="138">
        <f t="shared" si="74"/>
        <v>0</v>
      </c>
      <c r="AX144" s="138">
        <f t="shared" si="74"/>
        <v>0</v>
      </c>
      <c r="AY144" s="138">
        <f t="shared" si="74"/>
        <v>0</v>
      </c>
      <c r="AZ144" s="138">
        <f t="shared" si="74"/>
        <v>0</v>
      </c>
      <c r="BA144" s="138">
        <f t="shared" si="74"/>
        <v>0</v>
      </c>
      <c r="BB144" s="138">
        <f t="shared" si="74"/>
        <v>0</v>
      </c>
      <c r="BC144" s="138">
        <f t="shared" si="74"/>
        <v>0</v>
      </c>
      <c r="BD144" s="138">
        <f t="shared" si="74"/>
        <v>0</v>
      </c>
      <c r="BE144" s="137">
        <f t="shared" si="74"/>
        <v>0</v>
      </c>
      <c r="BF144" s="139">
        <f t="shared" si="74"/>
        <v>0</v>
      </c>
      <c r="BG144" s="138">
        <f t="shared" si="74"/>
        <v>0</v>
      </c>
      <c r="BH144" s="138">
        <f t="shared" si="74"/>
        <v>0</v>
      </c>
      <c r="BI144" s="138">
        <f t="shared" si="74"/>
        <v>0</v>
      </c>
      <c r="BJ144" s="138">
        <f t="shared" si="74"/>
        <v>0</v>
      </c>
      <c r="BK144" s="138">
        <f t="shared" si="74"/>
        <v>0</v>
      </c>
      <c r="BL144" s="138">
        <f t="shared" si="74"/>
        <v>0</v>
      </c>
      <c r="BM144" s="138">
        <f t="shared" si="74"/>
        <v>0</v>
      </c>
      <c r="BN144" s="138">
        <f t="shared" si="74"/>
        <v>0</v>
      </c>
      <c r="BO144" s="138">
        <f t="shared" si="74"/>
        <v>0</v>
      </c>
      <c r="BP144" s="138">
        <f t="shared" si="74"/>
        <v>0</v>
      </c>
      <c r="BQ144" s="137">
        <f t="shared" si="74"/>
        <v>0</v>
      </c>
      <c r="BR144" s="139">
        <f t="shared" si="74"/>
        <v>0</v>
      </c>
      <c r="BS144" s="138">
        <f t="shared" ref="BS144:CC144" si="75">SUM(BS145:BS153)</f>
        <v>0</v>
      </c>
      <c r="BT144" s="138">
        <f t="shared" si="75"/>
        <v>0</v>
      </c>
      <c r="BU144" s="138">
        <f t="shared" si="75"/>
        <v>0</v>
      </c>
      <c r="BV144" s="138">
        <f t="shared" si="75"/>
        <v>0</v>
      </c>
      <c r="BW144" s="138">
        <f t="shared" si="75"/>
        <v>0</v>
      </c>
      <c r="BX144" s="138">
        <f t="shared" si="75"/>
        <v>0</v>
      </c>
      <c r="BY144" s="138">
        <f t="shared" si="75"/>
        <v>0</v>
      </c>
      <c r="BZ144" s="138">
        <f t="shared" si="75"/>
        <v>0</v>
      </c>
      <c r="CA144" s="138">
        <f t="shared" si="75"/>
        <v>0</v>
      </c>
      <c r="CB144" s="138">
        <f t="shared" si="75"/>
        <v>0</v>
      </c>
      <c r="CC144" s="137">
        <f t="shared" si="75"/>
        <v>0</v>
      </c>
      <c r="CD144" s="40" t="s">
        <v>50</v>
      </c>
    </row>
    <row r="145" spans="1:82" x14ac:dyDescent="0.35">
      <c r="A145" s="176"/>
      <c r="B145" s="177" t="s">
        <v>282</v>
      </c>
      <c r="C145" s="178" t="s">
        <v>283</v>
      </c>
      <c r="D145" s="179" t="s">
        <v>60</v>
      </c>
      <c r="E145" s="288">
        <v>0</v>
      </c>
      <c r="F145" s="228"/>
      <c r="G145" s="186">
        <f t="shared" si="72"/>
        <v>0</v>
      </c>
      <c r="H145" s="224"/>
      <c r="I145" s="225"/>
      <c r="J145" s="224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5"/>
      <c r="V145" s="224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5"/>
      <c r="AH145" s="227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5"/>
      <c r="AT145" s="227"/>
      <c r="AU145" s="226"/>
      <c r="AV145" s="226"/>
      <c r="AW145" s="226"/>
      <c r="AX145" s="226"/>
      <c r="AY145" s="226"/>
      <c r="AZ145" s="226"/>
      <c r="BA145" s="226"/>
      <c r="BB145" s="226"/>
      <c r="BC145" s="226"/>
      <c r="BD145" s="226"/>
      <c r="BE145" s="225"/>
      <c r="BF145" s="227"/>
      <c r="BG145" s="226"/>
      <c r="BH145" s="226"/>
      <c r="BI145" s="226"/>
      <c r="BJ145" s="226"/>
      <c r="BK145" s="226"/>
      <c r="BL145" s="226"/>
      <c r="BM145" s="226"/>
      <c r="BN145" s="226"/>
      <c r="BO145" s="226"/>
      <c r="BP145" s="226"/>
      <c r="BQ145" s="225"/>
      <c r="BR145" s="227"/>
      <c r="BS145" s="226"/>
      <c r="BT145" s="226"/>
      <c r="BU145" s="226"/>
      <c r="BV145" s="226"/>
      <c r="BW145" s="226"/>
      <c r="BX145" s="226"/>
      <c r="BY145" s="226"/>
      <c r="BZ145" s="226"/>
      <c r="CA145" s="226"/>
      <c r="CB145" s="226"/>
      <c r="CC145" s="225"/>
      <c r="CD145" s="176" t="s">
        <v>50</v>
      </c>
    </row>
    <row r="146" spans="1:82" x14ac:dyDescent="0.35">
      <c r="A146" s="176"/>
      <c r="B146" s="177" t="s">
        <v>284</v>
      </c>
      <c r="C146" s="178" t="s">
        <v>285</v>
      </c>
      <c r="D146" s="179" t="s">
        <v>60</v>
      </c>
      <c r="E146" s="288">
        <v>0</v>
      </c>
      <c r="F146" s="228"/>
      <c r="G146" s="186">
        <f t="shared" si="72"/>
        <v>0</v>
      </c>
      <c r="H146" s="224"/>
      <c r="I146" s="225"/>
      <c r="J146" s="224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5"/>
      <c r="V146" s="224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5"/>
      <c r="AH146" s="227"/>
      <c r="AI146" s="226"/>
      <c r="AJ146" s="226"/>
      <c r="AK146" s="226"/>
      <c r="AL146" s="226"/>
      <c r="AM146" s="226"/>
      <c r="AN146" s="226"/>
      <c r="AO146" s="226"/>
      <c r="AP146" s="226"/>
      <c r="AQ146" s="226"/>
      <c r="AR146" s="226"/>
      <c r="AS146" s="225"/>
      <c r="AT146" s="227"/>
      <c r="AU146" s="226"/>
      <c r="AV146" s="226"/>
      <c r="AW146" s="226"/>
      <c r="AX146" s="226"/>
      <c r="AY146" s="226"/>
      <c r="AZ146" s="226"/>
      <c r="BA146" s="226"/>
      <c r="BB146" s="226"/>
      <c r="BC146" s="226"/>
      <c r="BD146" s="226"/>
      <c r="BE146" s="225"/>
      <c r="BF146" s="227"/>
      <c r="BG146" s="226"/>
      <c r="BH146" s="226"/>
      <c r="BI146" s="226"/>
      <c r="BJ146" s="226"/>
      <c r="BK146" s="226"/>
      <c r="BL146" s="226"/>
      <c r="BM146" s="226"/>
      <c r="BN146" s="226"/>
      <c r="BO146" s="226"/>
      <c r="BP146" s="226"/>
      <c r="BQ146" s="225"/>
      <c r="BR146" s="227"/>
      <c r="BS146" s="226"/>
      <c r="BT146" s="226"/>
      <c r="BU146" s="226"/>
      <c r="BV146" s="226"/>
      <c r="BW146" s="226"/>
      <c r="BX146" s="226"/>
      <c r="BY146" s="226"/>
      <c r="BZ146" s="226"/>
      <c r="CA146" s="226"/>
      <c r="CB146" s="226"/>
      <c r="CC146" s="225"/>
      <c r="CD146" s="176" t="s">
        <v>50</v>
      </c>
    </row>
    <row r="147" spans="1:82" x14ac:dyDescent="0.35">
      <c r="A147" s="40"/>
      <c r="B147" s="177" t="s">
        <v>286</v>
      </c>
      <c r="C147" s="178" t="s">
        <v>287</v>
      </c>
      <c r="D147" s="179" t="s">
        <v>60</v>
      </c>
      <c r="E147" s="288">
        <v>0</v>
      </c>
      <c r="F147" s="228"/>
      <c r="G147" s="186">
        <f t="shared" si="72"/>
        <v>0</v>
      </c>
      <c r="H147" s="224"/>
      <c r="I147" s="225"/>
      <c r="J147" s="224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5"/>
      <c r="V147" s="224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5"/>
      <c r="AH147" s="227"/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  <c r="AS147" s="225"/>
      <c r="AT147" s="227"/>
      <c r="AU147" s="226"/>
      <c r="AV147" s="226"/>
      <c r="AW147" s="226"/>
      <c r="AX147" s="226"/>
      <c r="AY147" s="226"/>
      <c r="AZ147" s="226"/>
      <c r="BA147" s="226"/>
      <c r="BB147" s="226"/>
      <c r="BC147" s="226"/>
      <c r="BD147" s="226"/>
      <c r="BE147" s="225"/>
      <c r="BF147" s="227"/>
      <c r="BG147" s="226"/>
      <c r="BH147" s="226"/>
      <c r="BI147" s="226"/>
      <c r="BJ147" s="226"/>
      <c r="BK147" s="226"/>
      <c r="BL147" s="226"/>
      <c r="BM147" s="226"/>
      <c r="BN147" s="226"/>
      <c r="BO147" s="226"/>
      <c r="BP147" s="226"/>
      <c r="BQ147" s="225"/>
      <c r="BR147" s="227"/>
      <c r="BS147" s="226"/>
      <c r="BT147" s="226"/>
      <c r="BU147" s="226"/>
      <c r="BV147" s="226"/>
      <c r="BW147" s="226"/>
      <c r="BX147" s="226"/>
      <c r="BY147" s="226"/>
      <c r="BZ147" s="226"/>
      <c r="CA147" s="226"/>
      <c r="CB147" s="226"/>
      <c r="CC147" s="225"/>
      <c r="CD147" s="176" t="s">
        <v>50</v>
      </c>
    </row>
    <row r="148" spans="1:82" x14ac:dyDescent="0.35">
      <c r="A148" s="40"/>
      <c r="B148" s="177" t="s">
        <v>288</v>
      </c>
      <c r="C148" s="178" t="s">
        <v>289</v>
      </c>
      <c r="D148" s="179" t="s">
        <v>60</v>
      </c>
      <c r="E148" s="288">
        <v>0</v>
      </c>
      <c r="F148" s="228"/>
      <c r="G148" s="186">
        <f t="shared" si="72"/>
        <v>0</v>
      </c>
      <c r="H148" s="224"/>
      <c r="I148" s="225"/>
      <c r="J148" s="224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5"/>
      <c r="V148" s="224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5"/>
      <c r="AH148" s="227"/>
      <c r="AI148" s="226"/>
      <c r="AJ148" s="226"/>
      <c r="AK148" s="226"/>
      <c r="AL148" s="226"/>
      <c r="AM148" s="226"/>
      <c r="AN148" s="226"/>
      <c r="AO148" s="226"/>
      <c r="AP148" s="226"/>
      <c r="AQ148" s="226"/>
      <c r="AR148" s="226"/>
      <c r="AS148" s="225"/>
      <c r="AT148" s="227"/>
      <c r="AU148" s="226"/>
      <c r="AV148" s="226"/>
      <c r="AW148" s="226"/>
      <c r="AX148" s="226"/>
      <c r="AY148" s="226"/>
      <c r="AZ148" s="226"/>
      <c r="BA148" s="226"/>
      <c r="BB148" s="226"/>
      <c r="BC148" s="226"/>
      <c r="BD148" s="226"/>
      <c r="BE148" s="225"/>
      <c r="BF148" s="227"/>
      <c r="BG148" s="226"/>
      <c r="BH148" s="226"/>
      <c r="BI148" s="226"/>
      <c r="BJ148" s="226"/>
      <c r="BK148" s="226"/>
      <c r="BL148" s="226"/>
      <c r="BM148" s="226"/>
      <c r="BN148" s="226"/>
      <c r="BO148" s="226"/>
      <c r="BP148" s="226"/>
      <c r="BQ148" s="225"/>
      <c r="BR148" s="227"/>
      <c r="BS148" s="226"/>
      <c r="BT148" s="226"/>
      <c r="BU148" s="226"/>
      <c r="BV148" s="226"/>
      <c r="BW148" s="226"/>
      <c r="BX148" s="226"/>
      <c r="BY148" s="226"/>
      <c r="BZ148" s="226"/>
      <c r="CA148" s="226"/>
      <c r="CB148" s="226"/>
      <c r="CC148" s="225"/>
      <c r="CD148" s="176" t="s">
        <v>50</v>
      </c>
    </row>
    <row r="149" spans="1:82" x14ac:dyDescent="0.35">
      <c r="A149" s="176"/>
      <c r="B149" s="177" t="s">
        <v>290</v>
      </c>
      <c r="C149" s="178" t="s">
        <v>291</v>
      </c>
      <c r="D149" s="179" t="s">
        <v>60</v>
      </c>
      <c r="E149" s="288">
        <v>0</v>
      </c>
      <c r="F149" s="228"/>
      <c r="G149" s="186">
        <f t="shared" si="72"/>
        <v>0</v>
      </c>
      <c r="H149" s="224"/>
      <c r="I149" s="225"/>
      <c r="J149" s="224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5"/>
      <c r="V149" s="224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5"/>
      <c r="AH149" s="227"/>
      <c r="AI149" s="226"/>
      <c r="AJ149" s="226"/>
      <c r="AK149" s="226"/>
      <c r="AL149" s="226"/>
      <c r="AM149" s="226"/>
      <c r="AN149" s="226"/>
      <c r="AO149" s="226"/>
      <c r="AP149" s="226"/>
      <c r="AQ149" s="226"/>
      <c r="AR149" s="226"/>
      <c r="AS149" s="225"/>
      <c r="AT149" s="227"/>
      <c r="AU149" s="226"/>
      <c r="AV149" s="226"/>
      <c r="AW149" s="226"/>
      <c r="AX149" s="226"/>
      <c r="AY149" s="226"/>
      <c r="AZ149" s="226"/>
      <c r="BA149" s="226"/>
      <c r="BB149" s="226"/>
      <c r="BC149" s="226"/>
      <c r="BD149" s="226"/>
      <c r="BE149" s="225"/>
      <c r="BF149" s="227"/>
      <c r="BG149" s="226"/>
      <c r="BH149" s="226"/>
      <c r="BI149" s="226"/>
      <c r="BJ149" s="226"/>
      <c r="BK149" s="226"/>
      <c r="BL149" s="226"/>
      <c r="BM149" s="226"/>
      <c r="BN149" s="226"/>
      <c r="BO149" s="226"/>
      <c r="BP149" s="226"/>
      <c r="BQ149" s="225"/>
      <c r="BR149" s="227"/>
      <c r="BS149" s="226"/>
      <c r="BT149" s="226"/>
      <c r="BU149" s="226"/>
      <c r="BV149" s="226"/>
      <c r="BW149" s="226"/>
      <c r="BX149" s="226"/>
      <c r="BY149" s="226"/>
      <c r="BZ149" s="226"/>
      <c r="CA149" s="226"/>
      <c r="CB149" s="226"/>
      <c r="CC149" s="225"/>
      <c r="CD149" s="176" t="s">
        <v>50</v>
      </c>
    </row>
    <row r="150" spans="1:82" x14ac:dyDescent="0.35">
      <c r="A150" s="40"/>
      <c r="B150" s="74" t="s">
        <v>292</v>
      </c>
      <c r="C150" s="130" t="s">
        <v>293</v>
      </c>
      <c r="D150" s="131" t="s">
        <v>60</v>
      </c>
      <c r="E150" s="255">
        <v>72</v>
      </c>
      <c r="F150" s="223"/>
      <c r="G150" s="75">
        <f t="shared" ref="G150:G151" si="76">+SUM(H150:CC150)</f>
        <v>0</v>
      </c>
      <c r="H150" s="229"/>
      <c r="I150" s="231"/>
      <c r="J150" s="218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7"/>
      <c r="V150" s="218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7"/>
      <c r="AH150" s="220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7"/>
      <c r="AT150" s="220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7"/>
      <c r="BF150" s="220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7"/>
      <c r="BR150" s="220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7"/>
      <c r="CD150" s="40" t="s">
        <v>50</v>
      </c>
    </row>
    <row r="151" spans="1:82" x14ac:dyDescent="0.35">
      <c r="A151" s="40"/>
      <c r="B151" s="74" t="s">
        <v>294</v>
      </c>
      <c r="C151" s="130" t="s">
        <v>295</v>
      </c>
      <c r="D151" s="131" t="s">
        <v>60</v>
      </c>
      <c r="E151" s="255">
        <v>72</v>
      </c>
      <c r="F151" s="223"/>
      <c r="G151" s="75">
        <f t="shared" si="76"/>
        <v>0</v>
      </c>
      <c r="H151" s="229"/>
      <c r="I151" s="231"/>
      <c r="J151" s="218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7"/>
      <c r="V151" s="218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7"/>
      <c r="AH151" s="220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7"/>
      <c r="AT151" s="220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7"/>
      <c r="BF151" s="220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7"/>
      <c r="BR151" s="220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7"/>
      <c r="CD151" s="40" t="s">
        <v>50</v>
      </c>
    </row>
    <row r="152" spans="1:82" x14ac:dyDescent="0.35">
      <c r="A152" s="176"/>
      <c r="B152" s="177" t="s">
        <v>296</v>
      </c>
      <c r="C152" s="178" t="s">
        <v>297</v>
      </c>
      <c r="D152" s="179" t="s">
        <v>90</v>
      </c>
      <c r="E152" s="288">
        <v>0</v>
      </c>
      <c r="F152" s="228"/>
      <c r="G152" s="186">
        <f>+E152*F152</f>
        <v>0</v>
      </c>
      <c r="H152" s="224"/>
      <c r="I152" s="225"/>
      <c r="J152" s="224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5">
        <f>G152/2.5</f>
        <v>0</v>
      </c>
      <c r="V152" s="224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5">
        <f>G152/2.5</f>
        <v>0</v>
      </c>
      <c r="AH152" s="227"/>
      <c r="AI152" s="226"/>
      <c r="AJ152" s="226"/>
      <c r="AK152" s="226"/>
      <c r="AL152" s="226"/>
      <c r="AM152" s="226">
        <f>G152-SUM(J152:AL152)</f>
        <v>0</v>
      </c>
      <c r="AN152" s="226"/>
      <c r="AO152" s="226"/>
      <c r="AP152" s="226"/>
      <c r="AQ152" s="226"/>
      <c r="AR152" s="226"/>
      <c r="AS152" s="225"/>
      <c r="AT152" s="227"/>
      <c r="AU152" s="226"/>
      <c r="AV152" s="226"/>
      <c r="AW152" s="226"/>
      <c r="AX152" s="226"/>
      <c r="AY152" s="226"/>
      <c r="AZ152" s="226"/>
      <c r="BA152" s="226"/>
      <c r="BB152" s="226"/>
      <c r="BC152" s="226"/>
      <c r="BD152" s="226"/>
      <c r="BE152" s="225"/>
      <c r="BF152" s="227"/>
      <c r="BG152" s="226"/>
      <c r="BH152" s="226"/>
      <c r="BI152" s="226"/>
      <c r="BJ152" s="226"/>
      <c r="BK152" s="226"/>
      <c r="BL152" s="226"/>
      <c r="BM152" s="226"/>
      <c r="BN152" s="226"/>
      <c r="BO152" s="226"/>
      <c r="BP152" s="226"/>
      <c r="BQ152" s="225"/>
      <c r="BR152" s="227"/>
      <c r="BS152" s="226"/>
      <c r="BT152" s="226"/>
      <c r="BU152" s="226"/>
      <c r="BV152" s="226"/>
      <c r="BW152" s="226"/>
      <c r="BX152" s="226"/>
      <c r="BY152" s="226"/>
      <c r="BZ152" s="226"/>
      <c r="CA152" s="226"/>
      <c r="CB152" s="226"/>
      <c r="CC152" s="231">
        <f>G152-SUM(H152:CB152)</f>
        <v>0</v>
      </c>
      <c r="CD152" s="40" t="s">
        <v>50</v>
      </c>
    </row>
    <row r="153" spans="1:82" x14ac:dyDescent="0.35">
      <c r="A153" s="40"/>
      <c r="B153" s="74" t="s">
        <v>298</v>
      </c>
      <c r="C153" s="130" t="s">
        <v>299</v>
      </c>
      <c r="D153" s="131" t="s">
        <v>90</v>
      </c>
      <c r="E153" s="255">
        <v>1</v>
      </c>
      <c r="F153" s="215"/>
      <c r="G153" s="75">
        <f>+E153*F153</f>
        <v>0</v>
      </c>
      <c r="H153" s="229"/>
      <c r="I153" s="231"/>
      <c r="J153" s="229"/>
      <c r="K153" s="226"/>
      <c r="L153" s="230"/>
      <c r="M153" s="230"/>
      <c r="N153" s="230"/>
      <c r="O153" s="230"/>
      <c r="P153" s="230"/>
      <c r="Q153" s="230"/>
      <c r="R153" s="230"/>
      <c r="S153" s="230"/>
      <c r="T153" s="230"/>
      <c r="U153" s="231"/>
      <c r="V153" s="229"/>
      <c r="W153" s="230"/>
      <c r="X153" s="230"/>
      <c r="Y153" s="230"/>
      <c r="Z153" s="230"/>
      <c r="AA153" s="230"/>
      <c r="AB153" s="230"/>
      <c r="AC153" s="230"/>
      <c r="AD153" s="230"/>
      <c r="AE153" s="230"/>
      <c r="AF153" s="230"/>
      <c r="AG153" s="231"/>
      <c r="AH153" s="232"/>
      <c r="AI153" s="230"/>
      <c r="AJ153" s="230"/>
      <c r="AK153" s="230"/>
      <c r="AL153" s="230"/>
      <c r="AM153" s="230"/>
      <c r="AN153" s="230"/>
      <c r="AO153" s="230"/>
      <c r="AP153" s="230"/>
      <c r="AQ153" s="230"/>
      <c r="AR153" s="230"/>
      <c r="AS153" s="231"/>
      <c r="AT153" s="232"/>
      <c r="AU153" s="230"/>
      <c r="AV153" s="230"/>
      <c r="AW153" s="230"/>
      <c r="AX153" s="230"/>
      <c r="AY153" s="230"/>
      <c r="AZ153" s="230"/>
      <c r="BA153" s="230"/>
      <c r="BB153" s="230"/>
      <c r="BC153" s="230"/>
      <c r="BD153" s="230"/>
      <c r="BE153" s="231"/>
      <c r="BF153" s="232"/>
      <c r="BG153" s="230"/>
      <c r="BH153" s="230"/>
      <c r="BI153" s="230"/>
      <c r="BJ153" s="230"/>
      <c r="BK153" s="230"/>
      <c r="BL153" s="230"/>
      <c r="BM153" s="230"/>
      <c r="BN153" s="230"/>
      <c r="BO153" s="230"/>
      <c r="BP153" s="230"/>
      <c r="BQ153" s="231"/>
      <c r="BR153" s="232"/>
      <c r="BS153" s="230"/>
      <c r="BT153" s="230"/>
      <c r="BU153" s="230"/>
      <c r="BV153" s="230"/>
      <c r="BW153" s="230"/>
      <c r="BX153" s="230"/>
      <c r="BY153" s="230"/>
      <c r="BZ153" s="230"/>
      <c r="CA153" s="230"/>
      <c r="CB153" s="230"/>
      <c r="CC153" s="231">
        <f>G153-SUM(H153:CB153)</f>
        <v>0</v>
      </c>
      <c r="CD153" s="40" t="s">
        <v>50</v>
      </c>
    </row>
    <row r="154" spans="1:82" x14ac:dyDescent="0.35">
      <c r="A154" s="40"/>
      <c r="B154" s="122" t="s">
        <v>300</v>
      </c>
      <c r="C154" s="123" t="s">
        <v>301</v>
      </c>
      <c r="D154" s="124"/>
      <c r="E154" s="282"/>
      <c r="F154" s="249"/>
      <c r="G154" s="125">
        <f>SUM(G155:G157)</f>
        <v>0</v>
      </c>
      <c r="H154" s="126">
        <f>SUM(H155:H157)</f>
        <v>0</v>
      </c>
      <c r="I154" s="127">
        <f t="shared" ref="I154:BT154" si="77">SUM(I155:I157)</f>
        <v>0</v>
      </c>
      <c r="J154" s="126">
        <f t="shared" si="77"/>
        <v>0</v>
      </c>
      <c r="K154" s="128">
        <f t="shared" si="77"/>
        <v>0</v>
      </c>
      <c r="L154" s="128">
        <f t="shared" si="77"/>
        <v>0</v>
      </c>
      <c r="M154" s="128">
        <f t="shared" si="77"/>
        <v>0</v>
      </c>
      <c r="N154" s="128">
        <f t="shared" si="77"/>
        <v>0</v>
      </c>
      <c r="O154" s="128">
        <f t="shared" si="77"/>
        <v>0</v>
      </c>
      <c r="P154" s="128">
        <f t="shared" si="77"/>
        <v>0</v>
      </c>
      <c r="Q154" s="128">
        <f t="shared" si="77"/>
        <v>0</v>
      </c>
      <c r="R154" s="128">
        <f>SUM(R155:R157)</f>
        <v>0</v>
      </c>
      <c r="S154" s="128">
        <f t="shared" si="77"/>
        <v>0</v>
      </c>
      <c r="T154" s="128">
        <f t="shared" si="77"/>
        <v>0</v>
      </c>
      <c r="U154" s="127">
        <f t="shared" si="77"/>
        <v>0</v>
      </c>
      <c r="V154" s="126">
        <f t="shared" si="77"/>
        <v>0</v>
      </c>
      <c r="W154" s="128">
        <f t="shared" si="77"/>
        <v>0</v>
      </c>
      <c r="X154" s="128">
        <f t="shared" si="77"/>
        <v>0</v>
      </c>
      <c r="Y154" s="128">
        <f t="shared" si="77"/>
        <v>0</v>
      </c>
      <c r="Z154" s="128">
        <f t="shared" si="77"/>
        <v>0</v>
      </c>
      <c r="AA154" s="128">
        <f t="shared" si="77"/>
        <v>0</v>
      </c>
      <c r="AB154" s="128">
        <f t="shared" si="77"/>
        <v>0</v>
      </c>
      <c r="AC154" s="128">
        <f t="shared" si="77"/>
        <v>0</v>
      </c>
      <c r="AD154" s="128">
        <f t="shared" si="77"/>
        <v>0</v>
      </c>
      <c r="AE154" s="128">
        <f t="shared" si="77"/>
        <v>0</v>
      </c>
      <c r="AF154" s="128">
        <f t="shared" si="77"/>
        <v>0</v>
      </c>
      <c r="AG154" s="127">
        <f t="shared" si="77"/>
        <v>0</v>
      </c>
      <c r="AH154" s="129">
        <f t="shared" si="77"/>
        <v>0</v>
      </c>
      <c r="AI154" s="128">
        <f t="shared" si="77"/>
        <v>0</v>
      </c>
      <c r="AJ154" s="128">
        <f t="shared" si="77"/>
        <v>0</v>
      </c>
      <c r="AK154" s="128">
        <f t="shared" si="77"/>
        <v>0</v>
      </c>
      <c r="AL154" s="128">
        <f t="shared" si="77"/>
        <v>0</v>
      </c>
      <c r="AM154" s="128">
        <f t="shared" si="77"/>
        <v>0</v>
      </c>
      <c r="AN154" s="128">
        <f t="shared" si="77"/>
        <v>0</v>
      </c>
      <c r="AO154" s="128">
        <f t="shared" si="77"/>
        <v>0</v>
      </c>
      <c r="AP154" s="128">
        <f t="shared" si="77"/>
        <v>0</v>
      </c>
      <c r="AQ154" s="128">
        <f t="shared" si="77"/>
        <v>0</v>
      </c>
      <c r="AR154" s="128">
        <f t="shared" si="77"/>
        <v>0</v>
      </c>
      <c r="AS154" s="127">
        <f t="shared" si="77"/>
        <v>0</v>
      </c>
      <c r="AT154" s="129">
        <f t="shared" si="77"/>
        <v>0</v>
      </c>
      <c r="AU154" s="128">
        <f t="shared" si="77"/>
        <v>0</v>
      </c>
      <c r="AV154" s="128">
        <f t="shared" si="77"/>
        <v>0</v>
      </c>
      <c r="AW154" s="128">
        <f t="shared" si="77"/>
        <v>0</v>
      </c>
      <c r="AX154" s="128">
        <f t="shared" si="77"/>
        <v>0</v>
      </c>
      <c r="AY154" s="128">
        <f t="shared" si="77"/>
        <v>0</v>
      </c>
      <c r="AZ154" s="128">
        <f t="shared" si="77"/>
        <v>0</v>
      </c>
      <c r="BA154" s="128">
        <f t="shared" si="77"/>
        <v>0</v>
      </c>
      <c r="BB154" s="128">
        <f t="shared" si="77"/>
        <v>0</v>
      </c>
      <c r="BC154" s="128">
        <f t="shared" si="77"/>
        <v>0</v>
      </c>
      <c r="BD154" s="128">
        <f t="shared" si="77"/>
        <v>0</v>
      </c>
      <c r="BE154" s="127">
        <f t="shared" si="77"/>
        <v>0</v>
      </c>
      <c r="BF154" s="129">
        <f t="shared" si="77"/>
        <v>0</v>
      </c>
      <c r="BG154" s="128">
        <f t="shared" si="77"/>
        <v>0</v>
      </c>
      <c r="BH154" s="128">
        <f t="shared" si="77"/>
        <v>0</v>
      </c>
      <c r="BI154" s="128">
        <f t="shared" si="77"/>
        <v>0</v>
      </c>
      <c r="BJ154" s="128">
        <f t="shared" si="77"/>
        <v>0</v>
      </c>
      <c r="BK154" s="128">
        <f t="shared" si="77"/>
        <v>0</v>
      </c>
      <c r="BL154" s="128">
        <f t="shared" si="77"/>
        <v>0</v>
      </c>
      <c r="BM154" s="128">
        <f t="shared" si="77"/>
        <v>0</v>
      </c>
      <c r="BN154" s="128">
        <f t="shared" si="77"/>
        <v>0</v>
      </c>
      <c r="BO154" s="128">
        <f t="shared" si="77"/>
        <v>0</v>
      </c>
      <c r="BP154" s="128">
        <f t="shared" si="77"/>
        <v>0</v>
      </c>
      <c r="BQ154" s="127">
        <f t="shared" si="77"/>
        <v>0</v>
      </c>
      <c r="BR154" s="129">
        <f t="shared" si="77"/>
        <v>0</v>
      </c>
      <c r="BS154" s="128">
        <f t="shared" si="77"/>
        <v>0</v>
      </c>
      <c r="BT154" s="128">
        <f t="shared" si="77"/>
        <v>0</v>
      </c>
      <c r="BU154" s="128">
        <f t="shared" ref="BU154:CC154" si="78">SUM(BU155:BU157)</f>
        <v>0</v>
      </c>
      <c r="BV154" s="128">
        <f t="shared" si="78"/>
        <v>0</v>
      </c>
      <c r="BW154" s="128">
        <f t="shared" si="78"/>
        <v>0</v>
      </c>
      <c r="BX154" s="128">
        <f t="shared" si="78"/>
        <v>0</v>
      </c>
      <c r="BY154" s="128">
        <f t="shared" si="78"/>
        <v>0</v>
      </c>
      <c r="BZ154" s="128">
        <f t="shared" si="78"/>
        <v>0</v>
      </c>
      <c r="CA154" s="128">
        <f t="shared" si="78"/>
        <v>0</v>
      </c>
      <c r="CB154" s="128">
        <f t="shared" si="78"/>
        <v>0</v>
      </c>
      <c r="CC154" s="127">
        <f t="shared" si="78"/>
        <v>0</v>
      </c>
      <c r="CD154" s="40" t="s">
        <v>50</v>
      </c>
    </row>
    <row r="155" spans="1:82" x14ac:dyDescent="0.35">
      <c r="A155" s="40"/>
      <c r="B155" s="74" t="s">
        <v>302</v>
      </c>
      <c r="C155" s="130" t="s">
        <v>303</v>
      </c>
      <c r="D155" s="140" t="s">
        <v>60</v>
      </c>
      <c r="E155" s="255">
        <v>72</v>
      </c>
      <c r="F155" s="223"/>
      <c r="G155" s="75">
        <f t="shared" ref="G155:G157" si="79">+SUM(H155:CC155)</f>
        <v>0</v>
      </c>
      <c r="H155" s="229"/>
      <c r="I155" s="231"/>
      <c r="J155" s="218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7"/>
      <c r="V155" s="218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7"/>
      <c r="AH155" s="220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7"/>
      <c r="AT155" s="220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7"/>
      <c r="BF155" s="220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7"/>
      <c r="BR155" s="220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7"/>
      <c r="CD155" s="40" t="s">
        <v>50</v>
      </c>
    </row>
    <row r="156" spans="1:82" x14ac:dyDescent="0.35">
      <c r="A156" s="40"/>
      <c r="B156" s="177" t="s">
        <v>304</v>
      </c>
      <c r="C156" s="178" t="s">
        <v>305</v>
      </c>
      <c r="D156" s="179" t="s">
        <v>60</v>
      </c>
      <c r="E156" s="288">
        <v>0</v>
      </c>
      <c r="F156" s="228"/>
      <c r="G156" s="186">
        <f t="shared" si="79"/>
        <v>0</v>
      </c>
      <c r="H156" s="229"/>
      <c r="I156" s="231"/>
      <c r="J156" s="224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5"/>
      <c r="V156" s="224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5"/>
      <c r="AH156" s="227"/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  <c r="AS156" s="225"/>
      <c r="AT156" s="227"/>
      <c r="AU156" s="226"/>
      <c r="AV156" s="226"/>
      <c r="AW156" s="226"/>
      <c r="AX156" s="226"/>
      <c r="AY156" s="226"/>
      <c r="AZ156" s="226"/>
      <c r="BA156" s="226"/>
      <c r="BB156" s="226"/>
      <c r="BC156" s="226"/>
      <c r="BD156" s="226"/>
      <c r="BE156" s="225"/>
      <c r="BF156" s="227"/>
      <c r="BG156" s="226"/>
      <c r="BH156" s="226"/>
      <c r="BI156" s="226"/>
      <c r="BJ156" s="226"/>
      <c r="BK156" s="226"/>
      <c r="BL156" s="226"/>
      <c r="BM156" s="226"/>
      <c r="BN156" s="226"/>
      <c r="BO156" s="226"/>
      <c r="BP156" s="226"/>
      <c r="BQ156" s="225"/>
      <c r="BR156" s="227"/>
      <c r="BS156" s="226"/>
      <c r="BT156" s="226"/>
      <c r="BU156" s="226"/>
      <c r="BV156" s="226"/>
      <c r="BW156" s="226"/>
      <c r="BX156" s="226"/>
      <c r="BY156" s="226"/>
      <c r="BZ156" s="226"/>
      <c r="CA156" s="226"/>
      <c r="CB156" s="226"/>
      <c r="CC156" s="225"/>
      <c r="CD156" s="40" t="s">
        <v>50</v>
      </c>
    </row>
    <row r="157" spans="1:82" x14ac:dyDescent="0.35">
      <c r="A157" s="40"/>
      <c r="B157" s="177" t="s">
        <v>306</v>
      </c>
      <c r="C157" s="178" t="s">
        <v>307</v>
      </c>
      <c r="D157" s="179" t="s">
        <v>60</v>
      </c>
      <c r="E157" s="288">
        <v>0</v>
      </c>
      <c r="F157" s="228"/>
      <c r="G157" s="186">
        <f t="shared" si="79"/>
        <v>0</v>
      </c>
      <c r="H157" s="229"/>
      <c r="I157" s="231"/>
      <c r="J157" s="224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5"/>
      <c r="V157" s="224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5"/>
      <c r="AH157" s="227"/>
      <c r="AI157" s="226"/>
      <c r="AJ157" s="226"/>
      <c r="AK157" s="226"/>
      <c r="AL157" s="226"/>
      <c r="AM157" s="226"/>
      <c r="AN157" s="226"/>
      <c r="AO157" s="226"/>
      <c r="AP157" s="226"/>
      <c r="AQ157" s="226"/>
      <c r="AR157" s="226"/>
      <c r="AS157" s="225"/>
      <c r="AT157" s="227"/>
      <c r="AU157" s="226"/>
      <c r="AV157" s="226"/>
      <c r="AW157" s="226"/>
      <c r="AX157" s="226"/>
      <c r="AY157" s="226"/>
      <c r="AZ157" s="226"/>
      <c r="BA157" s="226"/>
      <c r="BB157" s="226"/>
      <c r="BC157" s="226"/>
      <c r="BD157" s="226"/>
      <c r="BE157" s="225"/>
      <c r="BF157" s="227"/>
      <c r="BG157" s="226"/>
      <c r="BH157" s="226"/>
      <c r="BI157" s="226"/>
      <c r="BJ157" s="226"/>
      <c r="BK157" s="226"/>
      <c r="BL157" s="226"/>
      <c r="BM157" s="226"/>
      <c r="BN157" s="226"/>
      <c r="BO157" s="226"/>
      <c r="BP157" s="226"/>
      <c r="BQ157" s="225"/>
      <c r="BR157" s="227"/>
      <c r="BS157" s="226"/>
      <c r="BT157" s="226"/>
      <c r="BU157" s="226"/>
      <c r="BV157" s="226"/>
      <c r="BW157" s="226"/>
      <c r="BX157" s="226"/>
      <c r="BY157" s="226"/>
      <c r="BZ157" s="226"/>
      <c r="CA157" s="226"/>
      <c r="CB157" s="226"/>
      <c r="CC157" s="225"/>
      <c r="CD157" s="40" t="s">
        <v>50</v>
      </c>
    </row>
    <row r="158" spans="1:82" x14ac:dyDescent="0.35">
      <c r="A158" s="40"/>
      <c r="B158" s="122" t="s">
        <v>308</v>
      </c>
      <c r="C158" s="123" t="s">
        <v>309</v>
      </c>
      <c r="D158" s="124"/>
      <c r="E158" s="282"/>
      <c r="F158" s="249"/>
      <c r="G158" s="125">
        <f t="shared" ref="G158:AL158" si="80">SUM(G159:G172)</f>
        <v>0</v>
      </c>
      <c r="H158" s="126">
        <f t="shared" si="80"/>
        <v>0</v>
      </c>
      <c r="I158" s="127">
        <f t="shared" si="80"/>
        <v>0</v>
      </c>
      <c r="J158" s="126">
        <f t="shared" si="80"/>
        <v>0</v>
      </c>
      <c r="K158" s="128">
        <f t="shared" si="80"/>
        <v>0</v>
      </c>
      <c r="L158" s="128">
        <f t="shared" si="80"/>
        <v>0</v>
      </c>
      <c r="M158" s="128">
        <f t="shared" si="80"/>
        <v>0</v>
      </c>
      <c r="N158" s="128">
        <f t="shared" si="80"/>
        <v>0</v>
      </c>
      <c r="O158" s="128">
        <f t="shared" si="80"/>
        <v>0</v>
      </c>
      <c r="P158" s="128">
        <f t="shared" si="80"/>
        <v>0</v>
      </c>
      <c r="Q158" s="128">
        <f t="shared" si="80"/>
        <v>0</v>
      </c>
      <c r="R158" s="128">
        <f t="shared" si="80"/>
        <v>0</v>
      </c>
      <c r="S158" s="128">
        <f t="shared" si="80"/>
        <v>0</v>
      </c>
      <c r="T158" s="128">
        <f t="shared" si="80"/>
        <v>0</v>
      </c>
      <c r="U158" s="127">
        <f t="shared" si="80"/>
        <v>0</v>
      </c>
      <c r="V158" s="126">
        <f t="shared" si="80"/>
        <v>0</v>
      </c>
      <c r="W158" s="128">
        <f t="shared" si="80"/>
        <v>0</v>
      </c>
      <c r="X158" s="128">
        <f t="shared" si="80"/>
        <v>0</v>
      </c>
      <c r="Y158" s="128">
        <f t="shared" si="80"/>
        <v>0</v>
      </c>
      <c r="Z158" s="128">
        <f t="shared" si="80"/>
        <v>0</v>
      </c>
      <c r="AA158" s="128">
        <f t="shared" si="80"/>
        <v>0</v>
      </c>
      <c r="AB158" s="128">
        <f t="shared" si="80"/>
        <v>0</v>
      </c>
      <c r="AC158" s="128">
        <f t="shared" si="80"/>
        <v>0</v>
      </c>
      <c r="AD158" s="128">
        <f t="shared" si="80"/>
        <v>0</v>
      </c>
      <c r="AE158" s="128">
        <f t="shared" si="80"/>
        <v>0</v>
      </c>
      <c r="AF158" s="128">
        <f t="shared" si="80"/>
        <v>0</v>
      </c>
      <c r="AG158" s="127">
        <f t="shared" si="80"/>
        <v>0</v>
      </c>
      <c r="AH158" s="129">
        <f t="shared" si="80"/>
        <v>0</v>
      </c>
      <c r="AI158" s="128">
        <f t="shared" si="80"/>
        <v>0</v>
      </c>
      <c r="AJ158" s="128">
        <f t="shared" si="80"/>
        <v>0</v>
      </c>
      <c r="AK158" s="128">
        <f t="shared" si="80"/>
        <v>0</v>
      </c>
      <c r="AL158" s="128">
        <f t="shared" si="80"/>
        <v>0</v>
      </c>
      <c r="AM158" s="128">
        <f t="shared" ref="AM158:BR158" si="81">SUM(AM159:AM172)</f>
        <v>0</v>
      </c>
      <c r="AN158" s="128">
        <f t="shared" si="81"/>
        <v>0</v>
      </c>
      <c r="AO158" s="128">
        <f t="shared" si="81"/>
        <v>0</v>
      </c>
      <c r="AP158" s="128">
        <f t="shared" si="81"/>
        <v>0</v>
      </c>
      <c r="AQ158" s="128">
        <f t="shared" si="81"/>
        <v>0</v>
      </c>
      <c r="AR158" s="128">
        <f t="shared" si="81"/>
        <v>0</v>
      </c>
      <c r="AS158" s="127">
        <f t="shared" si="81"/>
        <v>0</v>
      </c>
      <c r="AT158" s="129">
        <f t="shared" si="81"/>
        <v>0</v>
      </c>
      <c r="AU158" s="128">
        <f t="shared" si="81"/>
        <v>0</v>
      </c>
      <c r="AV158" s="128">
        <f t="shared" si="81"/>
        <v>0</v>
      </c>
      <c r="AW158" s="128">
        <f t="shared" si="81"/>
        <v>0</v>
      </c>
      <c r="AX158" s="128">
        <f t="shared" si="81"/>
        <v>0</v>
      </c>
      <c r="AY158" s="128">
        <f t="shared" si="81"/>
        <v>0</v>
      </c>
      <c r="AZ158" s="128">
        <f t="shared" si="81"/>
        <v>0</v>
      </c>
      <c r="BA158" s="128">
        <f t="shared" si="81"/>
        <v>0</v>
      </c>
      <c r="BB158" s="128">
        <f t="shared" si="81"/>
        <v>0</v>
      </c>
      <c r="BC158" s="128">
        <f t="shared" si="81"/>
        <v>0</v>
      </c>
      <c r="BD158" s="128">
        <f t="shared" si="81"/>
        <v>0</v>
      </c>
      <c r="BE158" s="127">
        <f t="shared" si="81"/>
        <v>0</v>
      </c>
      <c r="BF158" s="129">
        <f t="shared" si="81"/>
        <v>0</v>
      </c>
      <c r="BG158" s="128">
        <f t="shared" si="81"/>
        <v>0</v>
      </c>
      <c r="BH158" s="128">
        <f t="shared" si="81"/>
        <v>0</v>
      </c>
      <c r="BI158" s="128">
        <f t="shared" si="81"/>
        <v>0</v>
      </c>
      <c r="BJ158" s="128">
        <f t="shared" si="81"/>
        <v>0</v>
      </c>
      <c r="BK158" s="128">
        <f t="shared" si="81"/>
        <v>0</v>
      </c>
      <c r="BL158" s="128">
        <f t="shared" si="81"/>
        <v>0</v>
      </c>
      <c r="BM158" s="128">
        <f t="shared" si="81"/>
        <v>0</v>
      </c>
      <c r="BN158" s="128">
        <f t="shared" si="81"/>
        <v>0</v>
      </c>
      <c r="BO158" s="128">
        <f t="shared" si="81"/>
        <v>0</v>
      </c>
      <c r="BP158" s="128">
        <f t="shared" si="81"/>
        <v>0</v>
      </c>
      <c r="BQ158" s="127">
        <f t="shared" si="81"/>
        <v>0</v>
      </c>
      <c r="BR158" s="129">
        <f t="shared" si="81"/>
        <v>0</v>
      </c>
      <c r="BS158" s="128">
        <f t="shared" ref="BS158:CC158" si="82">SUM(BS159:BS172)</f>
        <v>0</v>
      </c>
      <c r="BT158" s="128">
        <f t="shared" si="82"/>
        <v>0</v>
      </c>
      <c r="BU158" s="128">
        <f t="shared" si="82"/>
        <v>0</v>
      </c>
      <c r="BV158" s="128">
        <f t="shared" si="82"/>
        <v>0</v>
      </c>
      <c r="BW158" s="128">
        <f t="shared" si="82"/>
        <v>0</v>
      </c>
      <c r="BX158" s="128">
        <f t="shared" si="82"/>
        <v>0</v>
      </c>
      <c r="BY158" s="128">
        <f t="shared" si="82"/>
        <v>0</v>
      </c>
      <c r="BZ158" s="128">
        <f t="shared" si="82"/>
        <v>0</v>
      </c>
      <c r="CA158" s="128">
        <f t="shared" si="82"/>
        <v>0</v>
      </c>
      <c r="CB158" s="128">
        <f t="shared" si="82"/>
        <v>0</v>
      </c>
      <c r="CC158" s="127">
        <f t="shared" si="82"/>
        <v>0</v>
      </c>
      <c r="CD158" s="40" t="s">
        <v>50</v>
      </c>
    </row>
    <row r="159" spans="1:82" ht="26" x14ac:dyDescent="0.35">
      <c r="A159" s="40"/>
      <c r="B159" s="74" t="s">
        <v>310</v>
      </c>
      <c r="C159" s="130" t="s">
        <v>311</v>
      </c>
      <c r="D159" s="140" t="s">
        <v>60</v>
      </c>
      <c r="E159" s="255">
        <v>72</v>
      </c>
      <c r="F159" s="223"/>
      <c r="G159" s="75">
        <f t="shared" ref="G159:G163" si="83">+SUM(H159:CC159)</f>
        <v>0</v>
      </c>
      <c r="H159" s="229"/>
      <c r="I159" s="231"/>
      <c r="J159" s="218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7"/>
      <c r="V159" s="218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7"/>
      <c r="AH159" s="220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7"/>
      <c r="AT159" s="220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7"/>
      <c r="BF159" s="220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7"/>
      <c r="BR159" s="220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7"/>
      <c r="CD159" s="40" t="s">
        <v>50</v>
      </c>
    </row>
    <row r="160" spans="1:82" ht="26" x14ac:dyDescent="0.35">
      <c r="A160" s="40"/>
      <c r="B160" s="74" t="s">
        <v>312</v>
      </c>
      <c r="C160" s="130" t="s">
        <v>313</v>
      </c>
      <c r="D160" s="140" t="s">
        <v>60</v>
      </c>
      <c r="E160" s="255">
        <v>72</v>
      </c>
      <c r="F160" s="223"/>
      <c r="G160" s="75">
        <f t="shared" si="83"/>
        <v>0</v>
      </c>
      <c r="H160" s="229"/>
      <c r="I160" s="231"/>
      <c r="J160" s="218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7"/>
      <c r="V160" s="218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7"/>
      <c r="AH160" s="220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7"/>
      <c r="AT160" s="220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7"/>
      <c r="BF160" s="220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7"/>
      <c r="BR160" s="220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7"/>
      <c r="CD160" s="40" t="s">
        <v>50</v>
      </c>
    </row>
    <row r="161" spans="1:82" x14ac:dyDescent="0.35">
      <c r="A161" s="40"/>
      <c r="B161" s="74" t="s">
        <v>314</v>
      </c>
      <c r="C161" s="130" t="s">
        <v>315</v>
      </c>
      <c r="D161" s="131" t="s">
        <v>60</v>
      </c>
      <c r="E161" s="255">
        <v>72</v>
      </c>
      <c r="F161" s="223"/>
      <c r="G161" s="75">
        <f t="shared" si="83"/>
        <v>0</v>
      </c>
      <c r="H161" s="229"/>
      <c r="I161" s="231"/>
      <c r="J161" s="218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7"/>
      <c r="V161" s="218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7"/>
      <c r="AH161" s="220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7"/>
      <c r="AT161" s="220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7"/>
      <c r="BF161" s="220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7"/>
      <c r="BR161" s="220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7"/>
      <c r="CD161" s="40" t="s">
        <v>50</v>
      </c>
    </row>
    <row r="162" spans="1:82" x14ac:dyDescent="0.35">
      <c r="A162" s="40"/>
      <c r="B162" s="102" t="s">
        <v>316</v>
      </c>
      <c r="C162" s="261" t="s">
        <v>317</v>
      </c>
      <c r="D162" s="140"/>
      <c r="E162" s="255"/>
      <c r="F162" s="223"/>
      <c r="G162" s="75"/>
      <c r="H162" s="229"/>
      <c r="I162" s="231"/>
      <c r="J162" s="224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5"/>
      <c r="V162" s="224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5"/>
      <c r="AH162" s="227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  <c r="AS162" s="225"/>
      <c r="AT162" s="227"/>
      <c r="AU162" s="226"/>
      <c r="AV162" s="226"/>
      <c r="AW162" s="226"/>
      <c r="AX162" s="226"/>
      <c r="AY162" s="226"/>
      <c r="AZ162" s="226"/>
      <c r="BA162" s="226"/>
      <c r="BB162" s="226"/>
      <c r="BC162" s="226"/>
      <c r="BD162" s="226"/>
      <c r="BE162" s="225"/>
      <c r="BF162" s="227"/>
      <c r="BG162" s="226"/>
      <c r="BH162" s="226"/>
      <c r="BI162" s="226"/>
      <c r="BJ162" s="226"/>
      <c r="BK162" s="226"/>
      <c r="BL162" s="226"/>
      <c r="BM162" s="226"/>
      <c r="BN162" s="226"/>
      <c r="BO162" s="226"/>
      <c r="BP162" s="226"/>
      <c r="BQ162" s="225"/>
      <c r="BR162" s="227"/>
      <c r="BS162" s="226"/>
      <c r="BT162" s="226"/>
      <c r="BU162" s="226"/>
      <c r="BV162" s="226"/>
      <c r="BW162" s="226"/>
      <c r="BX162" s="226"/>
      <c r="BY162" s="226"/>
      <c r="BZ162" s="226"/>
      <c r="CA162" s="226"/>
      <c r="CB162" s="226"/>
      <c r="CC162" s="225"/>
      <c r="CD162" s="40"/>
    </row>
    <row r="163" spans="1:82" x14ac:dyDescent="0.35">
      <c r="A163" s="40"/>
      <c r="B163" s="74" t="s">
        <v>318</v>
      </c>
      <c r="C163" s="130" t="s">
        <v>317</v>
      </c>
      <c r="D163" s="140" t="s">
        <v>60</v>
      </c>
      <c r="E163" s="255">
        <v>72</v>
      </c>
      <c r="F163" s="223"/>
      <c r="G163" s="75">
        <f t="shared" si="83"/>
        <v>0</v>
      </c>
      <c r="H163" s="229"/>
      <c r="I163" s="231"/>
      <c r="J163" s="218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7"/>
      <c r="V163" s="218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7"/>
      <c r="AH163" s="220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7"/>
      <c r="AT163" s="220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7"/>
      <c r="BF163" s="220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7"/>
      <c r="BR163" s="220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7"/>
      <c r="CD163" s="40" t="s">
        <v>50</v>
      </c>
    </row>
    <row r="164" spans="1:82" x14ac:dyDescent="0.35">
      <c r="A164" s="40"/>
      <c r="B164" s="74" t="s">
        <v>319</v>
      </c>
      <c r="C164" s="130" t="s">
        <v>320</v>
      </c>
      <c r="D164" s="131" t="s">
        <v>321</v>
      </c>
      <c r="E164" s="255">
        <v>672</v>
      </c>
      <c r="F164" s="263"/>
      <c r="G164" s="75">
        <f t="shared" ref="G164:G169" si="84">+E164*F164</f>
        <v>0</v>
      </c>
      <c r="H164" s="229"/>
      <c r="I164" s="231"/>
      <c r="J164" s="229"/>
      <c r="K164" s="230"/>
      <c r="L164" s="230"/>
      <c r="M164" s="230"/>
      <c r="N164" s="230"/>
      <c r="O164" s="230"/>
      <c r="P164" s="230"/>
      <c r="Q164" s="230"/>
      <c r="R164" s="230"/>
      <c r="S164" s="230"/>
      <c r="T164" s="230"/>
      <c r="U164" s="231">
        <f t="shared" ref="U164:U169" si="85">G164/6</f>
        <v>0</v>
      </c>
      <c r="V164" s="229"/>
      <c r="W164" s="230"/>
      <c r="X164" s="230"/>
      <c r="Y164" s="230"/>
      <c r="Z164" s="230"/>
      <c r="AA164" s="230"/>
      <c r="AB164" s="230"/>
      <c r="AC164" s="230"/>
      <c r="AD164" s="230"/>
      <c r="AE164" s="230"/>
      <c r="AF164" s="230"/>
      <c r="AG164" s="231">
        <f t="shared" ref="AG164:AG169" si="86">G164/6</f>
        <v>0</v>
      </c>
      <c r="AH164" s="232"/>
      <c r="AI164" s="230"/>
      <c r="AJ164" s="230"/>
      <c r="AK164" s="230"/>
      <c r="AL164" s="230"/>
      <c r="AM164" s="230"/>
      <c r="AN164" s="230"/>
      <c r="AO164" s="230"/>
      <c r="AP164" s="230"/>
      <c r="AQ164" s="230"/>
      <c r="AR164" s="230"/>
      <c r="AS164" s="231">
        <f t="shared" ref="AS164:AS169" si="87">G164/6</f>
        <v>0</v>
      </c>
      <c r="AT164" s="232"/>
      <c r="AU164" s="230"/>
      <c r="AV164" s="230"/>
      <c r="AW164" s="230"/>
      <c r="AX164" s="230"/>
      <c r="AY164" s="230"/>
      <c r="AZ164" s="230"/>
      <c r="BA164" s="230"/>
      <c r="BB164" s="230"/>
      <c r="BC164" s="230"/>
      <c r="BD164" s="230"/>
      <c r="BE164" s="231">
        <f t="shared" ref="BE164:BE169" si="88">G164/6</f>
        <v>0</v>
      </c>
      <c r="BF164" s="232"/>
      <c r="BG164" s="230"/>
      <c r="BH164" s="230"/>
      <c r="BI164" s="230"/>
      <c r="BJ164" s="230"/>
      <c r="BK164" s="230"/>
      <c r="BL164" s="230"/>
      <c r="BM164" s="230"/>
      <c r="BN164" s="230"/>
      <c r="BO164" s="230"/>
      <c r="BP164" s="230"/>
      <c r="BQ164" s="231">
        <f t="shared" ref="BQ164:BQ169" si="89">G164/6</f>
        <v>0</v>
      </c>
      <c r="BR164" s="232"/>
      <c r="BS164" s="230"/>
      <c r="BT164" s="230"/>
      <c r="BU164" s="230"/>
      <c r="BV164" s="230"/>
      <c r="BW164" s="230"/>
      <c r="BX164" s="230"/>
      <c r="BY164" s="230"/>
      <c r="BZ164" s="230"/>
      <c r="CA164" s="230"/>
      <c r="CB164" s="230"/>
      <c r="CC164" s="231">
        <f t="shared" ref="CC164:CC169" si="90">G164-SUM(H164:CB164)</f>
        <v>0</v>
      </c>
      <c r="CD164" s="40" t="s">
        <v>50</v>
      </c>
    </row>
    <row r="165" spans="1:82" x14ac:dyDescent="0.35">
      <c r="A165" s="40"/>
      <c r="B165" s="74" t="s">
        <v>322</v>
      </c>
      <c r="C165" s="130" t="s">
        <v>323</v>
      </c>
      <c r="D165" s="131" t="s">
        <v>321</v>
      </c>
      <c r="E165" s="255">
        <v>366</v>
      </c>
      <c r="F165" s="263"/>
      <c r="G165" s="75">
        <f t="shared" si="84"/>
        <v>0</v>
      </c>
      <c r="H165" s="229"/>
      <c r="I165" s="231"/>
      <c r="J165" s="229"/>
      <c r="K165" s="230"/>
      <c r="L165" s="230"/>
      <c r="M165" s="230"/>
      <c r="N165" s="230"/>
      <c r="O165" s="230"/>
      <c r="P165" s="230"/>
      <c r="Q165" s="230"/>
      <c r="R165" s="230"/>
      <c r="S165" s="230"/>
      <c r="T165" s="230"/>
      <c r="U165" s="231">
        <f t="shared" si="85"/>
        <v>0</v>
      </c>
      <c r="V165" s="229"/>
      <c r="W165" s="230"/>
      <c r="X165" s="230"/>
      <c r="Y165" s="230"/>
      <c r="Z165" s="230"/>
      <c r="AA165" s="230"/>
      <c r="AB165" s="230"/>
      <c r="AC165" s="230"/>
      <c r="AD165" s="230"/>
      <c r="AE165" s="230"/>
      <c r="AF165" s="230"/>
      <c r="AG165" s="231">
        <f t="shared" si="86"/>
        <v>0</v>
      </c>
      <c r="AH165" s="232"/>
      <c r="AI165" s="230"/>
      <c r="AJ165" s="230"/>
      <c r="AK165" s="230"/>
      <c r="AL165" s="230"/>
      <c r="AM165" s="230"/>
      <c r="AN165" s="230"/>
      <c r="AO165" s="230"/>
      <c r="AP165" s="230"/>
      <c r="AQ165" s="230"/>
      <c r="AR165" s="230"/>
      <c r="AS165" s="231">
        <f t="shared" si="87"/>
        <v>0</v>
      </c>
      <c r="AT165" s="232"/>
      <c r="AU165" s="230"/>
      <c r="AV165" s="230"/>
      <c r="AW165" s="230"/>
      <c r="AX165" s="230"/>
      <c r="AY165" s="230"/>
      <c r="AZ165" s="230"/>
      <c r="BA165" s="230"/>
      <c r="BB165" s="230"/>
      <c r="BC165" s="230"/>
      <c r="BD165" s="230"/>
      <c r="BE165" s="231">
        <f t="shared" si="88"/>
        <v>0</v>
      </c>
      <c r="BF165" s="232"/>
      <c r="BG165" s="230"/>
      <c r="BH165" s="230"/>
      <c r="BI165" s="230"/>
      <c r="BJ165" s="230"/>
      <c r="BK165" s="230"/>
      <c r="BL165" s="230"/>
      <c r="BM165" s="230"/>
      <c r="BN165" s="230"/>
      <c r="BO165" s="230"/>
      <c r="BP165" s="230"/>
      <c r="BQ165" s="231">
        <f t="shared" si="89"/>
        <v>0</v>
      </c>
      <c r="BR165" s="232"/>
      <c r="BS165" s="230"/>
      <c r="BT165" s="230"/>
      <c r="BU165" s="230"/>
      <c r="BV165" s="230"/>
      <c r="BW165" s="230"/>
      <c r="BX165" s="230"/>
      <c r="BY165" s="230"/>
      <c r="BZ165" s="230"/>
      <c r="CA165" s="230"/>
      <c r="CB165" s="230"/>
      <c r="CC165" s="231">
        <f t="shared" si="90"/>
        <v>0</v>
      </c>
      <c r="CD165" s="40" t="s">
        <v>50</v>
      </c>
    </row>
    <row r="166" spans="1:82" x14ac:dyDescent="0.35">
      <c r="A166" s="40"/>
      <c r="B166" s="74" t="s">
        <v>324</v>
      </c>
      <c r="C166" s="130" t="s">
        <v>325</v>
      </c>
      <c r="D166" s="131" t="s">
        <v>321</v>
      </c>
      <c r="E166" s="255">
        <v>183</v>
      </c>
      <c r="F166" s="263"/>
      <c r="G166" s="75">
        <f t="shared" si="84"/>
        <v>0</v>
      </c>
      <c r="H166" s="229"/>
      <c r="I166" s="231"/>
      <c r="J166" s="229"/>
      <c r="K166" s="230"/>
      <c r="L166" s="230"/>
      <c r="M166" s="230"/>
      <c r="N166" s="230"/>
      <c r="O166" s="230"/>
      <c r="P166" s="230"/>
      <c r="Q166" s="230"/>
      <c r="R166" s="230"/>
      <c r="S166" s="230"/>
      <c r="T166" s="230"/>
      <c r="U166" s="231">
        <f t="shared" si="85"/>
        <v>0</v>
      </c>
      <c r="V166" s="229"/>
      <c r="W166" s="230"/>
      <c r="X166" s="230"/>
      <c r="Y166" s="230"/>
      <c r="Z166" s="230"/>
      <c r="AA166" s="230"/>
      <c r="AB166" s="230"/>
      <c r="AC166" s="230"/>
      <c r="AD166" s="230"/>
      <c r="AE166" s="230"/>
      <c r="AF166" s="230"/>
      <c r="AG166" s="231">
        <f t="shared" si="86"/>
        <v>0</v>
      </c>
      <c r="AH166" s="232"/>
      <c r="AI166" s="230"/>
      <c r="AJ166" s="230"/>
      <c r="AK166" s="230"/>
      <c r="AL166" s="230"/>
      <c r="AM166" s="230"/>
      <c r="AN166" s="230"/>
      <c r="AO166" s="230"/>
      <c r="AP166" s="230"/>
      <c r="AQ166" s="230"/>
      <c r="AR166" s="230"/>
      <c r="AS166" s="231">
        <f t="shared" si="87"/>
        <v>0</v>
      </c>
      <c r="AT166" s="232"/>
      <c r="AU166" s="230"/>
      <c r="AV166" s="230"/>
      <c r="AW166" s="230"/>
      <c r="AX166" s="230"/>
      <c r="AY166" s="230"/>
      <c r="AZ166" s="230"/>
      <c r="BA166" s="230"/>
      <c r="BB166" s="230"/>
      <c r="BC166" s="230"/>
      <c r="BD166" s="230"/>
      <c r="BE166" s="231">
        <f t="shared" si="88"/>
        <v>0</v>
      </c>
      <c r="BF166" s="232"/>
      <c r="BG166" s="230"/>
      <c r="BH166" s="230"/>
      <c r="BI166" s="230"/>
      <c r="BJ166" s="230"/>
      <c r="BK166" s="230"/>
      <c r="BL166" s="230"/>
      <c r="BM166" s="230"/>
      <c r="BN166" s="230"/>
      <c r="BO166" s="230"/>
      <c r="BP166" s="230"/>
      <c r="BQ166" s="231">
        <f t="shared" si="89"/>
        <v>0</v>
      </c>
      <c r="BR166" s="232"/>
      <c r="BS166" s="230"/>
      <c r="BT166" s="230"/>
      <c r="BU166" s="230"/>
      <c r="BV166" s="230"/>
      <c r="BW166" s="230"/>
      <c r="BX166" s="230"/>
      <c r="BY166" s="230"/>
      <c r="BZ166" s="230"/>
      <c r="CA166" s="230"/>
      <c r="CB166" s="230"/>
      <c r="CC166" s="231">
        <f t="shared" si="90"/>
        <v>0</v>
      </c>
      <c r="CD166" s="40" t="s">
        <v>50</v>
      </c>
    </row>
    <row r="167" spans="1:82" x14ac:dyDescent="0.35">
      <c r="A167" s="40"/>
      <c r="B167" s="74" t="s">
        <v>326</v>
      </c>
      <c r="C167" s="130" t="s">
        <v>327</v>
      </c>
      <c r="D167" s="131" t="s">
        <v>321</v>
      </c>
      <c r="E167" s="255">
        <v>92</v>
      </c>
      <c r="F167" s="263"/>
      <c r="G167" s="75">
        <f t="shared" si="84"/>
        <v>0</v>
      </c>
      <c r="H167" s="229"/>
      <c r="I167" s="231"/>
      <c r="J167" s="229"/>
      <c r="K167" s="230"/>
      <c r="L167" s="230"/>
      <c r="M167" s="230"/>
      <c r="N167" s="230"/>
      <c r="O167" s="230"/>
      <c r="P167" s="230"/>
      <c r="Q167" s="230"/>
      <c r="R167" s="230"/>
      <c r="S167" s="230"/>
      <c r="T167" s="230"/>
      <c r="U167" s="231">
        <f t="shared" si="85"/>
        <v>0</v>
      </c>
      <c r="V167" s="229"/>
      <c r="W167" s="230"/>
      <c r="X167" s="230"/>
      <c r="Y167" s="230"/>
      <c r="Z167" s="230"/>
      <c r="AA167" s="230"/>
      <c r="AB167" s="230"/>
      <c r="AC167" s="230"/>
      <c r="AD167" s="230"/>
      <c r="AE167" s="230"/>
      <c r="AF167" s="230"/>
      <c r="AG167" s="231">
        <f t="shared" si="86"/>
        <v>0</v>
      </c>
      <c r="AH167" s="232"/>
      <c r="AI167" s="230"/>
      <c r="AJ167" s="230"/>
      <c r="AK167" s="230"/>
      <c r="AL167" s="230"/>
      <c r="AM167" s="230"/>
      <c r="AN167" s="230"/>
      <c r="AO167" s="230"/>
      <c r="AP167" s="230"/>
      <c r="AQ167" s="230"/>
      <c r="AR167" s="230"/>
      <c r="AS167" s="231">
        <f t="shared" si="87"/>
        <v>0</v>
      </c>
      <c r="AT167" s="232"/>
      <c r="AU167" s="230"/>
      <c r="AV167" s="230"/>
      <c r="AW167" s="230"/>
      <c r="AX167" s="230"/>
      <c r="AY167" s="230"/>
      <c r="AZ167" s="230"/>
      <c r="BA167" s="230"/>
      <c r="BB167" s="230"/>
      <c r="BC167" s="230"/>
      <c r="BD167" s="230"/>
      <c r="BE167" s="231">
        <f t="shared" si="88"/>
        <v>0</v>
      </c>
      <c r="BF167" s="232"/>
      <c r="BG167" s="230"/>
      <c r="BH167" s="230"/>
      <c r="BI167" s="230"/>
      <c r="BJ167" s="230"/>
      <c r="BK167" s="230"/>
      <c r="BL167" s="230"/>
      <c r="BM167" s="230"/>
      <c r="BN167" s="230"/>
      <c r="BO167" s="230"/>
      <c r="BP167" s="230"/>
      <c r="BQ167" s="231">
        <f t="shared" si="89"/>
        <v>0</v>
      </c>
      <c r="BR167" s="232"/>
      <c r="BS167" s="230"/>
      <c r="BT167" s="230"/>
      <c r="BU167" s="230"/>
      <c r="BV167" s="230"/>
      <c r="BW167" s="230"/>
      <c r="BX167" s="230"/>
      <c r="BY167" s="230"/>
      <c r="BZ167" s="230"/>
      <c r="CA167" s="230"/>
      <c r="CB167" s="230"/>
      <c r="CC167" s="231">
        <f t="shared" si="90"/>
        <v>0</v>
      </c>
      <c r="CD167" s="40" t="s">
        <v>50</v>
      </c>
    </row>
    <row r="168" spans="1:82" x14ac:dyDescent="0.35">
      <c r="A168" s="40"/>
      <c r="B168" s="74" t="s">
        <v>328</v>
      </c>
      <c r="C168" s="130" t="s">
        <v>329</v>
      </c>
      <c r="D168" s="131" t="s">
        <v>321</v>
      </c>
      <c r="E168" s="255">
        <v>92</v>
      </c>
      <c r="F168" s="263"/>
      <c r="G168" s="75">
        <f t="shared" si="84"/>
        <v>0</v>
      </c>
      <c r="H168" s="229"/>
      <c r="I168" s="231"/>
      <c r="J168" s="229"/>
      <c r="K168" s="230"/>
      <c r="L168" s="230"/>
      <c r="M168" s="230"/>
      <c r="N168" s="230"/>
      <c r="O168" s="230"/>
      <c r="P168" s="230"/>
      <c r="Q168" s="230"/>
      <c r="R168" s="230"/>
      <c r="S168" s="230"/>
      <c r="T168" s="230"/>
      <c r="U168" s="231">
        <f t="shared" si="85"/>
        <v>0</v>
      </c>
      <c r="V168" s="229"/>
      <c r="W168" s="230"/>
      <c r="X168" s="230"/>
      <c r="Y168" s="230"/>
      <c r="Z168" s="230"/>
      <c r="AA168" s="230"/>
      <c r="AB168" s="230"/>
      <c r="AC168" s="230"/>
      <c r="AD168" s="230"/>
      <c r="AE168" s="230"/>
      <c r="AF168" s="230"/>
      <c r="AG168" s="231">
        <f t="shared" si="86"/>
        <v>0</v>
      </c>
      <c r="AH168" s="232"/>
      <c r="AI168" s="230"/>
      <c r="AJ168" s="230"/>
      <c r="AK168" s="230"/>
      <c r="AL168" s="230"/>
      <c r="AM168" s="230"/>
      <c r="AN168" s="230"/>
      <c r="AO168" s="230"/>
      <c r="AP168" s="230"/>
      <c r="AQ168" s="230"/>
      <c r="AR168" s="230"/>
      <c r="AS168" s="231">
        <f t="shared" si="87"/>
        <v>0</v>
      </c>
      <c r="AT168" s="232"/>
      <c r="AU168" s="230"/>
      <c r="AV168" s="230"/>
      <c r="AW168" s="230"/>
      <c r="AX168" s="230"/>
      <c r="AY168" s="230"/>
      <c r="AZ168" s="230"/>
      <c r="BA168" s="230"/>
      <c r="BB168" s="230"/>
      <c r="BC168" s="230"/>
      <c r="BD168" s="230"/>
      <c r="BE168" s="231">
        <f t="shared" si="88"/>
        <v>0</v>
      </c>
      <c r="BF168" s="232"/>
      <c r="BG168" s="230"/>
      <c r="BH168" s="230"/>
      <c r="BI168" s="230"/>
      <c r="BJ168" s="230"/>
      <c r="BK168" s="230"/>
      <c r="BL168" s="230"/>
      <c r="BM168" s="230"/>
      <c r="BN168" s="230"/>
      <c r="BO168" s="230"/>
      <c r="BP168" s="230"/>
      <c r="BQ168" s="231">
        <f t="shared" si="89"/>
        <v>0</v>
      </c>
      <c r="BR168" s="232"/>
      <c r="BS168" s="230"/>
      <c r="BT168" s="230"/>
      <c r="BU168" s="230"/>
      <c r="BV168" s="230"/>
      <c r="BW168" s="230"/>
      <c r="BX168" s="230"/>
      <c r="BY168" s="230"/>
      <c r="BZ168" s="230"/>
      <c r="CA168" s="230"/>
      <c r="CB168" s="230"/>
      <c r="CC168" s="231">
        <f t="shared" si="90"/>
        <v>0</v>
      </c>
      <c r="CD168" s="40" t="s">
        <v>50</v>
      </c>
    </row>
    <row r="169" spans="1:82" x14ac:dyDescent="0.35">
      <c r="A169" s="40"/>
      <c r="B169" s="74" t="s">
        <v>330</v>
      </c>
      <c r="C169" s="130" t="s">
        <v>331</v>
      </c>
      <c r="D169" s="131" t="s">
        <v>321</v>
      </c>
      <c r="E169" s="255">
        <f>183/2</f>
        <v>92</v>
      </c>
      <c r="F169" s="263"/>
      <c r="G169" s="75">
        <f t="shared" si="84"/>
        <v>0</v>
      </c>
      <c r="H169" s="229"/>
      <c r="I169" s="231"/>
      <c r="J169" s="229"/>
      <c r="K169" s="230"/>
      <c r="L169" s="230"/>
      <c r="M169" s="230"/>
      <c r="N169" s="230"/>
      <c r="O169" s="230"/>
      <c r="P169" s="230"/>
      <c r="Q169" s="230"/>
      <c r="R169" s="230"/>
      <c r="S169" s="230"/>
      <c r="T169" s="230"/>
      <c r="U169" s="231">
        <f t="shared" si="85"/>
        <v>0</v>
      </c>
      <c r="V169" s="229"/>
      <c r="W169" s="230"/>
      <c r="X169" s="230"/>
      <c r="Y169" s="230"/>
      <c r="Z169" s="230"/>
      <c r="AA169" s="230"/>
      <c r="AB169" s="230"/>
      <c r="AC169" s="230"/>
      <c r="AD169" s="230"/>
      <c r="AE169" s="230"/>
      <c r="AF169" s="230"/>
      <c r="AG169" s="231">
        <f t="shared" si="86"/>
        <v>0</v>
      </c>
      <c r="AH169" s="232"/>
      <c r="AI169" s="230"/>
      <c r="AJ169" s="230"/>
      <c r="AK169" s="230"/>
      <c r="AL169" s="230"/>
      <c r="AM169" s="230"/>
      <c r="AN169" s="230"/>
      <c r="AO169" s="230"/>
      <c r="AP169" s="230"/>
      <c r="AQ169" s="230"/>
      <c r="AR169" s="230"/>
      <c r="AS169" s="231">
        <f t="shared" si="87"/>
        <v>0</v>
      </c>
      <c r="AT169" s="232"/>
      <c r="AU169" s="230"/>
      <c r="AV169" s="230"/>
      <c r="AW169" s="230"/>
      <c r="AX169" s="230"/>
      <c r="AY169" s="230"/>
      <c r="AZ169" s="230"/>
      <c r="BA169" s="230"/>
      <c r="BB169" s="230"/>
      <c r="BC169" s="230"/>
      <c r="BD169" s="230"/>
      <c r="BE169" s="231">
        <f t="shared" si="88"/>
        <v>0</v>
      </c>
      <c r="BF169" s="232"/>
      <c r="BG169" s="230"/>
      <c r="BH169" s="230"/>
      <c r="BI169" s="230"/>
      <c r="BJ169" s="230"/>
      <c r="BK169" s="230"/>
      <c r="BL169" s="230"/>
      <c r="BM169" s="230"/>
      <c r="BN169" s="230"/>
      <c r="BO169" s="230"/>
      <c r="BP169" s="230"/>
      <c r="BQ169" s="231">
        <f t="shared" si="89"/>
        <v>0</v>
      </c>
      <c r="BR169" s="232"/>
      <c r="BS169" s="230"/>
      <c r="BT169" s="230"/>
      <c r="BU169" s="230"/>
      <c r="BV169" s="230"/>
      <c r="BW169" s="230"/>
      <c r="BX169" s="230"/>
      <c r="BY169" s="230"/>
      <c r="BZ169" s="230"/>
      <c r="CA169" s="230"/>
      <c r="CB169" s="230"/>
      <c r="CC169" s="231">
        <f t="shared" si="90"/>
        <v>0</v>
      </c>
      <c r="CD169" s="40" t="s">
        <v>50</v>
      </c>
    </row>
    <row r="170" spans="1:82" x14ac:dyDescent="0.35">
      <c r="A170" s="40"/>
      <c r="B170" s="102" t="s">
        <v>332</v>
      </c>
      <c r="C170" s="261" t="s">
        <v>333</v>
      </c>
      <c r="D170" s="131"/>
      <c r="E170" s="289"/>
      <c r="F170" s="223"/>
      <c r="G170" s="75"/>
      <c r="H170" s="229"/>
      <c r="I170" s="231"/>
      <c r="J170" s="229"/>
      <c r="K170" s="230"/>
      <c r="L170" s="230"/>
      <c r="M170" s="230"/>
      <c r="N170" s="230"/>
      <c r="O170" s="230"/>
      <c r="P170" s="230"/>
      <c r="Q170" s="230"/>
      <c r="R170" s="230"/>
      <c r="S170" s="230"/>
      <c r="T170" s="230"/>
      <c r="U170" s="231"/>
      <c r="V170" s="229"/>
      <c r="W170" s="230"/>
      <c r="X170" s="230"/>
      <c r="Y170" s="230"/>
      <c r="Z170" s="230"/>
      <c r="AA170" s="230"/>
      <c r="AB170" s="230"/>
      <c r="AC170" s="230"/>
      <c r="AD170" s="230"/>
      <c r="AE170" s="230"/>
      <c r="AF170" s="230"/>
      <c r="AG170" s="231"/>
      <c r="AH170" s="232"/>
      <c r="AI170" s="230"/>
      <c r="AJ170" s="230"/>
      <c r="AK170" s="230"/>
      <c r="AL170" s="230"/>
      <c r="AM170" s="230"/>
      <c r="AN170" s="230"/>
      <c r="AO170" s="230"/>
      <c r="AP170" s="230"/>
      <c r="AQ170" s="230"/>
      <c r="AR170" s="230"/>
      <c r="AS170" s="231"/>
      <c r="AT170" s="232"/>
      <c r="AU170" s="230"/>
      <c r="AV170" s="230"/>
      <c r="AW170" s="230"/>
      <c r="AX170" s="230"/>
      <c r="AY170" s="230"/>
      <c r="AZ170" s="230"/>
      <c r="BA170" s="230"/>
      <c r="BB170" s="230"/>
      <c r="BC170" s="230"/>
      <c r="BD170" s="230"/>
      <c r="BE170" s="231"/>
      <c r="BF170" s="232"/>
      <c r="BG170" s="230"/>
      <c r="BH170" s="230"/>
      <c r="BI170" s="230"/>
      <c r="BJ170" s="230"/>
      <c r="BK170" s="230"/>
      <c r="BL170" s="230"/>
      <c r="BM170" s="230"/>
      <c r="BN170" s="230"/>
      <c r="BO170" s="230"/>
      <c r="BP170" s="230"/>
      <c r="BQ170" s="231"/>
      <c r="BR170" s="232"/>
      <c r="BS170" s="230"/>
      <c r="BT170" s="230"/>
      <c r="BU170" s="230"/>
      <c r="BV170" s="230"/>
      <c r="BW170" s="230"/>
      <c r="BX170" s="230"/>
      <c r="BY170" s="230"/>
      <c r="BZ170" s="230"/>
      <c r="CA170" s="230"/>
      <c r="CB170" s="230"/>
      <c r="CC170" s="231"/>
      <c r="CD170" s="40"/>
    </row>
    <row r="171" spans="1:82" ht="26" x14ac:dyDescent="0.35">
      <c r="A171" s="40"/>
      <c r="B171" s="74" t="s">
        <v>334</v>
      </c>
      <c r="C171" s="130" t="s">
        <v>335</v>
      </c>
      <c r="D171" s="131" t="s">
        <v>60</v>
      </c>
      <c r="E171" s="289">
        <v>72</v>
      </c>
      <c r="F171" s="223"/>
      <c r="G171" s="75">
        <f t="shared" ref="G171:G172" si="91">+SUM(H171:CC171)</f>
        <v>0</v>
      </c>
      <c r="H171" s="229"/>
      <c r="I171" s="231"/>
      <c r="J171" s="218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7"/>
      <c r="V171" s="218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7"/>
      <c r="AH171" s="220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7"/>
      <c r="AT171" s="220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7"/>
      <c r="BF171" s="220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7"/>
      <c r="BR171" s="220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7"/>
      <c r="CD171" s="40"/>
    </row>
    <row r="172" spans="1:82" ht="26" x14ac:dyDescent="0.35">
      <c r="A172" s="40"/>
      <c r="B172" s="74" t="s">
        <v>336</v>
      </c>
      <c r="C172" s="130" t="s">
        <v>337</v>
      </c>
      <c r="D172" s="131" t="s">
        <v>338</v>
      </c>
      <c r="E172" s="289">
        <v>360</v>
      </c>
      <c r="F172" s="223"/>
      <c r="G172" s="75">
        <f t="shared" si="91"/>
        <v>0</v>
      </c>
      <c r="H172" s="229"/>
      <c r="I172" s="231"/>
      <c r="J172" s="218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7"/>
      <c r="V172" s="218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7"/>
      <c r="AH172" s="220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7"/>
      <c r="AT172" s="220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7"/>
      <c r="BF172" s="220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7"/>
      <c r="BR172" s="220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7"/>
      <c r="CD172" s="40"/>
    </row>
    <row r="173" spans="1:82" x14ac:dyDescent="0.35">
      <c r="A173" s="40"/>
      <c r="B173" s="122" t="s">
        <v>339</v>
      </c>
      <c r="C173" s="123" t="s">
        <v>340</v>
      </c>
      <c r="D173" s="124"/>
      <c r="E173" s="282"/>
      <c r="F173" s="249"/>
      <c r="G173" s="125">
        <f>SUM(G174:G175)</f>
        <v>0</v>
      </c>
      <c r="H173" s="126">
        <f>SUM(H174:H175)</f>
        <v>0</v>
      </c>
      <c r="I173" s="127">
        <f t="shared" ref="I173:BT173" si="92">SUM(I174:I175)</f>
        <v>0</v>
      </c>
      <c r="J173" s="126">
        <f t="shared" si="92"/>
        <v>0</v>
      </c>
      <c r="K173" s="128">
        <f t="shared" si="92"/>
        <v>0</v>
      </c>
      <c r="L173" s="128">
        <f t="shared" si="92"/>
        <v>0</v>
      </c>
      <c r="M173" s="128">
        <f t="shared" si="92"/>
        <v>0</v>
      </c>
      <c r="N173" s="128">
        <f t="shared" si="92"/>
        <v>0</v>
      </c>
      <c r="O173" s="128">
        <f t="shared" si="92"/>
        <v>0</v>
      </c>
      <c r="P173" s="128">
        <f t="shared" si="92"/>
        <v>0</v>
      </c>
      <c r="Q173" s="128">
        <f t="shared" si="92"/>
        <v>0</v>
      </c>
      <c r="R173" s="128">
        <f t="shared" si="92"/>
        <v>0</v>
      </c>
      <c r="S173" s="128">
        <f t="shared" si="92"/>
        <v>0</v>
      </c>
      <c r="T173" s="128">
        <f t="shared" si="92"/>
        <v>0</v>
      </c>
      <c r="U173" s="127">
        <f t="shared" si="92"/>
        <v>0</v>
      </c>
      <c r="V173" s="126">
        <f t="shared" si="92"/>
        <v>0</v>
      </c>
      <c r="W173" s="128">
        <f t="shared" si="92"/>
        <v>0</v>
      </c>
      <c r="X173" s="128">
        <f t="shared" si="92"/>
        <v>0</v>
      </c>
      <c r="Y173" s="128">
        <f t="shared" si="92"/>
        <v>0</v>
      </c>
      <c r="Z173" s="128">
        <f t="shared" si="92"/>
        <v>0</v>
      </c>
      <c r="AA173" s="128">
        <f t="shared" si="92"/>
        <v>0</v>
      </c>
      <c r="AB173" s="128">
        <f t="shared" si="92"/>
        <v>0</v>
      </c>
      <c r="AC173" s="128">
        <f t="shared" si="92"/>
        <v>0</v>
      </c>
      <c r="AD173" s="128">
        <f t="shared" si="92"/>
        <v>0</v>
      </c>
      <c r="AE173" s="128">
        <f t="shared" si="92"/>
        <v>0</v>
      </c>
      <c r="AF173" s="128">
        <f t="shared" si="92"/>
        <v>0</v>
      </c>
      <c r="AG173" s="127">
        <f t="shared" si="92"/>
        <v>0</v>
      </c>
      <c r="AH173" s="129">
        <f t="shared" si="92"/>
        <v>0</v>
      </c>
      <c r="AI173" s="128">
        <f t="shared" si="92"/>
        <v>0</v>
      </c>
      <c r="AJ173" s="128">
        <f t="shared" si="92"/>
        <v>0</v>
      </c>
      <c r="AK173" s="128">
        <f t="shared" si="92"/>
        <v>0</v>
      </c>
      <c r="AL173" s="128">
        <f t="shared" si="92"/>
        <v>0</v>
      </c>
      <c r="AM173" s="128">
        <f t="shared" si="92"/>
        <v>0</v>
      </c>
      <c r="AN173" s="128">
        <f t="shared" si="92"/>
        <v>0</v>
      </c>
      <c r="AO173" s="128">
        <f t="shared" si="92"/>
        <v>0</v>
      </c>
      <c r="AP173" s="128">
        <f t="shared" si="92"/>
        <v>0</v>
      </c>
      <c r="AQ173" s="128">
        <f t="shared" si="92"/>
        <v>0</v>
      </c>
      <c r="AR173" s="128">
        <f t="shared" si="92"/>
        <v>0</v>
      </c>
      <c r="AS173" s="127">
        <f t="shared" si="92"/>
        <v>0</v>
      </c>
      <c r="AT173" s="129">
        <f t="shared" si="92"/>
        <v>0</v>
      </c>
      <c r="AU173" s="128">
        <f t="shared" si="92"/>
        <v>0</v>
      </c>
      <c r="AV173" s="128">
        <f t="shared" si="92"/>
        <v>0</v>
      </c>
      <c r="AW173" s="128">
        <f t="shared" si="92"/>
        <v>0</v>
      </c>
      <c r="AX173" s="128">
        <f t="shared" si="92"/>
        <v>0</v>
      </c>
      <c r="AY173" s="128">
        <f t="shared" si="92"/>
        <v>0</v>
      </c>
      <c r="AZ173" s="128">
        <f t="shared" si="92"/>
        <v>0</v>
      </c>
      <c r="BA173" s="128">
        <f t="shared" si="92"/>
        <v>0</v>
      </c>
      <c r="BB173" s="128">
        <f t="shared" si="92"/>
        <v>0</v>
      </c>
      <c r="BC173" s="128">
        <f t="shared" si="92"/>
        <v>0</v>
      </c>
      <c r="BD173" s="128">
        <f t="shared" si="92"/>
        <v>0</v>
      </c>
      <c r="BE173" s="127">
        <f t="shared" si="92"/>
        <v>0</v>
      </c>
      <c r="BF173" s="129">
        <f t="shared" si="92"/>
        <v>0</v>
      </c>
      <c r="BG173" s="128">
        <f t="shared" si="92"/>
        <v>0</v>
      </c>
      <c r="BH173" s="128">
        <f t="shared" si="92"/>
        <v>0</v>
      </c>
      <c r="BI173" s="128">
        <f t="shared" si="92"/>
        <v>0</v>
      </c>
      <c r="BJ173" s="128">
        <f t="shared" si="92"/>
        <v>0</v>
      </c>
      <c r="BK173" s="128">
        <f t="shared" si="92"/>
        <v>0</v>
      </c>
      <c r="BL173" s="128">
        <f t="shared" si="92"/>
        <v>0</v>
      </c>
      <c r="BM173" s="128">
        <f t="shared" si="92"/>
        <v>0</v>
      </c>
      <c r="BN173" s="128">
        <f t="shared" si="92"/>
        <v>0</v>
      </c>
      <c r="BO173" s="128">
        <f t="shared" si="92"/>
        <v>0</v>
      </c>
      <c r="BP173" s="128">
        <f t="shared" si="92"/>
        <v>0</v>
      </c>
      <c r="BQ173" s="127">
        <f t="shared" si="92"/>
        <v>0</v>
      </c>
      <c r="BR173" s="129">
        <f t="shared" si="92"/>
        <v>0</v>
      </c>
      <c r="BS173" s="128">
        <f t="shared" si="92"/>
        <v>0</v>
      </c>
      <c r="BT173" s="128">
        <f t="shared" si="92"/>
        <v>0</v>
      </c>
      <c r="BU173" s="128">
        <f t="shared" ref="BU173:CC173" si="93">SUM(BU174:BU175)</f>
        <v>0</v>
      </c>
      <c r="BV173" s="128">
        <f t="shared" si="93"/>
        <v>0</v>
      </c>
      <c r="BW173" s="128">
        <f t="shared" si="93"/>
        <v>0</v>
      </c>
      <c r="BX173" s="128">
        <f t="shared" si="93"/>
        <v>0</v>
      </c>
      <c r="BY173" s="128">
        <f t="shared" si="93"/>
        <v>0</v>
      </c>
      <c r="BZ173" s="128">
        <f t="shared" si="93"/>
        <v>0</v>
      </c>
      <c r="CA173" s="128">
        <f t="shared" si="93"/>
        <v>0</v>
      </c>
      <c r="CB173" s="128">
        <f t="shared" si="93"/>
        <v>0</v>
      </c>
      <c r="CC173" s="127">
        <f t="shared" si="93"/>
        <v>0</v>
      </c>
      <c r="CD173" s="40" t="s">
        <v>50</v>
      </c>
    </row>
    <row r="174" spans="1:82" x14ac:dyDescent="0.35">
      <c r="A174" s="40"/>
      <c r="B174" s="74" t="s">
        <v>341</v>
      </c>
      <c r="C174" s="130" t="s">
        <v>342</v>
      </c>
      <c r="D174" s="131" t="s">
        <v>90</v>
      </c>
      <c r="E174" s="255">
        <v>1</v>
      </c>
      <c r="F174" s="215"/>
      <c r="G174" s="75">
        <f>+E174*F174</f>
        <v>0</v>
      </c>
      <c r="H174" s="229"/>
      <c r="I174" s="231"/>
      <c r="J174" s="229"/>
      <c r="K174" s="230"/>
      <c r="L174" s="230"/>
      <c r="M174" s="230"/>
      <c r="N174" s="230"/>
      <c r="O174" s="230"/>
      <c r="P174" s="230"/>
      <c r="Q174" s="230"/>
      <c r="R174" s="230"/>
      <c r="S174" s="230"/>
      <c r="T174" s="230"/>
      <c r="U174" s="231">
        <f>G174/2.5</f>
        <v>0</v>
      </c>
      <c r="V174" s="229"/>
      <c r="W174" s="230"/>
      <c r="X174" s="230"/>
      <c r="Y174" s="230"/>
      <c r="Z174" s="230"/>
      <c r="AA174" s="230"/>
      <c r="AB174" s="230"/>
      <c r="AC174" s="230"/>
      <c r="AD174" s="230"/>
      <c r="AE174" s="230"/>
      <c r="AF174" s="230"/>
      <c r="AG174" s="231">
        <f>G174/2.5</f>
        <v>0</v>
      </c>
      <c r="AH174" s="232"/>
      <c r="AI174" s="230"/>
      <c r="AJ174" s="230"/>
      <c r="AK174" s="230"/>
      <c r="AL174" s="230"/>
      <c r="AM174" s="230">
        <f>G174-SUM(J174:AL174)</f>
        <v>0</v>
      </c>
      <c r="AN174" s="230"/>
      <c r="AO174" s="230"/>
      <c r="AP174" s="230"/>
      <c r="AQ174" s="230"/>
      <c r="AR174" s="230"/>
      <c r="AS174" s="231"/>
      <c r="AT174" s="232"/>
      <c r="AU174" s="230"/>
      <c r="AV174" s="230"/>
      <c r="AW174" s="230"/>
      <c r="AX174" s="230"/>
      <c r="AY174" s="230"/>
      <c r="AZ174" s="230"/>
      <c r="BA174" s="230"/>
      <c r="BB174" s="230"/>
      <c r="BC174" s="230"/>
      <c r="BD174" s="230"/>
      <c r="BE174" s="231"/>
      <c r="BF174" s="232"/>
      <c r="BG174" s="230"/>
      <c r="BH174" s="230"/>
      <c r="BI174" s="230"/>
      <c r="BJ174" s="230"/>
      <c r="BK174" s="230"/>
      <c r="BL174" s="230"/>
      <c r="BM174" s="230"/>
      <c r="BN174" s="230"/>
      <c r="BO174" s="230"/>
      <c r="BP174" s="230"/>
      <c r="BQ174" s="231"/>
      <c r="BR174" s="232"/>
      <c r="BS174" s="230"/>
      <c r="BT174" s="230"/>
      <c r="BU174" s="230"/>
      <c r="BV174" s="230"/>
      <c r="BW174" s="230"/>
      <c r="BX174" s="230"/>
      <c r="BY174" s="230"/>
      <c r="BZ174" s="230"/>
      <c r="CA174" s="230"/>
      <c r="CB174" s="230"/>
      <c r="CC174" s="231">
        <f>G174-SUM(H174:CB174)</f>
        <v>0</v>
      </c>
      <c r="CD174" s="40" t="s">
        <v>50</v>
      </c>
    </row>
    <row r="175" spans="1:82" x14ac:dyDescent="0.35">
      <c r="A175" s="148"/>
      <c r="B175" s="141" t="s">
        <v>343</v>
      </c>
      <c r="C175" s="142" t="s">
        <v>344</v>
      </c>
      <c r="D175" s="140" t="s">
        <v>60</v>
      </c>
      <c r="E175" s="255">
        <v>72</v>
      </c>
      <c r="F175" s="223"/>
      <c r="G175" s="75">
        <f t="shared" ref="G175" si="94">+SUM(H175:CC175)</f>
        <v>0</v>
      </c>
      <c r="H175" s="229"/>
      <c r="I175" s="231"/>
      <c r="J175" s="26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7"/>
      <c r="V175" s="218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7"/>
      <c r="AH175" s="220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7"/>
      <c r="AT175" s="220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7"/>
      <c r="BF175" s="220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7"/>
      <c r="BR175" s="220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7"/>
      <c r="CD175" s="40" t="s">
        <v>50</v>
      </c>
    </row>
    <row r="176" spans="1:82" x14ac:dyDescent="0.35">
      <c r="A176" s="40"/>
      <c r="B176" s="122" t="s">
        <v>345</v>
      </c>
      <c r="C176" s="123" t="s">
        <v>346</v>
      </c>
      <c r="D176" s="124"/>
      <c r="E176" s="282"/>
      <c r="F176" s="249"/>
      <c r="G176" s="125">
        <f>G177</f>
        <v>0</v>
      </c>
      <c r="H176" s="126">
        <f>H177</f>
        <v>0</v>
      </c>
      <c r="I176" s="127">
        <f t="shared" ref="I176:BT176" si="95">I177</f>
        <v>0</v>
      </c>
      <c r="J176" s="126">
        <f t="shared" si="95"/>
        <v>0</v>
      </c>
      <c r="K176" s="128">
        <f t="shared" si="95"/>
        <v>0</v>
      </c>
      <c r="L176" s="128">
        <f t="shared" si="95"/>
        <v>0</v>
      </c>
      <c r="M176" s="128">
        <f t="shared" si="95"/>
        <v>0</v>
      </c>
      <c r="N176" s="128">
        <f t="shared" si="95"/>
        <v>0</v>
      </c>
      <c r="O176" s="128">
        <f t="shared" si="95"/>
        <v>0</v>
      </c>
      <c r="P176" s="128">
        <f t="shared" si="95"/>
        <v>0</v>
      </c>
      <c r="Q176" s="128">
        <f t="shared" si="95"/>
        <v>0</v>
      </c>
      <c r="R176" s="128">
        <f t="shared" si="95"/>
        <v>0</v>
      </c>
      <c r="S176" s="128">
        <f t="shared" si="95"/>
        <v>0</v>
      </c>
      <c r="T176" s="128">
        <f t="shared" si="95"/>
        <v>0</v>
      </c>
      <c r="U176" s="127">
        <f t="shared" si="95"/>
        <v>0</v>
      </c>
      <c r="V176" s="126">
        <f t="shared" si="95"/>
        <v>0</v>
      </c>
      <c r="W176" s="128">
        <f t="shared" si="95"/>
        <v>0</v>
      </c>
      <c r="X176" s="128">
        <f t="shared" si="95"/>
        <v>0</v>
      </c>
      <c r="Y176" s="128">
        <f t="shared" si="95"/>
        <v>0</v>
      </c>
      <c r="Z176" s="128">
        <f t="shared" si="95"/>
        <v>0</v>
      </c>
      <c r="AA176" s="128">
        <f t="shared" si="95"/>
        <v>0</v>
      </c>
      <c r="AB176" s="128">
        <f t="shared" si="95"/>
        <v>0</v>
      </c>
      <c r="AC176" s="128">
        <f t="shared" si="95"/>
        <v>0</v>
      </c>
      <c r="AD176" s="128">
        <f t="shared" si="95"/>
        <v>0</v>
      </c>
      <c r="AE176" s="128">
        <f t="shared" si="95"/>
        <v>0</v>
      </c>
      <c r="AF176" s="128">
        <f t="shared" si="95"/>
        <v>0</v>
      </c>
      <c r="AG176" s="127">
        <f t="shared" si="95"/>
        <v>0</v>
      </c>
      <c r="AH176" s="129">
        <f t="shared" si="95"/>
        <v>0</v>
      </c>
      <c r="AI176" s="128">
        <f t="shared" si="95"/>
        <v>0</v>
      </c>
      <c r="AJ176" s="128">
        <f t="shared" si="95"/>
        <v>0</v>
      </c>
      <c r="AK176" s="128">
        <f t="shared" si="95"/>
        <v>0</v>
      </c>
      <c r="AL176" s="128">
        <f t="shared" si="95"/>
        <v>0</v>
      </c>
      <c r="AM176" s="128">
        <f t="shared" si="95"/>
        <v>0</v>
      </c>
      <c r="AN176" s="128">
        <f t="shared" si="95"/>
        <v>0</v>
      </c>
      <c r="AO176" s="128">
        <f t="shared" si="95"/>
        <v>0</v>
      </c>
      <c r="AP176" s="128">
        <f t="shared" si="95"/>
        <v>0</v>
      </c>
      <c r="AQ176" s="128">
        <f t="shared" si="95"/>
        <v>0</v>
      </c>
      <c r="AR176" s="128">
        <f t="shared" si="95"/>
        <v>0</v>
      </c>
      <c r="AS176" s="127">
        <f t="shared" si="95"/>
        <v>0</v>
      </c>
      <c r="AT176" s="129">
        <f t="shared" si="95"/>
        <v>0</v>
      </c>
      <c r="AU176" s="128">
        <f t="shared" si="95"/>
        <v>0</v>
      </c>
      <c r="AV176" s="128">
        <f t="shared" si="95"/>
        <v>0</v>
      </c>
      <c r="AW176" s="128">
        <f t="shared" si="95"/>
        <v>0</v>
      </c>
      <c r="AX176" s="128">
        <f t="shared" si="95"/>
        <v>0</v>
      </c>
      <c r="AY176" s="128">
        <f t="shared" si="95"/>
        <v>0</v>
      </c>
      <c r="AZ176" s="128">
        <f t="shared" si="95"/>
        <v>0</v>
      </c>
      <c r="BA176" s="128">
        <f t="shared" si="95"/>
        <v>0</v>
      </c>
      <c r="BB176" s="128">
        <f t="shared" si="95"/>
        <v>0</v>
      </c>
      <c r="BC176" s="128">
        <f t="shared" si="95"/>
        <v>0</v>
      </c>
      <c r="BD176" s="128">
        <f t="shared" si="95"/>
        <v>0</v>
      </c>
      <c r="BE176" s="127">
        <f t="shared" si="95"/>
        <v>0</v>
      </c>
      <c r="BF176" s="129">
        <f t="shared" si="95"/>
        <v>0</v>
      </c>
      <c r="BG176" s="128">
        <f t="shared" si="95"/>
        <v>0</v>
      </c>
      <c r="BH176" s="128">
        <f t="shared" si="95"/>
        <v>0</v>
      </c>
      <c r="BI176" s="128">
        <f t="shared" si="95"/>
        <v>0</v>
      </c>
      <c r="BJ176" s="128">
        <f t="shared" si="95"/>
        <v>0</v>
      </c>
      <c r="BK176" s="128">
        <f t="shared" si="95"/>
        <v>0</v>
      </c>
      <c r="BL176" s="128">
        <f t="shared" si="95"/>
        <v>0</v>
      </c>
      <c r="BM176" s="128">
        <f t="shared" si="95"/>
        <v>0</v>
      </c>
      <c r="BN176" s="128">
        <f t="shared" si="95"/>
        <v>0</v>
      </c>
      <c r="BO176" s="128">
        <f t="shared" si="95"/>
        <v>0</v>
      </c>
      <c r="BP176" s="128">
        <f t="shared" si="95"/>
        <v>0</v>
      </c>
      <c r="BQ176" s="127">
        <f t="shared" si="95"/>
        <v>0</v>
      </c>
      <c r="BR176" s="129">
        <f t="shared" si="95"/>
        <v>0</v>
      </c>
      <c r="BS176" s="128">
        <f t="shared" si="95"/>
        <v>0</v>
      </c>
      <c r="BT176" s="128">
        <f t="shared" si="95"/>
        <v>0</v>
      </c>
      <c r="BU176" s="128">
        <f t="shared" ref="BU176:CC176" si="96">BU177</f>
        <v>0</v>
      </c>
      <c r="BV176" s="128">
        <f t="shared" si="96"/>
        <v>0</v>
      </c>
      <c r="BW176" s="128">
        <f t="shared" si="96"/>
        <v>0</v>
      </c>
      <c r="BX176" s="128">
        <f t="shared" si="96"/>
        <v>0</v>
      </c>
      <c r="BY176" s="128">
        <f t="shared" si="96"/>
        <v>0</v>
      </c>
      <c r="BZ176" s="128">
        <f t="shared" si="96"/>
        <v>0</v>
      </c>
      <c r="CA176" s="128">
        <f t="shared" si="96"/>
        <v>0</v>
      </c>
      <c r="CB176" s="128">
        <f t="shared" si="96"/>
        <v>0</v>
      </c>
      <c r="CC176" s="127">
        <f t="shared" si="96"/>
        <v>0</v>
      </c>
      <c r="CD176" s="40" t="s">
        <v>50</v>
      </c>
    </row>
    <row r="177" spans="1:83" x14ac:dyDescent="0.35">
      <c r="A177" s="148"/>
      <c r="B177" s="141" t="s">
        <v>347</v>
      </c>
      <c r="C177" s="142" t="s">
        <v>346</v>
      </c>
      <c r="D177" s="140" t="s">
        <v>60</v>
      </c>
      <c r="E177" s="255">
        <v>72</v>
      </c>
      <c r="F177" s="223"/>
      <c r="G177" s="75">
        <f>+SUM(H177:CC177)</f>
        <v>0</v>
      </c>
      <c r="H177" s="229"/>
      <c r="I177" s="231"/>
      <c r="J177" s="218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7"/>
      <c r="V177" s="218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7"/>
      <c r="AH177" s="220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7"/>
      <c r="AT177" s="220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7"/>
      <c r="BF177" s="220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7"/>
      <c r="BR177" s="220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7"/>
      <c r="CD177" s="40" t="s">
        <v>50</v>
      </c>
    </row>
    <row r="178" spans="1:83" x14ac:dyDescent="0.35">
      <c r="A178" s="40"/>
      <c r="B178" s="122" t="s">
        <v>348</v>
      </c>
      <c r="C178" s="123" t="s">
        <v>41</v>
      </c>
      <c r="D178" s="124"/>
      <c r="E178" s="282"/>
      <c r="F178" s="249"/>
      <c r="G178" s="125">
        <f t="shared" ref="G178:AL178" si="97">SUM(G179:G206)</f>
        <v>153162000</v>
      </c>
      <c r="H178" s="126">
        <f t="shared" si="97"/>
        <v>27000000</v>
      </c>
      <c r="I178" s="127">
        <f t="shared" si="97"/>
        <v>27000000</v>
      </c>
      <c r="J178" s="126">
        <f>SUM(J179:J206)</f>
        <v>27555555.559999999</v>
      </c>
      <c r="K178" s="128">
        <f t="shared" si="97"/>
        <v>555555.56000000006</v>
      </c>
      <c r="L178" s="128">
        <f t="shared" si="97"/>
        <v>555555.56000000006</v>
      </c>
      <c r="M178" s="128">
        <f t="shared" si="97"/>
        <v>555555.56000000006</v>
      </c>
      <c r="N178" s="128">
        <f t="shared" si="97"/>
        <v>555555.56000000006</v>
      </c>
      <c r="O178" s="128">
        <f t="shared" si="97"/>
        <v>555555.56000000006</v>
      </c>
      <c r="P178" s="128">
        <f t="shared" si="97"/>
        <v>555555.56000000006</v>
      </c>
      <c r="Q178" s="128">
        <f t="shared" si="97"/>
        <v>555555.56000000006</v>
      </c>
      <c r="R178" s="128">
        <f t="shared" si="97"/>
        <v>555555.56000000006</v>
      </c>
      <c r="S178" s="128">
        <f t="shared" si="97"/>
        <v>555555.56000000006</v>
      </c>
      <c r="T178" s="128">
        <f t="shared" si="97"/>
        <v>555555.56000000006</v>
      </c>
      <c r="U178" s="127">
        <f t="shared" si="97"/>
        <v>7582555.5499999998</v>
      </c>
      <c r="V178" s="126">
        <f t="shared" si="97"/>
        <v>555555.56000000006</v>
      </c>
      <c r="W178" s="128">
        <f t="shared" si="97"/>
        <v>555555.56000000006</v>
      </c>
      <c r="X178" s="128">
        <f t="shared" si="97"/>
        <v>555555.56000000006</v>
      </c>
      <c r="Y178" s="128">
        <f t="shared" si="97"/>
        <v>555555.56000000006</v>
      </c>
      <c r="Z178" s="128">
        <f t="shared" si="97"/>
        <v>555555.56000000006</v>
      </c>
      <c r="AA178" s="128">
        <f t="shared" si="97"/>
        <v>555555.56000000006</v>
      </c>
      <c r="AB178" s="128">
        <f t="shared" si="97"/>
        <v>370370.37</v>
      </c>
      <c r="AC178" s="128">
        <f t="shared" si="97"/>
        <v>370370.37</v>
      </c>
      <c r="AD178" s="128">
        <f t="shared" si="97"/>
        <v>370370.37</v>
      </c>
      <c r="AE178" s="128">
        <f t="shared" si="97"/>
        <v>370370.37</v>
      </c>
      <c r="AF178" s="128">
        <f t="shared" si="97"/>
        <v>370370.37</v>
      </c>
      <c r="AG178" s="127">
        <f t="shared" si="97"/>
        <v>7397370.3600000003</v>
      </c>
      <c r="AH178" s="129">
        <f t="shared" si="97"/>
        <v>370370.37</v>
      </c>
      <c r="AI178" s="128">
        <f t="shared" si="97"/>
        <v>370370.37</v>
      </c>
      <c r="AJ178" s="128">
        <f t="shared" si="97"/>
        <v>370370.37</v>
      </c>
      <c r="AK178" s="128">
        <f t="shared" si="97"/>
        <v>370370.37</v>
      </c>
      <c r="AL178" s="128">
        <f t="shared" si="97"/>
        <v>370370.37</v>
      </c>
      <c r="AM178" s="128">
        <f t="shared" ref="AM178:BR178" si="98">SUM(AM179:AM206)</f>
        <v>370370.37</v>
      </c>
      <c r="AN178" s="128">
        <f t="shared" si="98"/>
        <v>370370.37</v>
      </c>
      <c r="AO178" s="128">
        <f t="shared" si="98"/>
        <v>370370.37</v>
      </c>
      <c r="AP178" s="128">
        <f t="shared" si="98"/>
        <v>370370.37</v>
      </c>
      <c r="AQ178" s="128">
        <f t="shared" si="98"/>
        <v>370370.37</v>
      </c>
      <c r="AR178" s="128">
        <f t="shared" si="98"/>
        <v>370370.37</v>
      </c>
      <c r="AS178" s="127">
        <f t="shared" si="98"/>
        <v>7397370.3600000003</v>
      </c>
      <c r="AT178" s="129">
        <f t="shared" si="98"/>
        <v>370370.37</v>
      </c>
      <c r="AU178" s="128">
        <f t="shared" si="98"/>
        <v>370370.37</v>
      </c>
      <c r="AV178" s="128">
        <f t="shared" si="98"/>
        <v>370370.37</v>
      </c>
      <c r="AW178" s="128">
        <f t="shared" si="98"/>
        <v>370370.37</v>
      </c>
      <c r="AX178" s="128">
        <f t="shared" si="98"/>
        <v>370370.37</v>
      </c>
      <c r="AY178" s="128">
        <f t="shared" si="98"/>
        <v>370370.37</v>
      </c>
      <c r="AZ178" s="128">
        <f t="shared" si="98"/>
        <v>370370.37</v>
      </c>
      <c r="BA178" s="128">
        <f t="shared" si="98"/>
        <v>370370.37</v>
      </c>
      <c r="BB178" s="128">
        <f t="shared" si="98"/>
        <v>370370.37</v>
      </c>
      <c r="BC178" s="128">
        <f t="shared" si="98"/>
        <v>370370.37</v>
      </c>
      <c r="BD178" s="128">
        <f t="shared" si="98"/>
        <v>370370.37</v>
      </c>
      <c r="BE178" s="127">
        <f t="shared" si="98"/>
        <v>7397370.3600000003</v>
      </c>
      <c r="BF178" s="129">
        <f t="shared" si="98"/>
        <v>370370.37</v>
      </c>
      <c r="BG178" s="128">
        <f t="shared" si="98"/>
        <v>370370.37</v>
      </c>
      <c r="BH178" s="128">
        <f t="shared" si="98"/>
        <v>370370.37</v>
      </c>
      <c r="BI178" s="128">
        <f t="shared" si="98"/>
        <v>370370.37</v>
      </c>
      <c r="BJ178" s="128">
        <f t="shared" si="98"/>
        <v>370370.37</v>
      </c>
      <c r="BK178" s="128">
        <f t="shared" si="98"/>
        <v>370370.37</v>
      </c>
      <c r="BL178" s="128">
        <f t="shared" si="98"/>
        <v>370370.37</v>
      </c>
      <c r="BM178" s="128">
        <f t="shared" si="98"/>
        <v>370370.37</v>
      </c>
      <c r="BN178" s="128">
        <f t="shared" si="98"/>
        <v>370370.37</v>
      </c>
      <c r="BO178" s="128">
        <f t="shared" si="98"/>
        <v>370370.37</v>
      </c>
      <c r="BP178" s="128">
        <f t="shared" si="98"/>
        <v>370370.37</v>
      </c>
      <c r="BQ178" s="127">
        <f t="shared" si="98"/>
        <v>7397370.3600000003</v>
      </c>
      <c r="BR178" s="129">
        <f t="shared" si="98"/>
        <v>370370.37</v>
      </c>
      <c r="BS178" s="128">
        <f t="shared" ref="BS178:CB178" si="99">SUM(BS179:BS206)</f>
        <v>370370.37</v>
      </c>
      <c r="BT178" s="128">
        <f t="shared" si="99"/>
        <v>370370.37</v>
      </c>
      <c r="BU178" s="128">
        <f t="shared" si="99"/>
        <v>370370.37</v>
      </c>
      <c r="BV178" s="128">
        <f t="shared" si="99"/>
        <v>370370.37</v>
      </c>
      <c r="BW178" s="128">
        <f t="shared" si="99"/>
        <v>370370.37</v>
      </c>
      <c r="BX178" s="128">
        <f t="shared" si="99"/>
        <v>370370.37</v>
      </c>
      <c r="BY178" s="128">
        <f t="shared" si="99"/>
        <v>370370.37</v>
      </c>
      <c r="BZ178" s="128">
        <f t="shared" si="99"/>
        <v>370370.37</v>
      </c>
      <c r="CA178" s="128">
        <f t="shared" si="99"/>
        <v>370370.37</v>
      </c>
      <c r="CB178" s="128">
        <f t="shared" si="99"/>
        <v>370370.37</v>
      </c>
      <c r="CC178" s="127">
        <f>SUM(CC179:CC206)</f>
        <v>7397370.3600000003</v>
      </c>
      <c r="CD178" s="40" t="s">
        <v>50</v>
      </c>
      <c r="CE178" s="32">
        <f>SUM(H178:CC178)</f>
        <v>153162000</v>
      </c>
    </row>
    <row r="179" spans="1:83" x14ac:dyDescent="0.35">
      <c r="A179" s="148"/>
      <c r="B179" s="74" t="s">
        <v>349</v>
      </c>
      <c r="C179" s="143" t="str">
        <f>"Provisional Sum for the repair of Employer's Assets (" &amp; TEXT(F179,"### ###") &amp;")"</f>
        <v>Provisional Sum for the repair of Employer's Assets (1 500 000)</v>
      </c>
      <c r="D179" s="144" t="s">
        <v>350</v>
      </c>
      <c r="E179" s="290">
        <v>1</v>
      </c>
      <c r="F179" s="77">
        <v>1500000</v>
      </c>
      <c r="G179" s="75">
        <f t="shared" ref="G179:G206" si="100">+E179*F179</f>
        <v>1500000</v>
      </c>
      <c r="H179" s="233"/>
      <c r="I179" s="234"/>
      <c r="J179" s="229"/>
      <c r="K179" s="230"/>
      <c r="L179" s="230"/>
      <c r="M179" s="230"/>
      <c r="N179" s="230"/>
      <c r="O179" s="230"/>
      <c r="P179" s="230"/>
      <c r="Q179" s="230"/>
      <c r="R179" s="230"/>
      <c r="S179" s="230"/>
      <c r="T179" s="230"/>
      <c r="U179" s="231">
        <f t="shared" ref="U179" si="101">G179/6</f>
        <v>250000</v>
      </c>
      <c r="V179" s="229"/>
      <c r="W179" s="230"/>
      <c r="X179" s="230"/>
      <c r="Y179" s="230"/>
      <c r="Z179" s="230"/>
      <c r="AA179" s="230"/>
      <c r="AB179" s="230"/>
      <c r="AC179" s="230"/>
      <c r="AD179" s="230"/>
      <c r="AE179" s="230"/>
      <c r="AF179" s="230"/>
      <c r="AG179" s="231">
        <f t="shared" ref="AG179" si="102">G179/6</f>
        <v>250000</v>
      </c>
      <c r="AH179" s="232"/>
      <c r="AI179" s="230"/>
      <c r="AJ179" s="230"/>
      <c r="AK179" s="230"/>
      <c r="AL179" s="230"/>
      <c r="AM179" s="230"/>
      <c r="AN179" s="230"/>
      <c r="AO179" s="230"/>
      <c r="AP179" s="230"/>
      <c r="AQ179" s="230"/>
      <c r="AR179" s="230"/>
      <c r="AS179" s="231">
        <f t="shared" ref="AS179" si="103">G179/6</f>
        <v>250000</v>
      </c>
      <c r="AT179" s="232"/>
      <c r="AU179" s="230"/>
      <c r="AV179" s="230"/>
      <c r="AW179" s="230"/>
      <c r="AX179" s="230"/>
      <c r="AY179" s="230"/>
      <c r="AZ179" s="230"/>
      <c r="BA179" s="230"/>
      <c r="BB179" s="230"/>
      <c r="BC179" s="230"/>
      <c r="BD179" s="230"/>
      <c r="BE179" s="231">
        <f t="shared" ref="BE179" si="104">G179/6</f>
        <v>250000</v>
      </c>
      <c r="BF179" s="232"/>
      <c r="BG179" s="230"/>
      <c r="BH179" s="230"/>
      <c r="BI179" s="230"/>
      <c r="BJ179" s="230"/>
      <c r="BK179" s="230"/>
      <c r="BL179" s="230"/>
      <c r="BM179" s="230"/>
      <c r="BN179" s="230"/>
      <c r="BO179" s="230"/>
      <c r="BP179" s="230"/>
      <c r="BQ179" s="231">
        <f t="shared" ref="BQ179" si="105">G179/6</f>
        <v>250000</v>
      </c>
      <c r="BR179" s="232"/>
      <c r="BS179" s="230"/>
      <c r="BT179" s="230"/>
      <c r="BU179" s="230"/>
      <c r="BV179" s="230"/>
      <c r="BW179" s="230"/>
      <c r="BX179" s="230"/>
      <c r="BY179" s="230"/>
      <c r="BZ179" s="230"/>
      <c r="CA179" s="230"/>
      <c r="CB179" s="230"/>
      <c r="CC179" s="231">
        <f t="shared" ref="CC179" si="106">G179-SUM(H179:CB179)</f>
        <v>250000</v>
      </c>
      <c r="CD179" s="40" t="s">
        <v>50</v>
      </c>
    </row>
    <row r="180" spans="1:83" x14ac:dyDescent="0.35">
      <c r="A180" s="40"/>
      <c r="B180" s="145" t="s">
        <v>351</v>
      </c>
      <c r="C180" s="146" t="str">
        <f>"Provision for overhead charges + profit in respect to A-10001-a (" &amp; TEXT(F180,"###%") &amp; ")"</f>
        <v>Provision for overhead charges + profit in respect to A-10001-a (%)</v>
      </c>
      <c r="D180" s="147" t="s">
        <v>213</v>
      </c>
      <c r="E180" s="291">
        <f>+G179</f>
        <v>1500000</v>
      </c>
      <c r="F180" s="353"/>
      <c r="G180" s="75">
        <f>+E180*F180</f>
        <v>0</v>
      </c>
      <c r="H180" s="233"/>
      <c r="I180" s="234"/>
      <c r="J180" s="229"/>
      <c r="K180" s="230"/>
      <c r="L180" s="230"/>
      <c r="M180" s="230"/>
      <c r="N180" s="230"/>
      <c r="O180" s="230"/>
      <c r="P180" s="230"/>
      <c r="Q180" s="230"/>
      <c r="R180" s="230"/>
      <c r="S180" s="230"/>
      <c r="T180" s="230"/>
      <c r="U180" s="231">
        <f>G180/6</f>
        <v>0</v>
      </c>
      <c r="V180" s="229"/>
      <c r="W180" s="230"/>
      <c r="X180" s="230"/>
      <c r="Y180" s="230"/>
      <c r="Z180" s="230"/>
      <c r="AA180" s="230"/>
      <c r="AB180" s="230"/>
      <c r="AC180" s="230"/>
      <c r="AD180" s="230"/>
      <c r="AE180" s="230"/>
      <c r="AF180" s="230"/>
      <c r="AG180" s="231">
        <f>G180/6</f>
        <v>0</v>
      </c>
      <c r="AH180" s="232"/>
      <c r="AI180" s="230"/>
      <c r="AJ180" s="230"/>
      <c r="AK180" s="230"/>
      <c r="AL180" s="230"/>
      <c r="AM180" s="230"/>
      <c r="AN180" s="230"/>
      <c r="AO180" s="230"/>
      <c r="AP180" s="230"/>
      <c r="AQ180" s="230"/>
      <c r="AR180" s="230"/>
      <c r="AS180" s="231">
        <f>G180/6</f>
        <v>0</v>
      </c>
      <c r="AT180" s="232"/>
      <c r="AU180" s="230"/>
      <c r="AV180" s="230"/>
      <c r="AW180" s="230"/>
      <c r="AX180" s="230"/>
      <c r="AY180" s="230"/>
      <c r="AZ180" s="230"/>
      <c r="BA180" s="230"/>
      <c r="BB180" s="230"/>
      <c r="BC180" s="230"/>
      <c r="BD180" s="230"/>
      <c r="BE180" s="231">
        <f>G180/6</f>
        <v>0</v>
      </c>
      <c r="BF180" s="232"/>
      <c r="BG180" s="230"/>
      <c r="BH180" s="230"/>
      <c r="BI180" s="230"/>
      <c r="BJ180" s="230"/>
      <c r="BK180" s="230"/>
      <c r="BL180" s="230"/>
      <c r="BM180" s="230"/>
      <c r="BN180" s="230"/>
      <c r="BO180" s="230"/>
      <c r="BP180" s="230"/>
      <c r="BQ180" s="231">
        <f>G180/6</f>
        <v>0</v>
      </c>
      <c r="BR180" s="232"/>
      <c r="BS180" s="230"/>
      <c r="BT180" s="230"/>
      <c r="BU180" s="230"/>
      <c r="BV180" s="230"/>
      <c r="BW180" s="230"/>
      <c r="BX180" s="230"/>
      <c r="BY180" s="230"/>
      <c r="BZ180" s="230"/>
      <c r="CA180" s="230"/>
      <c r="CB180" s="230"/>
      <c r="CC180" s="231">
        <f>G180-SUM(H180:CB180)</f>
        <v>0</v>
      </c>
      <c r="CD180" s="40" t="s">
        <v>50</v>
      </c>
    </row>
    <row r="181" spans="1:83" x14ac:dyDescent="0.35">
      <c r="A181" s="148"/>
      <c r="B181" s="74" t="s">
        <v>352</v>
      </c>
      <c r="C181" s="143" t="str">
        <f>"Provisional Sum for the repair of Electrical and Mechanical Assets (" &amp; TEXT(F181,"# ### ###") &amp;")"</f>
        <v>Provisional Sum for the repair of Electrical and Mechanical Assets (850 000)</v>
      </c>
      <c r="D181" s="144" t="s">
        <v>350</v>
      </c>
      <c r="E181" s="290">
        <v>1</v>
      </c>
      <c r="F181" s="77">
        <v>850000</v>
      </c>
      <c r="G181" s="75">
        <f t="shared" si="100"/>
        <v>850000</v>
      </c>
      <c r="H181" s="233"/>
      <c r="I181" s="234"/>
      <c r="J181" s="229"/>
      <c r="K181" s="230"/>
      <c r="L181" s="230"/>
      <c r="M181" s="230"/>
      <c r="N181" s="230"/>
      <c r="O181" s="230"/>
      <c r="P181" s="230"/>
      <c r="Q181" s="230"/>
      <c r="R181" s="230"/>
      <c r="S181" s="230"/>
      <c r="T181" s="230"/>
      <c r="U181" s="231">
        <f t="shared" ref="U181" si="107">G181/6</f>
        <v>141666.67000000001</v>
      </c>
      <c r="V181" s="229"/>
      <c r="W181" s="230"/>
      <c r="X181" s="230"/>
      <c r="Y181" s="230"/>
      <c r="Z181" s="230"/>
      <c r="AA181" s="230"/>
      <c r="AB181" s="230"/>
      <c r="AC181" s="230"/>
      <c r="AD181" s="230"/>
      <c r="AE181" s="230"/>
      <c r="AF181" s="230"/>
      <c r="AG181" s="231">
        <f t="shared" ref="AG181" si="108">G181/6</f>
        <v>141666.67000000001</v>
      </c>
      <c r="AH181" s="232"/>
      <c r="AI181" s="230"/>
      <c r="AJ181" s="230"/>
      <c r="AK181" s="230"/>
      <c r="AL181" s="230"/>
      <c r="AM181" s="230"/>
      <c r="AN181" s="230"/>
      <c r="AO181" s="230"/>
      <c r="AP181" s="230"/>
      <c r="AQ181" s="230"/>
      <c r="AR181" s="230"/>
      <c r="AS181" s="231">
        <f t="shared" ref="AS181" si="109">G181/6</f>
        <v>141666.67000000001</v>
      </c>
      <c r="AT181" s="232"/>
      <c r="AU181" s="230"/>
      <c r="AV181" s="230"/>
      <c r="AW181" s="230"/>
      <c r="AX181" s="230"/>
      <c r="AY181" s="230"/>
      <c r="AZ181" s="230"/>
      <c r="BA181" s="230"/>
      <c r="BB181" s="230"/>
      <c r="BC181" s="230"/>
      <c r="BD181" s="230"/>
      <c r="BE181" s="231">
        <f t="shared" ref="BE181" si="110">G181/6</f>
        <v>141666.67000000001</v>
      </c>
      <c r="BF181" s="232"/>
      <c r="BG181" s="230"/>
      <c r="BH181" s="230"/>
      <c r="BI181" s="230"/>
      <c r="BJ181" s="230"/>
      <c r="BK181" s="230"/>
      <c r="BL181" s="230"/>
      <c r="BM181" s="230"/>
      <c r="BN181" s="230"/>
      <c r="BO181" s="230"/>
      <c r="BP181" s="230"/>
      <c r="BQ181" s="231">
        <f t="shared" ref="BQ181" si="111">G181/6</f>
        <v>141666.67000000001</v>
      </c>
      <c r="BR181" s="232"/>
      <c r="BS181" s="230"/>
      <c r="BT181" s="230"/>
      <c r="BU181" s="230"/>
      <c r="BV181" s="230"/>
      <c r="BW181" s="230"/>
      <c r="BX181" s="230"/>
      <c r="BY181" s="230"/>
      <c r="BZ181" s="230"/>
      <c r="CA181" s="230"/>
      <c r="CB181" s="230"/>
      <c r="CC181" s="231">
        <f t="shared" ref="CC181" si="112">G181-SUM(H181:CB181)</f>
        <v>141666.65</v>
      </c>
      <c r="CD181" s="40" t="s">
        <v>50</v>
      </c>
    </row>
    <row r="182" spans="1:83" x14ac:dyDescent="0.35">
      <c r="A182" s="40"/>
      <c r="B182" s="145" t="s">
        <v>353</v>
      </c>
      <c r="C182" s="146" t="str">
        <f>"Provision for the overhead charges + profit in respect to A-10002-a (" &amp; TEXT(F182,"###%") &amp; ")"</f>
        <v>Provision for the overhead charges + profit in respect to A-10002-a (%)</v>
      </c>
      <c r="D182" s="147" t="s">
        <v>213</v>
      </c>
      <c r="E182" s="291">
        <f t="shared" ref="E182" si="113">+G181</f>
        <v>850000</v>
      </c>
      <c r="F182" s="353"/>
      <c r="G182" s="75">
        <f>+E182*F182</f>
        <v>0</v>
      </c>
      <c r="H182" s="233"/>
      <c r="I182" s="234"/>
      <c r="J182" s="229"/>
      <c r="K182" s="230"/>
      <c r="L182" s="230"/>
      <c r="M182" s="230"/>
      <c r="N182" s="230"/>
      <c r="O182" s="230"/>
      <c r="P182" s="230"/>
      <c r="Q182" s="230"/>
      <c r="R182" s="230"/>
      <c r="S182" s="230"/>
      <c r="T182" s="230"/>
      <c r="U182" s="231">
        <f>G182/6</f>
        <v>0</v>
      </c>
      <c r="V182" s="229"/>
      <c r="W182" s="230"/>
      <c r="X182" s="230"/>
      <c r="Y182" s="230"/>
      <c r="Z182" s="230"/>
      <c r="AA182" s="230"/>
      <c r="AB182" s="230"/>
      <c r="AC182" s="230"/>
      <c r="AD182" s="230"/>
      <c r="AE182" s="230"/>
      <c r="AF182" s="230"/>
      <c r="AG182" s="231">
        <f>G182/6</f>
        <v>0</v>
      </c>
      <c r="AH182" s="232"/>
      <c r="AI182" s="230"/>
      <c r="AJ182" s="230"/>
      <c r="AK182" s="230"/>
      <c r="AL182" s="230"/>
      <c r="AM182" s="230"/>
      <c r="AN182" s="230"/>
      <c r="AO182" s="230"/>
      <c r="AP182" s="230"/>
      <c r="AQ182" s="230"/>
      <c r="AR182" s="230"/>
      <c r="AS182" s="231">
        <f>G182/6</f>
        <v>0</v>
      </c>
      <c r="AT182" s="232"/>
      <c r="AU182" s="230"/>
      <c r="AV182" s="230"/>
      <c r="AW182" s="230"/>
      <c r="AX182" s="230"/>
      <c r="AY182" s="230"/>
      <c r="AZ182" s="230"/>
      <c r="BA182" s="230"/>
      <c r="BB182" s="230"/>
      <c r="BC182" s="230"/>
      <c r="BD182" s="230"/>
      <c r="BE182" s="231">
        <f>G182/6</f>
        <v>0</v>
      </c>
      <c r="BF182" s="232"/>
      <c r="BG182" s="230"/>
      <c r="BH182" s="230"/>
      <c r="BI182" s="230"/>
      <c r="BJ182" s="230"/>
      <c r="BK182" s="230"/>
      <c r="BL182" s="230"/>
      <c r="BM182" s="230"/>
      <c r="BN182" s="230"/>
      <c r="BO182" s="230"/>
      <c r="BP182" s="230"/>
      <c r="BQ182" s="231">
        <f>G182/6</f>
        <v>0</v>
      </c>
      <c r="BR182" s="232"/>
      <c r="BS182" s="230"/>
      <c r="BT182" s="230"/>
      <c r="BU182" s="230"/>
      <c r="BV182" s="230"/>
      <c r="BW182" s="230"/>
      <c r="BX182" s="230"/>
      <c r="BY182" s="230"/>
      <c r="BZ182" s="230"/>
      <c r="CA182" s="230"/>
      <c r="CB182" s="230"/>
      <c r="CC182" s="231">
        <f>G182-SUM(H182:CB182)</f>
        <v>0</v>
      </c>
      <c r="CD182" s="40" t="s">
        <v>50</v>
      </c>
    </row>
    <row r="183" spans="1:83" x14ac:dyDescent="0.35">
      <c r="A183" s="148"/>
      <c r="B183" s="74" t="s">
        <v>354</v>
      </c>
      <c r="C183" s="143" t="str">
        <f>"Provisional Sum for the repair of Toll System Assets (" &amp; TEXT(F183,"### ###") &amp;")"</f>
        <v>Provisional Sum for the repair of Toll System Assets (500 000)</v>
      </c>
      <c r="D183" s="144" t="s">
        <v>350</v>
      </c>
      <c r="E183" s="290">
        <v>1</v>
      </c>
      <c r="F183" s="77">
        <v>500000</v>
      </c>
      <c r="G183" s="75">
        <f t="shared" si="100"/>
        <v>500000</v>
      </c>
      <c r="H183" s="233"/>
      <c r="I183" s="234"/>
      <c r="J183" s="229"/>
      <c r="K183" s="230"/>
      <c r="L183" s="230"/>
      <c r="M183" s="230"/>
      <c r="N183" s="230"/>
      <c r="O183" s="230"/>
      <c r="P183" s="230"/>
      <c r="Q183" s="230"/>
      <c r="R183" s="230"/>
      <c r="S183" s="230"/>
      <c r="T183" s="230"/>
      <c r="U183" s="231">
        <f t="shared" ref="U183" si="114">G183/6</f>
        <v>83333.33</v>
      </c>
      <c r="V183" s="229"/>
      <c r="W183" s="230"/>
      <c r="X183" s="230"/>
      <c r="Y183" s="230"/>
      <c r="Z183" s="230"/>
      <c r="AA183" s="230"/>
      <c r="AB183" s="230"/>
      <c r="AC183" s="230"/>
      <c r="AD183" s="230"/>
      <c r="AE183" s="230"/>
      <c r="AF183" s="230"/>
      <c r="AG183" s="231">
        <f t="shared" ref="AG183" si="115">G183/6</f>
        <v>83333.33</v>
      </c>
      <c r="AH183" s="232"/>
      <c r="AI183" s="230"/>
      <c r="AJ183" s="230"/>
      <c r="AK183" s="230"/>
      <c r="AL183" s="230"/>
      <c r="AM183" s="230"/>
      <c r="AN183" s="230"/>
      <c r="AO183" s="230"/>
      <c r="AP183" s="230"/>
      <c r="AQ183" s="230"/>
      <c r="AR183" s="230"/>
      <c r="AS183" s="231">
        <f t="shared" ref="AS183" si="116">G183/6</f>
        <v>83333.33</v>
      </c>
      <c r="AT183" s="232"/>
      <c r="AU183" s="230"/>
      <c r="AV183" s="230"/>
      <c r="AW183" s="230"/>
      <c r="AX183" s="230"/>
      <c r="AY183" s="230"/>
      <c r="AZ183" s="230"/>
      <c r="BA183" s="230"/>
      <c r="BB183" s="230"/>
      <c r="BC183" s="230"/>
      <c r="BD183" s="230"/>
      <c r="BE183" s="231">
        <f t="shared" ref="BE183" si="117">G183/6</f>
        <v>83333.33</v>
      </c>
      <c r="BF183" s="232"/>
      <c r="BG183" s="230"/>
      <c r="BH183" s="230"/>
      <c r="BI183" s="230"/>
      <c r="BJ183" s="230"/>
      <c r="BK183" s="230"/>
      <c r="BL183" s="230"/>
      <c r="BM183" s="230"/>
      <c r="BN183" s="230"/>
      <c r="BO183" s="230"/>
      <c r="BP183" s="230"/>
      <c r="BQ183" s="231">
        <f t="shared" ref="BQ183" si="118">G183/6</f>
        <v>83333.33</v>
      </c>
      <c r="BR183" s="232"/>
      <c r="BS183" s="230"/>
      <c r="BT183" s="230"/>
      <c r="BU183" s="230"/>
      <c r="BV183" s="230"/>
      <c r="BW183" s="230"/>
      <c r="BX183" s="230"/>
      <c r="BY183" s="230"/>
      <c r="BZ183" s="230"/>
      <c r="CA183" s="230"/>
      <c r="CB183" s="230"/>
      <c r="CC183" s="231">
        <f t="shared" ref="CC183" si="119">G183-SUM(H183:CB183)</f>
        <v>83333.350000000006</v>
      </c>
      <c r="CD183" s="40" t="s">
        <v>50</v>
      </c>
    </row>
    <row r="184" spans="1:83" x14ac:dyDescent="0.35">
      <c r="A184" s="40"/>
      <c r="B184" s="145" t="s">
        <v>355</v>
      </c>
      <c r="C184" s="146" t="str">
        <f>"Provision for the overhead charges + profit in respect to A-10003-a (" &amp; TEXT(F184,"###%") &amp; ")"</f>
        <v>Provision for the overhead charges + profit in respect to A-10003-a (%)</v>
      </c>
      <c r="D184" s="147" t="s">
        <v>213</v>
      </c>
      <c r="E184" s="291">
        <f t="shared" ref="E184" si="120">+G183</f>
        <v>500000</v>
      </c>
      <c r="F184" s="353"/>
      <c r="G184" s="75">
        <f>+E184*F184</f>
        <v>0</v>
      </c>
      <c r="H184" s="233"/>
      <c r="I184" s="234"/>
      <c r="J184" s="229"/>
      <c r="K184" s="230"/>
      <c r="L184" s="230"/>
      <c r="M184" s="230"/>
      <c r="N184" s="230"/>
      <c r="O184" s="230"/>
      <c r="P184" s="230"/>
      <c r="Q184" s="230"/>
      <c r="R184" s="230"/>
      <c r="S184" s="230"/>
      <c r="T184" s="230"/>
      <c r="U184" s="231">
        <f>G184/6</f>
        <v>0</v>
      </c>
      <c r="V184" s="229"/>
      <c r="W184" s="230"/>
      <c r="X184" s="230"/>
      <c r="Y184" s="230"/>
      <c r="Z184" s="230"/>
      <c r="AA184" s="230"/>
      <c r="AB184" s="230"/>
      <c r="AC184" s="230"/>
      <c r="AD184" s="230"/>
      <c r="AE184" s="230"/>
      <c r="AF184" s="230"/>
      <c r="AG184" s="231">
        <f>G184/6</f>
        <v>0</v>
      </c>
      <c r="AH184" s="232"/>
      <c r="AI184" s="230"/>
      <c r="AJ184" s="230"/>
      <c r="AK184" s="230"/>
      <c r="AL184" s="230"/>
      <c r="AM184" s="230"/>
      <c r="AN184" s="230"/>
      <c r="AO184" s="230"/>
      <c r="AP184" s="230"/>
      <c r="AQ184" s="230"/>
      <c r="AR184" s="230"/>
      <c r="AS184" s="231">
        <f>G184/6</f>
        <v>0</v>
      </c>
      <c r="AT184" s="232"/>
      <c r="AU184" s="230"/>
      <c r="AV184" s="230"/>
      <c r="AW184" s="230"/>
      <c r="AX184" s="230"/>
      <c r="AY184" s="230"/>
      <c r="AZ184" s="230"/>
      <c r="BA184" s="230"/>
      <c r="BB184" s="230"/>
      <c r="BC184" s="230"/>
      <c r="BD184" s="230"/>
      <c r="BE184" s="231">
        <f>G184/6</f>
        <v>0</v>
      </c>
      <c r="BF184" s="232"/>
      <c r="BG184" s="230"/>
      <c r="BH184" s="230"/>
      <c r="BI184" s="230"/>
      <c r="BJ184" s="230"/>
      <c r="BK184" s="230"/>
      <c r="BL184" s="230"/>
      <c r="BM184" s="230"/>
      <c r="BN184" s="230"/>
      <c r="BO184" s="230"/>
      <c r="BP184" s="230"/>
      <c r="BQ184" s="231">
        <f>G184/6</f>
        <v>0</v>
      </c>
      <c r="BR184" s="232"/>
      <c r="BS184" s="230"/>
      <c r="BT184" s="230"/>
      <c r="BU184" s="230"/>
      <c r="BV184" s="230"/>
      <c r="BW184" s="230"/>
      <c r="BX184" s="230"/>
      <c r="BY184" s="230"/>
      <c r="BZ184" s="230"/>
      <c r="CA184" s="230"/>
      <c r="CB184" s="230"/>
      <c r="CC184" s="231">
        <f>G184-SUM(H184:CB184)</f>
        <v>0</v>
      </c>
      <c r="CD184" s="40" t="s">
        <v>50</v>
      </c>
    </row>
    <row r="185" spans="1:83" ht="26" x14ac:dyDescent="0.35">
      <c r="A185" s="148"/>
      <c r="B185" s="74" t="s">
        <v>356</v>
      </c>
      <c r="C185" s="143" t="str">
        <f>"Provisional Sum for Community Participation as described in project document (Volume 3 Book 1)(if triggered)  (" &amp; TEXT(F185,"### ###") &amp;")"</f>
        <v>Provisional Sum for Community Participation as described in project document (Volume 3 Book 1)(if triggered)  (200 000)</v>
      </c>
      <c r="D185" s="144" t="s">
        <v>350</v>
      </c>
      <c r="E185" s="290">
        <v>1</v>
      </c>
      <c r="F185" s="77">
        <v>200000</v>
      </c>
      <c r="G185" s="75">
        <f t="shared" si="100"/>
        <v>200000</v>
      </c>
      <c r="H185" s="233"/>
      <c r="I185" s="234"/>
      <c r="J185" s="229"/>
      <c r="K185" s="230"/>
      <c r="L185" s="230"/>
      <c r="M185" s="230"/>
      <c r="N185" s="230"/>
      <c r="O185" s="230"/>
      <c r="P185" s="230"/>
      <c r="Q185" s="230"/>
      <c r="R185" s="230"/>
      <c r="S185" s="230"/>
      <c r="T185" s="230"/>
      <c r="U185" s="231">
        <f t="shared" ref="U185" si="121">G185/6</f>
        <v>33333.33</v>
      </c>
      <c r="V185" s="229"/>
      <c r="W185" s="230"/>
      <c r="X185" s="230"/>
      <c r="Y185" s="230"/>
      <c r="Z185" s="230"/>
      <c r="AA185" s="230"/>
      <c r="AB185" s="230"/>
      <c r="AC185" s="230"/>
      <c r="AD185" s="230"/>
      <c r="AE185" s="230"/>
      <c r="AF185" s="230"/>
      <c r="AG185" s="231">
        <f t="shared" ref="AG185" si="122">G185/6</f>
        <v>33333.33</v>
      </c>
      <c r="AH185" s="232"/>
      <c r="AI185" s="230"/>
      <c r="AJ185" s="230"/>
      <c r="AK185" s="230"/>
      <c r="AL185" s="230"/>
      <c r="AM185" s="230"/>
      <c r="AN185" s="230"/>
      <c r="AO185" s="230"/>
      <c r="AP185" s="230"/>
      <c r="AQ185" s="230"/>
      <c r="AR185" s="230"/>
      <c r="AS185" s="231">
        <f t="shared" ref="AS185" si="123">G185/6</f>
        <v>33333.33</v>
      </c>
      <c r="AT185" s="232"/>
      <c r="AU185" s="230"/>
      <c r="AV185" s="230"/>
      <c r="AW185" s="230"/>
      <c r="AX185" s="230"/>
      <c r="AY185" s="230"/>
      <c r="AZ185" s="230"/>
      <c r="BA185" s="230"/>
      <c r="BB185" s="230"/>
      <c r="BC185" s="230"/>
      <c r="BD185" s="230"/>
      <c r="BE185" s="231">
        <f t="shared" ref="BE185" si="124">G185/6</f>
        <v>33333.33</v>
      </c>
      <c r="BF185" s="232"/>
      <c r="BG185" s="230"/>
      <c r="BH185" s="230"/>
      <c r="BI185" s="230"/>
      <c r="BJ185" s="230"/>
      <c r="BK185" s="230"/>
      <c r="BL185" s="230"/>
      <c r="BM185" s="230"/>
      <c r="BN185" s="230"/>
      <c r="BO185" s="230"/>
      <c r="BP185" s="230"/>
      <c r="BQ185" s="231">
        <f t="shared" ref="BQ185" si="125">G185/6</f>
        <v>33333.33</v>
      </c>
      <c r="BR185" s="232"/>
      <c r="BS185" s="230"/>
      <c r="BT185" s="230"/>
      <c r="BU185" s="230"/>
      <c r="BV185" s="230"/>
      <c r="BW185" s="230"/>
      <c r="BX185" s="230"/>
      <c r="BY185" s="230"/>
      <c r="BZ185" s="230"/>
      <c r="CA185" s="230"/>
      <c r="CB185" s="230"/>
      <c r="CC185" s="231">
        <f t="shared" ref="CC185" si="126">G185-SUM(H185:CB185)</f>
        <v>33333.35</v>
      </c>
      <c r="CD185" s="40" t="s">
        <v>50</v>
      </c>
    </row>
    <row r="186" spans="1:83" x14ac:dyDescent="0.35">
      <c r="A186" s="40"/>
      <c r="B186" s="145" t="s">
        <v>357</v>
      </c>
      <c r="C186" s="146" t="str">
        <f>"Provision for overhead charges + profit in respect to A-10004-a ("&amp; TEXT(F186,"###%") &amp; ") (if triggered) "</f>
        <v xml:space="preserve">Provision for overhead charges + profit in respect to A-10004-a (%) (if triggered) </v>
      </c>
      <c r="D186" s="147" t="s">
        <v>213</v>
      </c>
      <c r="E186" s="291">
        <f t="shared" ref="E186" si="127">+G185</f>
        <v>200000</v>
      </c>
      <c r="F186" s="353"/>
      <c r="G186" s="75">
        <f>+E186*F186</f>
        <v>0</v>
      </c>
      <c r="H186" s="233"/>
      <c r="I186" s="234"/>
      <c r="J186" s="229"/>
      <c r="K186" s="230"/>
      <c r="L186" s="230"/>
      <c r="M186" s="230"/>
      <c r="N186" s="230"/>
      <c r="O186" s="230"/>
      <c r="P186" s="230"/>
      <c r="Q186" s="230"/>
      <c r="R186" s="230"/>
      <c r="S186" s="230"/>
      <c r="T186" s="230"/>
      <c r="U186" s="231">
        <f>G186/6</f>
        <v>0</v>
      </c>
      <c r="V186" s="229"/>
      <c r="W186" s="230"/>
      <c r="X186" s="230"/>
      <c r="Y186" s="230"/>
      <c r="Z186" s="230"/>
      <c r="AA186" s="230"/>
      <c r="AB186" s="230"/>
      <c r="AC186" s="230"/>
      <c r="AD186" s="230"/>
      <c r="AE186" s="230"/>
      <c r="AF186" s="230"/>
      <c r="AG186" s="231">
        <f>G186/6</f>
        <v>0</v>
      </c>
      <c r="AH186" s="232"/>
      <c r="AI186" s="230"/>
      <c r="AJ186" s="230"/>
      <c r="AK186" s="230"/>
      <c r="AL186" s="230"/>
      <c r="AM186" s="230"/>
      <c r="AN186" s="230"/>
      <c r="AO186" s="230"/>
      <c r="AP186" s="230"/>
      <c r="AQ186" s="230"/>
      <c r="AR186" s="230"/>
      <c r="AS186" s="231">
        <f>G186/6</f>
        <v>0</v>
      </c>
      <c r="AT186" s="232"/>
      <c r="AU186" s="230"/>
      <c r="AV186" s="230"/>
      <c r="AW186" s="230"/>
      <c r="AX186" s="230"/>
      <c r="AY186" s="230"/>
      <c r="AZ186" s="230"/>
      <c r="BA186" s="230"/>
      <c r="BB186" s="230"/>
      <c r="BC186" s="230"/>
      <c r="BD186" s="230"/>
      <c r="BE186" s="231">
        <f>G186/6</f>
        <v>0</v>
      </c>
      <c r="BF186" s="232"/>
      <c r="BG186" s="230"/>
      <c r="BH186" s="230"/>
      <c r="BI186" s="230"/>
      <c r="BJ186" s="230"/>
      <c r="BK186" s="230"/>
      <c r="BL186" s="230"/>
      <c r="BM186" s="230"/>
      <c r="BN186" s="230"/>
      <c r="BO186" s="230"/>
      <c r="BP186" s="230"/>
      <c r="BQ186" s="231">
        <f>G186/6</f>
        <v>0</v>
      </c>
      <c r="BR186" s="232"/>
      <c r="BS186" s="230"/>
      <c r="BT186" s="230"/>
      <c r="BU186" s="230"/>
      <c r="BV186" s="230"/>
      <c r="BW186" s="230"/>
      <c r="BX186" s="230"/>
      <c r="BY186" s="230"/>
      <c r="BZ186" s="230"/>
      <c r="CA186" s="230"/>
      <c r="CB186" s="230"/>
      <c r="CC186" s="231">
        <f>G186-SUM(H186:CB186)</f>
        <v>0</v>
      </c>
      <c r="CD186" s="40" t="s">
        <v>50</v>
      </c>
    </row>
    <row r="187" spans="1:83" x14ac:dyDescent="0.35">
      <c r="A187" s="148"/>
      <c r="B187" s="74" t="s">
        <v>358</v>
      </c>
      <c r="C187" s="143" t="str">
        <f>"Provisional Sum for Telecommunication services - Broadband service for remote access to QLS (" &amp; TEXT(F187,"### ###") &amp;")"</f>
        <v>Provisional Sum for Telecommunication services - Broadband service for remote access to QLS (200 000)</v>
      </c>
      <c r="D187" s="144" t="s">
        <v>350</v>
      </c>
      <c r="E187" s="290">
        <v>1</v>
      </c>
      <c r="F187" s="77">
        <v>200000</v>
      </c>
      <c r="G187" s="233">
        <f t="shared" si="100"/>
        <v>200000</v>
      </c>
      <c r="H187" s="233"/>
      <c r="I187" s="234"/>
      <c r="J187" s="229"/>
      <c r="K187" s="230"/>
      <c r="L187" s="230"/>
      <c r="M187" s="230"/>
      <c r="N187" s="230"/>
      <c r="O187" s="230"/>
      <c r="P187" s="230"/>
      <c r="Q187" s="230"/>
      <c r="R187" s="230"/>
      <c r="S187" s="230"/>
      <c r="T187" s="230"/>
      <c r="U187" s="231">
        <f t="shared" ref="U187" si="128">G187/6</f>
        <v>33333.33</v>
      </c>
      <c r="V187" s="229"/>
      <c r="W187" s="230"/>
      <c r="X187" s="230"/>
      <c r="Y187" s="230"/>
      <c r="Z187" s="230"/>
      <c r="AA187" s="230"/>
      <c r="AB187" s="230"/>
      <c r="AC187" s="230"/>
      <c r="AD187" s="230"/>
      <c r="AE187" s="230"/>
      <c r="AF187" s="230"/>
      <c r="AG187" s="231">
        <f t="shared" ref="AG187" si="129">G187/6</f>
        <v>33333.33</v>
      </c>
      <c r="AH187" s="232"/>
      <c r="AI187" s="230"/>
      <c r="AJ187" s="230"/>
      <c r="AK187" s="230"/>
      <c r="AL187" s="230"/>
      <c r="AM187" s="230"/>
      <c r="AN187" s="230"/>
      <c r="AO187" s="230"/>
      <c r="AP187" s="230"/>
      <c r="AQ187" s="230"/>
      <c r="AR187" s="230"/>
      <c r="AS187" s="231">
        <f t="shared" ref="AS187" si="130">G187/6</f>
        <v>33333.33</v>
      </c>
      <c r="AT187" s="232"/>
      <c r="AU187" s="230"/>
      <c r="AV187" s="230"/>
      <c r="AW187" s="230"/>
      <c r="AX187" s="230"/>
      <c r="AY187" s="230"/>
      <c r="AZ187" s="230"/>
      <c r="BA187" s="230"/>
      <c r="BB187" s="230"/>
      <c r="BC187" s="230"/>
      <c r="BD187" s="230"/>
      <c r="BE187" s="231">
        <f t="shared" ref="BE187" si="131">G187/6</f>
        <v>33333.33</v>
      </c>
      <c r="BF187" s="232"/>
      <c r="BG187" s="230"/>
      <c r="BH187" s="230"/>
      <c r="BI187" s="230"/>
      <c r="BJ187" s="230"/>
      <c r="BK187" s="230"/>
      <c r="BL187" s="230"/>
      <c r="BM187" s="230"/>
      <c r="BN187" s="230"/>
      <c r="BO187" s="230"/>
      <c r="BP187" s="230"/>
      <c r="BQ187" s="231">
        <f t="shared" ref="BQ187" si="132">G187/6</f>
        <v>33333.33</v>
      </c>
      <c r="BR187" s="232"/>
      <c r="BS187" s="230"/>
      <c r="BT187" s="230"/>
      <c r="BU187" s="230"/>
      <c r="BV187" s="230"/>
      <c r="BW187" s="230"/>
      <c r="BX187" s="230"/>
      <c r="BY187" s="230"/>
      <c r="BZ187" s="230"/>
      <c r="CA187" s="230"/>
      <c r="CB187" s="230"/>
      <c r="CC187" s="231">
        <f t="shared" ref="CC187" si="133">G187-SUM(H187:CB187)</f>
        <v>33333.35</v>
      </c>
      <c r="CD187" s="40" t="s">
        <v>50</v>
      </c>
    </row>
    <row r="188" spans="1:83" x14ac:dyDescent="0.35">
      <c r="A188" s="40"/>
      <c r="B188" s="145" t="s">
        <v>359</v>
      </c>
      <c r="C188" s="146" t="str">
        <f>"Provision for overhead charges + profit in respect to A-10005-a ("&amp; TEXT(F188,"###%") &amp; ") (if triggered)"</f>
        <v>Provision for overhead charges + profit in respect to A-10005-a (%) (if triggered)</v>
      </c>
      <c r="D188" s="147" t="s">
        <v>213</v>
      </c>
      <c r="E188" s="291">
        <f t="shared" ref="E188" si="134">+G187</f>
        <v>200000</v>
      </c>
      <c r="F188" s="353"/>
      <c r="G188" s="75">
        <f>+E188*F188</f>
        <v>0</v>
      </c>
      <c r="H188" s="233"/>
      <c r="I188" s="234"/>
      <c r="J188" s="229"/>
      <c r="K188" s="230"/>
      <c r="L188" s="230"/>
      <c r="M188" s="230"/>
      <c r="N188" s="230"/>
      <c r="O188" s="230"/>
      <c r="P188" s="230"/>
      <c r="Q188" s="230"/>
      <c r="R188" s="230"/>
      <c r="S188" s="230"/>
      <c r="T188" s="230"/>
      <c r="U188" s="231">
        <f>G188/6</f>
        <v>0</v>
      </c>
      <c r="V188" s="229"/>
      <c r="W188" s="230"/>
      <c r="X188" s="230"/>
      <c r="Y188" s="230"/>
      <c r="Z188" s="230"/>
      <c r="AA188" s="230"/>
      <c r="AB188" s="230"/>
      <c r="AC188" s="230"/>
      <c r="AD188" s="230"/>
      <c r="AE188" s="230"/>
      <c r="AF188" s="230"/>
      <c r="AG188" s="231">
        <f>G188/6</f>
        <v>0</v>
      </c>
      <c r="AH188" s="232"/>
      <c r="AI188" s="230"/>
      <c r="AJ188" s="230"/>
      <c r="AK188" s="230"/>
      <c r="AL188" s="230"/>
      <c r="AM188" s="230"/>
      <c r="AN188" s="230"/>
      <c r="AO188" s="230"/>
      <c r="AP188" s="230"/>
      <c r="AQ188" s="230"/>
      <c r="AR188" s="230"/>
      <c r="AS188" s="231">
        <f>G188/6</f>
        <v>0</v>
      </c>
      <c r="AT188" s="232"/>
      <c r="AU188" s="230"/>
      <c r="AV188" s="230"/>
      <c r="AW188" s="230"/>
      <c r="AX188" s="230"/>
      <c r="AY188" s="230"/>
      <c r="AZ188" s="230"/>
      <c r="BA188" s="230"/>
      <c r="BB188" s="230"/>
      <c r="BC188" s="230"/>
      <c r="BD188" s="230"/>
      <c r="BE188" s="231">
        <f>G188/6</f>
        <v>0</v>
      </c>
      <c r="BF188" s="232"/>
      <c r="BG188" s="230"/>
      <c r="BH188" s="230"/>
      <c r="BI188" s="230"/>
      <c r="BJ188" s="230"/>
      <c r="BK188" s="230"/>
      <c r="BL188" s="230"/>
      <c r="BM188" s="230"/>
      <c r="BN188" s="230"/>
      <c r="BO188" s="230"/>
      <c r="BP188" s="230"/>
      <c r="BQ188" s="231">
        <f>G188/6</f>
        <v>0</v>
      </c>
      <c r="BR188" s="232"/>
      <c r="BS188" s="230"/>
      <c r="BT188" s="230"/>
      <c r="BU188" s="230"/>
      <c r="BV188" s="230"/>
      <c r="BW188" s="230"/>
      <c r="BX188" s="230"/>
      <c r="BY188" s="230"/>
      <c r="BZ188" s="230"/>
      <c r="CA188" s="230"/>
      <c r="CB188" s="230"/>
      <c r="CC188" s="231">
        <f>G188-SUM(H188:CB188)</f>
        <v>0</v>
      </c>
      <c r="CD188" s="40" t="s">
        <v>50</v>
      </c>
    </row>
    <row r="189" spans="1:83" x14ac:dyDescent="0.35">
      <c r="A189" s="148"/>
      <c r="B189" s="74" t="s">
        <v>360</v>
      </c>
      <c r="C189" s="143" t="str">
        <f>"Provisional Sum for ETC related Marketing (" &amp; TEXT(F189,"### ###") &amp;")"</f>
        <v>Provisional Sum for ETC related Marketing (100 000)</v>
      </c>
      <c r="D189" s="144" t="s">
        <v>350</v>
      </c>
      <c r="E189" s="290">
        <v>1</v>
      </c>
      <c r="F189" s="77">
        <v>100000</v>
      </c>
      <c r="G189" s="75">
        <f t="shared" si="100"/>
        <v>100000</v>
      </c>
      <c r="H189" s="233"/>
      <c r="I189" s="234"/>
      <c r="J189" s="229"/>
      <c r="K189" s="230"/>
      <c r="L189" s="230"/>
      <c r="M189" s="230"/>
      <c r="N189" s="230"/>
      <c r="O189" s="230"/>
      <c r="P189" s="230"/>
      <c r="Q189" s="230"/>
      <c r="R189" s="230"/>
      <c r="S189" s="230"/>
      <c r="T189" s="230"/>
      <c r="U189" s="231">
        <f t="shared" ref="U189" si="135">G189/6</f>
        <v>16666.669999999998</v>
      </c>
      <c r="V189" s="229"/>
      <c r="W189" s="230"/>
      <c r="X189" s="230"/>
      <c r="Y189" s="230"/>
      <c r="Z189" s="230"/>
      <c r="AA189" s="230"/>
      <c r="AB189" s="230"/>
      <c r="AC189" s="230"/>
      <c r="AD189" s="230"/>
      <c r="AE189" s="230"/>
      <c r="AF189" s="230"/>
      <c r="AG189" s="231">
        <f t="shared" ref="AG189" si="136">G189/6</f>
        <v>16666.669999999998</v>
      </c>
      <c r="AH189" s="232"/>
      <c r="AI189" s="230"/>
      <c r="AJ189" s="230"/>
      <c r="AK189" s="230"/>
      <c r="AL189" s="230"/>
      <c r="AM189" s="230"/>
      <c r="AN189" s="230"/>
      <c r="AO189" s="230"/>
      <c r="AP189" s="230"/>
      <c r="AQ189" s="230"/>
      <c r="AR189" s="230"/>
      <c r="AS189" s="231">
        <f t="shared" ref="AS189" si="137">G189/6</f>
        <v>16666.669999999998</v>
      </c>
      <c r="AT189" s="232"/>
      <c r="AU189" s="230"/>
      <c r="AV189" s="230"/>
      <c r="AW189" s="230"/>
      <c r="AX189" s="230"/>
      <c r="AY189" s="230"/>
      <c r="AZ189" s="230"/>
      <c r="BA189" s="230"/>
      <c r="BB189" s="230"/>
      <c r="BC189" s="230"/>
      <c r="BD189" s="230"/>
      <c r="BE189" s="231">
        <f t="shared" ref="BE189" si="138">G189/6</f>
        <v>16666.669999999998</v>
      </c>
      <c r="BF189" s="232"/>
      <c r="BG189" s="230"/>
      <c r="BH189" s="230"/>
      <c r="BI189" s="230"/>
      <c r="BJ189" s="230"/>
      <c r="BK189" s="230"/>
      <c r="BL189" s="230"/>
      <c r="BM189" s="230"/>
      <c r="BN189" s="230"/>
      <c r="BO189" s="230"/>
      <c r="BP189" s="230"/>
      <c r="BQ189" s="231">
        <f t="shared" ref="BQ189" si="139">G189/6</f>
        <v>16666.669999999998</v>
      </c>
      <c r="BR189" s="232"/>
      <c r="BS189" s="230"/>
      <c r="BT189" s="230"/>
      <c r="BU189" s="230"/>
      <c r="BV189" s="230"/>
      <c r="BW189" s="230"/>
      <c r="BX189" s="230"/>
      <c r="BY189" s="230"/>
      <c r="BZ189" s="230"/>
      <c r="CA189" s="230"/>
      <c r="CB189" s="230"/>
      <c r="CC189" s="231">
        <f t="shared" ref="CC189" si="140">G189-SUM(H189:CB189)</f>
        <v>16666.650000000001</v>
      </c>
      <c r="CD189" s="40" t="s">
        <v>50</v>
      </c>
    </row>
    <row r="190" spans="1:83" x14ac:dyDescent="0.35">
      <c r="A190" s="148"/>
      <c r="B190" s="145" t="s">
        <v>361</v>
      </c>
      <c r="C190" s="146" t="str">
        <f>"Provision for overhead charges + profit in respect to A-10006-a ("&amp; TEXT(F190,"###%") &amp; ")"</f>
        <v>Provision for overhead charges + profit in respect to A-10006-a (%)</v>
      </c>
      <c r="D190" s="147" t="s">
        <v>213</v>
      </c>
      <c r="E190" s="291">
        <f t="shared" ref="E190" si="141">+G189</f>
        <v>100000</v>
      </c>
      <c r="F190" s="353"/>
      <c r="G190" s="75">
        <f>+E190*F190</f>
        <v>0</v>
      </c>
      <c r="H190" s="233"/>
      <c r="I190" s="234"/>
      <c r="J190" s="229"/>
      <c r="K190" s="230"/>
      <c r="L190" s="230"/>
      <c r="M190" s="230"/>
      <c r="N190" s="230"/>
      <c r="O190" s="230"/>
      <c r="P190" s="230"/>
      <c r="Q190" s="230"/>
      <c r="R190" s="230"/>
      <c r="S190" s="230"/>
      <c r="T190" s="230"/>
      <c r="U190" s="231">
        <f>G190/6</f>
        <v>0</v>
      </c>
      <c r="V190" s="229"/>
      <c r="W190" s="230"/>
      <c r="X190" s="230"/>
      <c r="Y190" s="230"/>
      <c r="Z190" s="230"/>
      <c r="AA190" s="230"/>
      <c r="AB190" s="230"/>
      <c r="AC190" s="230"/>
      <c r="AD190" s="230"/>
      <c r="AE190" s="230"/>
      <c r="AF190" s="230"/>
      <c r="AG190" s="231">
        <f>G190/6</f>
        <v>0</v>
      </c>
      <c r="AH190" s="232"/>
      <c r="AI190" s="230"/>
      <c r="AJ190" s="230"/>
      <c r="AK190" s="230"/>
      <c r="AL190" s="230"/>
      <c r="AM190" s="230"/>
      <c r="AN190" s="230"/>
      <c r="AO190" s="230"/>
      <c r="AP190" s="230"/>
      <c r="AQ190" s="230"/>
      <c r="AR190" s="230"/>
      <c r="AS190" s="231">
        <f>G190/6</f>
        <v>0</v>
      </c>
      <c r="AT190" s="232"/>
      <c r="AU190" s="230"/>
      <c r="AV190" s="230"/>
      <c r="AW190" s="230"/>
      <c r="AX190" s="230"/>
      <c r="AY190" s="230"/>
      <c r="AZ190" s="230"/>
      <c r="BA190" s="230"/>
      <c r="BB190" s="230"/>
      <c r="BC190" s="230"/>
      <c r="BD190" s="230"/>
      <c r="BE190" s="231">
        <f>G190/6</f>
        <v>0</v>
      </c>
      <c r="BF190" s="232"/>
      <c r="BG190" s="230"/>
      <c r="BH190" s="230"/>
      <c r="BI190" s="230"/>
      <c r="BJ190" s="230"/>
      <c r="BK190" s="230"/>
      <c r="BL190" s="230"/>
      <c r="BM190" s="230"/>
      <c r="BN190" s="230"/>
      <c r="BO190" s="230"/>
      <c r="BP190" s="230"/>
      <c r="BQ190" s="231">
        <f>G190/6</f>
        <v>0</v>
      </c>
      <c r="BR190" s="232"/>
      <c r="BS190" s="230"/>
      <c r="BT190" s="230"/>
      <c r="BU190" s="230"/>
      <c r="BV190" s="230"/>
      <c r="BW190" s="230"/>
      <c r="BX190" s="230"/>
      <c r="BY190" s="230"/>
      <c r="BZ190" s="230"/>
      <c r="CA190" s="230"/>
      <c r="CB190" s="230"/>
      <c r="CC190" s="231">
        <f>G190-SUM(H190:CB190)</f>
        <v>0</v>
      </c>
      <c r="CD190" s="40" t="s">
        <v>50</v>
      </c>
    </row>
    <row r="191" spans="1:83" x14ac:dyDescent="0.35">
      <c r="A191" s="148"/>
      <c r="B191" s="74" t="s">
        <v>362</v>
      </c>
      <c r="C191" s="143" t="str">
        <f>"Provision of transportation and depositing of cash from Customer Service Kiosks (" &amp; TEXT(F191,"### ###") &amp;")"</f>
        <v>Provision of transportation and depositing of cash from Customer Service Kiosks (200 000)</v>
      </c>
      <c r="D191" s="144" t="s">
        <v>350</v>
      </c>
      <c r="E191" s="290">
        <v>1</v>
      </c>
      <c r="F191" s="77">
        <v>200000</v>
      </c>
      <c r="G191" s="233">
        <f t="shared" si="100"/>
        <v>200000</v>
      </c>
      <c r="H191" s="233"/>
      <c r="I191" s="234"/>
      <c r="J191" s="229"/>
      <c r="K191" s="230"/>
      <c r="L191" s="230"/>
      <c r="M191" s="230"/>
      <c r="N191" s="230"/>
      <c r="O191" s="230"/>
      <c r="P191" s="230"/>
      <c r="Q191" s="230"/>
      <c r="R191" s="230"/>
      <c r="S191" s="230"/>
      <c r="T191" s="230"/>
      <c r="U191" s="231">
        <f t="shared" ref="U191" si="142">G191/6</f>
        <v>33333.33</v>
      </c>
      <c r="V191" s="229"/>
      <c r="W191" s="230"/>
      <c r="X191" s="230"/>
      <c r="Y191" s="230"/>
      <c r="Z191" s="230"/>
      <c r="AA191" s="230"/>
      <c r="AB191" s="230"/>
      <c r="AC191" s="230"/>
      <c r="AD191" s="230"/>
      <c r="AE191" s="230"/>
      <c r="AF191" s="230"/>
      <c r="AG191" s="231">
        <f t="shared" ref="AG191" si="143">G191/6</f>
        <v>33333.33</v>
      </c>
      <c r="AH191" s="232"/>
      <c r="AI191" s="230"/>
      <c r="AJ191" s="230"/>
      <c r="AK191" s="230"/>
      <c r="AL191" s="230"/>
      <c r="AM191" s="230"/>
      <c r="AN191" s="230"/>
      <c r="AO191" s="230"/>
      <c r="AP191" s="230"/>
      <c r="AQ191" s="230"/>
      <c r="AR191" s="230"/>
      <c r="AS191" s="231">
        <f t="shared" ref="AS191" si="144">G191/6</f>
        <v>33333.33</v>
      </c>
      <c r="AT191" s="232"/>
      <c r="AU191" s="230"/>
      <c r="AV191" s="230"/>
      <c r="AW191" s="230"/>
      <c r="AX191" s="230"/>
      <c r="AY191" s="230"/>
      <c r="AZ191" s="230"/>
      <c r="BA191" s="230"/>
      <c r="BB191" s="230"/>
      <c r="BC191" s="230"/>
      <c r="BD191" s="230"/>
      <c r="BE191" s="231">
        <f t="shared" ref="BE191" si="145">G191/6</f>
        <v>33333.33</v>
      </c>
      <c r="BF191" s="232"/>
      <c r="BG191" s="230"/>
      <c r="BH191" s="230"/>
      <c r="BI191" s="230"/>
      <c r="BJ191" s="230"/>
      <c r="BK191" s="230"/>
      <c r="BL191" s="230"/>
      <c r="BM191" s="230"/>
      <c r="BN191" s="230"/>
      <c r="BO191" s="230"/>
      <c r="BP191" s="230"/>
      <c r="BQ191" s="231">
        <f t="shared" ref="BQ191" si="146">G191/6</f>
        <v>33333.33</v>
      </c>
      <c r="BR191" s="232"/>
      <c r="BS191" s="230"/>
      <c r="BT191" s="230"/>
      <c r="BU191" s="230"/>
      <c r="BV191" s="230"/>
      <c r="BW191" s="230"/>
      <c r="BX191" s="230"/>
      <c r="BY191" s="230"/>
      <c r="BZ191" s="230"/>
      <c r="CA191" s="230"/>
      <c r="CB191" s="230"/>
      <c r="CC191" s="231">
        <f t="shared" ref="CC191" si="147">G191-SUM(H191:CB191)</f>
        <v>33333.35</v>
      </c>
      <c r="CD191" s="40" t="s">
        <v>50</v>
      </c>
    </row>
    <row r="192" spans="1:83" ht="26" x14ac:dyDescent="0.35">
      <c r="A192" s="40"/>
      <c r="B192" s="145" t="s">
        <v>363</v>
      </c>
      <c r="C192" s="146" t="str">
        <f>"Provision of transportation and Depositing of Cash from Customer Service Kiosks - Overhead charges and profit in respect to item A-10007-a ("&amp; TEXT(F192,"###%") &amp; ")"</f>
        <v>Provision of transportation and Depositing of Cash from Customer Service Kiosks - Overhead charges and profit in respect to item A-10007-a (%)</v>
      </c>
      <c r="D192" s="147" t="s">
        <v>213</v>
      </c>
      <c r="E192" s="291">
        <f t="shared" ref="E192" si="148">+G191</f>
        <v>200000</v>
      </c>
      <c r="F192" s="353"/>
      <c r="G192" s="75">
        <f>+E192*F192</f>
        <v>0</v>
      </c>
      <c r="H192" s="233"/>
      <c r="I192" s="234"/>
      <c r="J192" s="229"/>
      <c r="K192" s="230"/>
      <c r="L192" s="230"/>
      <c r="M192" s="230"/>
      <c r="N192" s="230"/>
      <c r="O192" s="230"/>
      <c r="P192" s="230"/>
      <c r="Q192" s="230"/>
      <c r="R192" s="230"/>
      <c r="S192" s="230"/>
      <c r="T192" s="230"/>
      <c r="U192" s="231">
        <f>G192/6</f>
        <v>0</v>
      </c>
      <c r="V192" s="229"/>
      <c r="W192" s="230"/>
      <c r="X192" s="230"/>
      <c r="Y192" s="230"/>
      <c r="Z192" s="230"/>
      <c r="AA192" s="230"/>
      <c r="AB192" s="230"/>
      <c r="AC192" s="230"/>
      <c r="AD192" s="230"/>
      <c r="AE192" s="230"/>
      <c r="AF192" s="230"/>
      <c r="AG192" s="231">
        <f>G192/6</f>
        <v>0</v>
      </c>
      <c r="AH192" s="232"/>
      <c r="AI192" s="230"/>
      <c r="AJ192" s="230"/>
      <c r="AK192" s="230"/>
      <c r="AL192" s="230"/>
      <c r="AM192" s="230"/>
      <c r="AN192" s="230"/>
      <c r="AO192" s="230"/>
      <c r="AP192" s="230"/>
      <c r="AQ192" s="230"/>
      <c r="AR192" s="230"/>
      <c r="AS192" s="231">
        <f>G192/6</f>
        <v>0</v>
      </c>
      <c r="AT192" s="232"/>
      <c r="AU192" s="230"/>
      <c r="AV192" s="230"/>
      <c r="AW192" s="230"/>
      <c r="AX192" s="230"/>
      <c r="AY192" s="230"/>
      <c r="AZ192" s="230"/>
      <c r="BA192" s="230"/>
      <c r="BB192" s="230"/>
      <c r="BC192" s="230"/>
      <c r="BD192" s="230"/>
      <c r="BE192" s="231">
        <f>G192/6</f>
        <v>0</v>
      </c>
      <c r="BF192" s="232"/>
      <c r="BG192" s="230"/>
      <c r="BH192" s="230"/>
      <c r="BI192" s="230"/>
      <c r="BJ192" s="230"/>
      <c r="BK192" s="230"/>
      <c r="BL192" s="230"/>
      <c r="BM192" s="230"/>
      <c r="BN192" s="230"/>
      <c r="BO192" s="230"/>
      <c r="BP192" s="230"/>
      <c r="BQ192" s="231">
        <f>G192/6</f>
        <v>0</v>
      </c>
      <c r="BR192" s="232"/>
      <c r="BS192" s="230"/>
      <c r="BT192" s="230"/>
      <c r="BU192" s="230"/>
      <c r="BV192" s="230"/>
      <c r="BW192" s="230"/>
      <c r="BX192" s="230"/>
      <c r="BY192" s="230"/>
      <c r="BZ192" s="230"/>
      <c r="CA192" s="230"/>
      <c r="CB192" s="230"/>
      <c r="CC192" s="231">
        <f>G192-SUM(H192:CB192)</f>
        <v>0</v>
      </c>
      <c r="CD192" s="40" t="s">
        <v>50</v>
      </c>
    </row>
    <row r="193" spans="1:82" x14ac:dyDescent="0.35">
      <c r="A193" s="148"/>
      <c r="B193" s="74" t="s">
        <v>364</v>
      </c>
      <c r="C193" s="143" t="str">
        <f>"Space Rental for Permanent and Temporary Customer Service Kiosks (" &amp; TEXT(F193,"### ###") &amp;")"</f>
        <v>Space Rental for Permanent and Temporary Customer Service Kiosks (500 000)</v>
      </c>
      <c r="D193" s="144" t="s">
        <v>350</v>
      </c>
      <c r="E193" s="290">
        <v>1</v>
      </c>
      <c r="F193" s="77">
        <v>500000</v>
      </c>
      <c r="G193" s="75">
        <f t="shared" si="100"/>
        <v>500000</v>
      </c>
      <c r="H193" s="233"/>
      <c r="I193" s="234"/>
      <c r="J193" s="229"/>
      <c r="K193" s="230"/>
      <c r="L193" s="230"/>
      <c r="M193" s="230"/>
      <c r="N193" s="230"/>
      <c r="O193" s="230"/>
      <c r="P193" s="230"/>
      <c r="Q193" s="230"/>
      <c r="R193" s="230"/>
      <c r="S193" s="230"/>
      <c r="T193" s="230"/>
      <c r="U193" s="231">
        <f t="shared" ref="U193" si="149">G193/6</f>
        <v>83333.33</v>
      </c>
      <c r="V193" s="229"/>
      <c r="W193" s="230"/>
      <c r="X193" s="230"/>
      <c r="Y193" s="230"/>
      <c r="Z193" s="230"/>
      <c r="AA193" s="230"/>
      <c r="AB193" s="230"/>
      <c r="AC193" s="230"/>
      <c r="AD193" s="230"/>
      <c r="AE193" s="230"/>
      <c r="AF193" s="230"/>
      <c r="AG193" s="231">
        <f t="shared" ref="AG193" si="150">G193/6</f>
        <v>83333.33</v>
      </c>
      <c r="AH193" s="232"/>
      <c r="AI193" s="230"/>
      <c r="AJ193" s="230"/>
      <c r="AK193" s="230"/>
      <c r="AL193" s="230"/>
      <c r="AM193" s="230"/>
      <c r="AN193" s="230"/>
      <c r="AO193" s="230"/>
      <c r="AP193" s="230"/>
      <c r="AQ193" s="230"/>
      <c r="AR193" s="230"/>
      <c r="AS193" s="231">
        <f t="shared" ref="AS193" si="151">G193/6</f>
        <v>83333.33</v>
      </c>
      <c r="AT193" s="232"/>
      <c r="AU193" s="230"/>
      <c r="AV193" s="230"/>
      <c r="AW193" s="230"/>
      <c r="AX193" s="230"/>
      <c r="AY193" s="230"/>
      <c r="AZ193" s="230"/>
      <c r="BA193" s="230"/>
      <c r="BB193" s="230"/>
      <c r="BC193" s="230"/>
      <c r="BD193" s="230"/>
      <c r="BE193" s="231">
        <f t="shared" ref="BE193" si="152">G193/6</f>
        <v>83333.33</v>
      </c>
      <c r="BF193" s="232"/>
      <c r="BG193" s="230"/>
      <c r="BH193" s="230"/>
      <c r="BI193" s="230"/>
      <c r="BJ193" s="230"/>
      <c r="BK193" s="230"/>
      <c r="BL193" s="230"/>
      <c r="BM193" s="230"/>
      <c r="BN193" s="230"/>
      <c r="BO193" s="230"/>
      <c r="BP193" s="230"/>
      <c r="BQ193" s="231">
        <f t="shared" ref="BQ193" si="153">G193/6</f>
        <v>83333.33</v>
      </c>
      <c r="BR193" s="232"/>
      <c r="BS193" s="230"/>
      <c r="BT193" s="230"/>
      <c r="BU193" s="230"/>
      <c r="BV193" s="230"/>
      <c r="BW193" s="230"/>
      <c r="BX193" s="230"/>
      <c r="BY193" s="230"/>
      <c r="BZ193" s="230"/>
      <c r="CA193" s="230"/>
      <c r="CB193" s="230"/>
      <c r="CC193" s="231">
        <f t="shared" ref="CC193" si="154">G193-SUM(H193:CB193)</f>
        <v>83333.350000000006</v>
      </c>
      <c r="CD193" s="40" t="s">
        <v>50</v>
      </c>
    </row>
    <row r="194" spans="1:82" ht="26" x14ac:dyDescent="0.35">
      <c r="A194" s="148"/>
      <c r="B194" s="26" t="s">
        <v>365</v>
      </c>
      <c r="C194" s="27" t="str">
        <f>"Space Rental for Permanent and Temporary Customer Service Kiosks - Overhead charge and profit in respect to A-10008-a ("&amp; TEXT(F194,"###%") &amp; ")"</f>
        <v>Space Rental for Permanent and Temporary Customer Service Kiosks - Overhead charge and profit in respect to A-10008-a (%)</v>
      </c>
      <c r="D194" s="147" t="s">
        <v>213</v>
      </c>
      <c r="E194" s="291">
        <f t="shared" ref="E194" si="155">+G193</f>
        <v>500000</v>
      </c>
      <c r="F194" s="353"/>
      <c r="G194" s="75">
        <f>+E194*F194</f>
        <v>0</v>
      </c>
      <c r="H194" s="233"/>
      <c r="I194" s="234"/>
      <c r="J194" s="229"/>
      <c r="K194" s="230"/>
      <c r="L194" s="230"/>
      <c r="M194" s="230"/>
      <c r="N194" s="230"/>
      <c r="O194" s="230"/>
      <c r="P194" s="230"/>
      <c r="Q194" s="230"/>
      <c r="R194" s="230"/>
      <c r="S194" s="230"/>
      <c r="T194" s="230"/>
      <c r="U194" s="231">
        <f>G194/6</f>
        <v>0</v>
      </c>
      <c r="V194" s="229"/>
      <c r="W194" s="230"/>
      <c r="X194" s="230"/>
      <c r="Y194" s="230"/>
      <c r="Z194" s="230"/>
      <c r="AA194" s="230"/>
      <c r="AB194" s="230"/>
      <c r="AC194" s="230"/>
      <c r="AD194" s="230"/>
      <c r="AE194" s="230"/>
      <c r="AF194" s="230"/>
      <c r="AG194" s="231">
        <f>G194/6</f>
        <v>0</v>
      </c>
      <c r="AH194" s="232"/>
      <c r="AI194" s="230"/>
      <c r="AJ194" s="230"/>
      <c r="AK194" s="230"/>
      <c r="AL194" s="230"/>
      <c r="AM194" s="230"/>
      <c r="AN194" s="230"/>
      <c r="AO194" s="230"/>
      <c r="AP194" s="230"/>
      <c r="AQ194" s="230"/>
      <c r="AR194" s="230"/>
      <c r="AS194" s="231">
        <f>G194/6</f>
        <v>0</v>
      </c>
      <c r="AT194" s="232"/>
      <c r="AU194" s="230"/>
      <c r="AV194" s="230"/>
      <c r="AW194" s="230"/>
      <c r="AX194" s="230"/>
      <c r="AY194" s="230"/>
      <c r="AZ194" s="230"/>
      <c r="BA194" s="230"/>
      <c r="BB194" s="230"/>
      <c r="BC194" s="230"/>
      <c r="BD194" s="230"/>
      <c r="BE194" s="231">
        <f>G194/6</f>
        <v>0</v>
      </c>
      <c r="BF194" s="232"/>
      <c r="BG194" s="230"/>
      <c r="BH194" s="230"/>
      <c r="BI194" s="230"/>
      <c r="BJ194" s="230"/>
      <c r="BK194" s="230"/>
      <c r="BL194" s="230"/>
      <c r="BM194" s="230"/>
      <c r="BN194" s="230"/>
      <c r="BO194" s="230"/>
      <c r="BP194" s="230"/>
      <c r="BQ194" s="231">
        <f>G194/6</f>
        <v>0</v>
      </c>
      <c r="BR194" s="232"/>
      <c r="BS194" s="230"/>
      <c r="BT194" s="230"/>
      <c r="BU194" s="230"/>
      <c r="BV194" s="230"/>
      <c r="BW194" s="230"/>
      <c r="BX194" s="230"/>
      <c r="BY194" s="230"/>
      <c r="BZ194" s="230"/>
      <c r="CA194" s="230"/>
      <c r="CB194" s="230"/>
      <c r="CC194" s="231">
        <f>G194-SUM(H194:CB194)</f>
        <v>0</v>
      </c>
      <c r="CD194" s="40" t="s">
        <v>50</v>
      </c>
    </row>
    <row r="195" spans="1:82" ht="26" x14ac:dyDescent="0.35">
      <c r="A195" s="148"/>
      <c r="B195" s="145" t="s">
        <v>366</v>
      </c>
      <c r="C195" s="146" t="str">
        <f>"Manual Lanes Credit Card transactions: Fees/ commissions related to Bank for Credit Card transactions during the Operations Service Period - Fees and Commissions (" &amp; TEXT(F195,"## ### ###") &amp;")"</f>
        <v>Manual Lanes Credit Card transactions: Fees/ commissions related to Bank for Credit Card transactions during the Operations Service Period - Fees and Commissions (26 136 000)</v>
      </c>
      <c r="D195" s="144" t="s">
        <v>350</v>
      </c>
      <c r="E195" s="290">
        <v>1</v>
      </c>
      <c r="F195" s="77">
        <f>363000*72</f>
        <v>26136000</v>
      </c>
      <c r="G195" s="75">
        <f t="shared" si="100"/>
        <v>26136000</v>
      </c>
      <c r="H195" s="233"/>
      <c r="I195" s="234"/>
      <c r="J195" s="229"/>
      <c r="K195" s="230"/>
      <c r="L195" s="230"/>
      <c r="M195" s="230"/>
      <c r="N195" s="230"/>
      <c r="O195" s="230"/>
      <c r="P195" s="230"/>
      <c r="Q195" s="230"/>
      <c r="R195" s="230"/>
      <c r="S195" s="230"/>
      <c r="T195" s="230"/>
      <c r="U195" s="231">
        <f t="shared" ref="U195" si="156">G195/6</f>
        <v>4356000</v>
      </c>
      <c r="V195" s="229"/>
      <c r="W195" s="230"/>
      <c r="X195" s="230"/>
      <c r="Y195" s="230"/>
      <c r="Z195" s="230"/>
      <c r="AA195" s="230"/>
      <c r="AB195" s="230"/>
      <c r="AC195" s="230"/>
      <c r="AD195" s="230"/>
      <c r="AE195" s="230"/>
      <c r="AF195" s="230"/>
      <c r="AG195" s="231">
        <f t="shared" ref="AG195" si="157">G195/6</f>
        <v>4356000</v>
      </c>
      <c r="AH195" s="232"/>
      <c r="AI195" s="230"/>
      <c r="AJ195" s="230"/>
      <c r="AK195" s="230"/>
      <c r="AL195" s="230"/>
      <c r="AM195" s="230"/>
      <c r="AN195" s="230"/>
      <c r="AO195" s="230"/>
      <c r="AP195" s="230"/>
      <c r="AQ195" s="230"/>
      <c r="AR195" s="230"/>
      <c r="AS195" s="231">
        <f t="shared" ref="AS195" si="158">G195/6</f>
        <v>4356000</v>
      </c>
      <c r="AT195" s="232"/>
      <c r="AU195" s="230"/>
      <c r="AV195" s="230"/>
      <c r="AW195" s="230"/>
      <c r="AX195" s="230"/>
      <c r="AY195" s="230"/>
      <c r="AZ195" s="230"/>
      <c r="BA195" s="230"/>
      <c r="BB195" s="230"/>
      <c r="BC195" s="230"/>
      <c r="BD195" s="230"/>
      <c r="BE195" s="231">
        <f t="shared" ref="BE195" si="159">G195/6</f>
        <v>4356000</v>
      </c>
      <c r="BF195" s="232"/>
      <c r="BG195" s="230"/>
      <c r="BH195" s="230"/>
      <c r="BI195" s="230"/>
      <c r="BJ195" s="230"/>
      <c r="BK195" s="230"/>
      <c r="BL195" s="230"/>
      <c r="BM195" s="230"/>
      <c r="BN195" s="230"/>
      <c r="BO195" s="230"/>
      <c r="BP195" s="230"/>
      <c r="BQ195" s="231">
        <f t="shared" ref="BQ195" si="160">G195/6</f>
        <v>4356000</v>
      </c>
      <c r="BR195" s="232"/>
      <c r="BS195" s="230"/>
      <c r="BT195" s="230"/>
      <c r="BU195" s="230"/>
      <c r="BV195" s="230"/>
      <c r="BW195" s="230"/>
      <c r="BX195" s="230"/>
      <c r="BY195" s="230"/>
      <c r="BZ195" s="230"/>
      <c r="CA195" s="230"/>
      <c r="CB195" s="230"/>
      <c r="CC195" s="231">
        <f t="shared" ref="CC195" si="161">G195-SUM(H195:CB195)</f>
        <v>4356000</v>
      </c>
      <c r="CD195" s="40" t="s">
        <v>50</v>
      </c>
    </row>
    <row r="196" spans="1:82" ht="26" x14ac:dyDescent="0.35">
      <c r="A196" s="148"/>
      <c r="B196" s="145" t="s">
        <v>367</v>
      </c>
      <c r="C196" s="146" t="str">
        <f>"Manual Lanes Credit Card transactions: Fees/ commissions related to Bank for Credit Card transactions during the Operations Service Period - Overhead charge and profit in respect to A-10009-a ("&amp; TEXT(F196,"###%") &amp; ")"</f>
        <v>Manual Lanes Credit Card transactions: Fees/ commissions related to Bank for Credit Card transactions during the Operations Service Period - Overhead charge and profit in respect to A-10009-a (%)</v>
      </c>
      <c r="D196" s="147" t="s">
        <v>213</v>
      </c>
      <c r="E196" s="291">
        <f t="shared" ref="E196" si="162">+G195</f>
        <v>26136000</v>
      </c>
      <c r="F196" s="353"/>
      <c r="G196" s="75">
        <f>+E196*F196</f>
        <v>0</v>
      </c>
      <c r="H196" s="233"/>
      <c r="I196" s="234"/>
      <c r="J196" s="229"/>
      <c r="K196" s="230"/>
      <c r="L196" s="230"/>
      <c r="M196" s="230"/>
      <c r="N196" s="230"/>
      <c r="O196" s="230"/>
      <c r="P196" s="230"/>
      <c r="Q196" s="230"/>
      <c r="R196" s="230"/>
      <c r="S196" s="230"/>
      <c r="T196" s="230"/>
      <c r="U196" s="231">
        <f>G196/6</f>
        <v>0</v>
      </c>
      <c r="V196" s="229"/>
      <c r="W196" s="230"/>
      <c r="X196" s="230"/>
      <c r="Y196" s="230"/>
      <c r="Z196" s="230"/>
      <c r="AA196" s="230"/>
      <c r="AB196" s="230"/>
      <c r="AC196" s="230"/>
      <c r="AD196" s="230"/>
      <c r="AE196" s="230"/>
      <c r="AF196" s="230"/>
      <c r="AG196" s="231">
        <f>G196/6</f>
        <v>0</v>
      </c>
      <c r="AH196" s="232"/>
      <c r="AI196" s="230"/>
      <c r="AJ196" s="230"/>
      <c r="AK196" s="230"/>
      <c r="AL196" s="230"/>
      <c r="AM196" s="230"/>
      <c r="AN196" s="230"/>
      <c r="AO196" s="230"/>
      <c r="AP196" s="230"/>
      <c r="AQ196" s="230"/>
      <c r="AR196" s="230"/>
      <c r="AS196" s="231">
        <f>G196/6</f>
        <v>0</v>
      </c>
      <c r="AT196" s="232"/>
      <c r="AU196" s="230"/>
      <c r="AV196" s="230"/>
      <c r="AW196" s="230"/>
      <c r="AX196" s="230"/>
      <c r="AY196" s="230"/>
      <c r="AZ196" s="230"/>
      <c r="BA196" s="230"/>
      <c r="BB196" s="230"/>
      <c r="BC196" s="230"/>
      <c r="BD196" s="230"/>
      <c r="BE196" s="231">
        <f>G196/6</f>
        <v>0</v>
      </c>
      <c r="BF196" s="232"/>
      <c r="BG196" s="230"/>
      <c r="BH196" s="230"/>
      <c r="BI196" s="230"/>
      <c r="BJ196" s="230"/>
      <c r="BK196" s="230"/>
      <c r="BL196" s="230"/>
      <c r="BM196" s="230"/>
      <c r="BN196" s="230"/>
      <c r="BO196" s="230"/>
      <c r="BP196" s="230"/>
      <c r="BQ196" s="231">
        <f>G196/6</f>
        <v>0</v>
      </c>
      <c r="BR196" s="232"/>
      <c r="BS196" s="230"/>
      <c r="BT196" s="230"/>
      <c r="BU196" s="230"/>
      <c r="BV196" s="230"/>
      <c r="BW196" s="230"/>
      <c r="BX196" s="230"/>
      <c r="BY196" s="230"/>
      <c r="BZ196" s="230"/>
      <c r="CA196" s="230"/>
      <c r="CB196" s="230"/>
      <c r="CC196" s="231">
        <f>G196-SUM(H196:CB196)</f>
        <v>0</v>
      </c>
      <c r="CD196" s="40" t="s">
        <v>50</v>
      </c>
    </row>
    <row r="197" spans="1:82" ht="26" x14ac:dyDescent="0.35">
      <c r="A197" s="192"/>
      <c r="B197" s="25" t="s">
        <v>368</v>
      </c>
      <c r="C197" s="28" t="str">
        <f>"ETC Account Payments: Fees/ commissions related to banks and other providers of Payment means during Operation Service Period- Fees and Commissions (" &amp; TEXT(F197,"## ### ###") &amp;")"</f>
        <v>ETC Account Payments: Fees/ commissions related to banks and other providers of Payment means during Operation Service Period- Fees and Commissions (11 376 000)</v>
      </c>
      <c r="D197" s="144" t="s">
        <v>350</v>
      </c>
      <c r="E197" s="290">
        <v>1</v>
      </c>
      <c r="F197" s="77">
        <f>158*12*6000</f>
        <v>11376000</v>
      </c>
      <c r="G197" s="75">
        <f t="shared" si="100"/>
        <v>11376000</v>
      </c>
      <c r="H197" s="233"/>
      <c r="I197" s="234"/>
      <c r="J197" s="229"/>
      <c r="K197" s="230"/>
      <c r="L197" s="230"/>
      <c r="M197" s="230"/>
      <c r="N197" s="230"/>
      <c r="O197" s="230"/>
      <c r="P197" s="230"/>
      <c r="Q197" s="230"/>
      <c r="R197" s="230"/>
      <c r="S197" s="230"/>
      <c r="T197" s="230"/>
      <c r="U197" s="231">
        <f t="shared" ref="U197" si="163">G197/6</f>
        <v>1896000</v>
      </c>
      <c r="V197" s="229"/>
      <c r="W197" s="230"/>
      <c r="X197" s="230"/>
      <c r="Y197" s="230"/>
      <c r="Z197" s="230"/>
      <c r="AA197" s="230"/>
      <c r="AB197" s="230"/>
      <c r="AC197" s="230"/>
      <c r="AD197" s="230"/>
      <c r="AE197" s="230"/>
      <c r="AF197" s="230"/>
      <c r="AG197" s="231">
        <f t="shared" ref="AG197" si="164">G197/6</f>
        <v>1896000</v>
      </c>
      <c r="AH197" s="232"/>
      <c r="AI197" s="230"/>
      <c r="AJ197" s="230"/>
      <c r="AK197" s="230"/>
      <c r="AL197" s="230"/>
      <c r="AM197" s="230"/>
      <c r="AN197" s="230"/>
      <c r="AO197" s="230"/>
      <c r="AP197" s="230"/>
      <c r="AQ197" s="230"/>
      <c r="AR197" s="230"/>
      <c r="AS197" s="231">
        <f t="shared" ref="AS197" si="165">G197/6</f>
        <v>1896000</v>
      </c>
      <c r="AT197" s="232"/>
      <c r="AU197" s="230"/>
      <c r="AV197" s="230"/>
      <c r="AW197" s="230"/>
      <c r="AX197" s="230"/>
      <c r="AY197" s="230"/>
      <c r="AZ197" s="230"/>
      <c r="BA197" s="230"/>
      <c r="BB197" s="230"/>
      <c r="BC197" s="230"/>
      <c r="BD197" s="230"/>
      <c r="BE197" s="231">
        <f t="shared" ref="BE197" si="166">G197/6</f>
        <v>1896000</v>
      </c>
      <c r="BF197" s="232"/>
      <c r="BG197" s="230"/>
      <c r="BH197" s="230"/>
      <c r="BI197" s="230"/>
      <c r="BJ197" s="230"/>
      <c r="BK197" s="230"/>
      <c r="BL197" s="230"/>
      <c r="BM197" s="230"/>
      <c r="BN197" s="230"/>
      <c r="BO197" s="230"/>
      <c r="BP197" s="230"/>
      <c r="BQ197" s="231">
        <f t="shared" ref="BQ197" si="167">G197/6</f>
        <v>1896000</v>
      </c>
      <c r="BR197" s="232"/>
      <c r="BS197" s="230"/>
      <c r="BT197" s="230"/>
      <c r="BU197" s="230"/>
      <c r="BV197" s="230"/>
      <c r="BW197" s="230"/>
      <c r="BX197" s="230"/>
      <c r="BY197" s="230"/>
      <c r="BZ197" s="230"/>
      <c r="CA197" s="230"/>
      <c r="CB197" s="230"/>
      <c r="CC197" s="231">
        <f t="shared" ref="CC197" si="168">G197-SUM(H197:CB197)</f>
        <v>1896000</v>
      </c>
      <c r="CD197" s="40" t="s">
        <v>50</v>
      </c>
    </row>
    <row r="198" spans="1:82" ht="26" x14ac:dyDescent="0.35">
      <c r="A198" s="40"/>
      <c r="B198" s="145" t="s">
        <v>369</v>
      </c>
      <c r="C198" s="146" t="str">
        <f>"ETC Account Payments: Fees/ commissions related to banks and other providers of Payment means during Operation Service Period - Overhead charge and profit in respect to A-10010-a ("&amp; TEXT(F198,"###%") &amp; ")"</f>
        <v>ETC Account Payments: Fees/ commissions related to banks and other providers of Payment means during Operation Service Period - Overhead charge and profit in respect to A-10010-a (%)</v>
      </c>
      <c r="D198" s="147" t="s">
        <v>213</v>
      </c>
      <c r="E198" s="291">
        <f t="shared" ref="E198" si="169">+G197</f>
        <v>11376000</v>
      </c>
      <c r="F198" s="353"/>
      <c r="G198" s="75">
        <f>+E198*F198</f>
        <v>0</v>
      </c>
      <c r="H198" s="233"/>
      <c r="I198" s="234"/>
      <c r="J198" s="229"/>
      <c r="K198" s="230"/>
      <c r="L198" s="230"/>
      <c r="M198" s="230"/>
      <c r="N198" s="230"/>
      <c r="O198" s="230"/>
      <c r="P198" s="230"/>
      <c r="Q198" s="230"/>
      <c r="R198" s="230"/>
      <c r="S198" s="230"/>
      <c r="T198" s="230"/>
      <c r="U198" s="231">
        <f>G198/6</f>
        <v>0</v>
      </c>
      <c r="V198" s="229"/>
      <c r="W198" s="230"/>
      <c r="X198" s="230"/>
      <c r="Y198" s="230"/>
      <c r="Z198" s="230"/>
      <c r="AA198" s="230"/>
      <c r="AB198" s="230"/>
      <c r="AC198" s="230"/>
      <c r="AD198" s="230"/>
      <c r="AE198" s="230"/>
      <c r="AF198" s="230"/>
      <c r="AG198" s="231">
        <f>G198/6</f>
        <v>0</v>
      </c>
      <c r="AH198" s="232"/>
      <c r="AI198" s="230"/>
      <c r="AJ198" s="230"/>
      <c r="AK198" s="230"/>
      <c r="AL198" s="230"/>
      <c r="AM198" s="230"/>
      <c r="AN198" s="230"/>
      <c r="AO198" s="230"/>
      <c r="AP198" s="230"/>
      <c r="AQ198" s="230"/>
      <c r="AR198" s="230"/>
      <c r="AS198" s="231">
        <f>G198/6</f>
        <v>0</v>
      </c>
      <c r="AT198" s="232"/>
      <c r="AU198" s="230"/>
      <c r="AV198" s="230"/>
      <c r="AW198" s="230"/>
      <c r="AX198" s="230"/>
      <c r="AY198" s="230"/>
      <c r="AZ198" s="230"/>
      <c r="BA198" s="230"/>
      <c r="BB198" s="230"/>
      <c r="BC198" s="230"/>
      <c r="BD198" s="230"/>
      <c r="BE198" s="231">
        <f>G198/6</f>
        <v>0</v>
      </c>
      <c r="BF198" s="232"/>
      <c r="BG198" s="230"/>
      <c r="BH198" s="230"/>
      <c r="BI198" s="230"/>
      <c r="BJ198" s="230"/>
      <c r="BK198" s="230"/>
      <c r="BL198" s="230"/>
      <c r="BM198" s="230"/>
      <c r="BN198" s="230"/>
      <c r="BO198" s="230"/>
      <c r="BP198" s="230"/>
      <c r="BQ198" s="231">
        <f>G198/6</f>
        <v>0</v>
      </c>
      <c r="BR198" s="232"/>
      <c r="BS198" s="230"/>
      <c r="BT198" s="230"/>
      <c r="BU198" s="230"/>
      <c r="BV198" s="230"/>
      <c r="BW198" s="230"/>
      <c r="BX198" s="230"/>
      <c r="BY198" s="230"/>
      <c r="BZ198" s="230"/>
      <c r="CA198" s="230"/>
      <c r="CB198" s="230"/>
      <c r="CC198" s="231">
        <f>G198-SUM(H198:CB198)</f>
        <v>0</v>
      </c>
      <c r="CD198" s="40" t="s">
        <v>50</v>
      </c>
    </row>
    <row r="199" spans="1:82" x14ac:dyDescent="0.35">
      <c r="A199" s="40"/>
      <c r="B199" s="145" t="s">
        <v>370</v>
      </c>
      <c r="C199" s="146" t="str">
        <f>"Fees related to TCH Service - Fees (" &amp; TEXT(F199,"### ###") &amp;")"</f>
        <v>Fees related to TCH Service - Fees (600 000)</v>
      </c>
      <c r="D199" s="144" t="s">
        <v>350</v>
      </c>
      <c r="E199" s="290">
        <v>1</v>
      </c>
      <c r="F199" s="77">
        <v>600000</v>
      </c>
      <c r="G199" s="75">
        <f t="shared" si="100"/>
        <v>600000</v>
      </c>
      <c r="H199" s="233"/>
      <c r="I199" s="234"/>
      <c r="J199" s="229"/>
      <c r="K199" s="230"/>
      <c r="L199" s="230"/>
      <c r="M199" s="230"/>
      <c r="N199" s="230"/>
      <c r="O199" s="230"/>
      <c r="P199" s="230"/>
      <c r="Q199" s="230"/>
      <c r="R199" s="230"/>
      <c r="S199" s="230"/>
      <c r="T199" s="230"/>
      <c r="U199" s="231">
        <f t="shared" ref="U199" si="170">G199/6</f>
        <v>100000</v>
      </c>
      <c r="V199" s="229"/>
      <c r="W199" s="230"/>
      <c r="X199" s="230"/>
      <c r="Y199" s="230"/>
      <c r="Z199" s="230"/>
      <c r="AA199" s="230"/>
      <c r="AB199" s="230"/>
      <c r="AC199" s="230"/>
      <c r="AD199" s="230"/>
      <c r="AE199" s="230"/>
      <c r="AF199" s="230"/>
      <c r="AG199" s="231">
        <f t="shared" ref="AG199" si="171">G199/6</f>
        <v>100000</v>
      </c>
      <c r="AH199" s="232"/>
      <c r="AI199" s="230"/>
      <c r="AJ199" s="230"/>
      <c r="AK199" s="230"/>
      <c r="AL199" s="230"/>
      <c r="AM199" s="230"/>
      <c r="AN199" s="230"/>
      <c r="AO199" s="230"/>
      <c r="AP199" s="230"/>
      <c r="AQ199" s="230"/>
      <c r="AR199" s="230"/>
      <c r="AS199" s="231">
        <f t="shared" ref="AS199" si="172">G199/6</f>
        <v>100000</v>
      </c>
      <c r="AT199" s="232"/>
      <c r="AU199" s="230"/>
      <c r="AV199" s="230"/>
      <c r="AW199" s="230"/>
      <c r="AX199" s="230"/>
      <c r="AY199" s="230"/>
      <c r="AZ199" s="230"/>
      <c r="BA199" s="230"/>
      <c r="BB199" s="230"/>
      <c r="BC199" s="230"/>
      <c r="BD199" s="230"/>
      <c r="BE199" s="231">
        <f t="shared" ref="BE199" si="173">G199/6</f>
        <v>100000</v>
      </c>
      <c r="BF199" s="232"/>
      <c r="BG199" s="230"/>
      <c r="BH199" s="230"/>
      <c r="BI199" s="230"/>
      <c r="BJ199" s="230"/>
      <c r="BK199" s="230"/>
      <c r="BL199" s="230"/>
      <c r="BM199" s="230"/>
      <c r="BN199" s="230"/>
      <c r="BO199" s="230"/>
      <c r="BP199" s="230"/>
      <c r="BQ199" s="231">
        <f t="shared" ref="BQ199" si="174">G199/6</f>
        <v>100000</v>
      </c>
      <c r="BR199" s="232"/>
      <c r="BS199" s="230"/>
      <c r="BT199" s="230"/>
      <c r="BU199" s="230"/>
      <c r="BV199" s="230"/>
      <c r="BW199" s="230"/>
      <c r="BX199" s="230"/>
      <c r="BY199" s="230"/>
      <c r="BZ199" s="230"/>
      <c r="CA199" s="230"/>
      <c r="CB199" s="230"/>
      <c r="CC199" s="231">
        <f t="shared" ref="CC199" si="175">G199-SUM(H199:CB199)</f>
        <v>100000</v>
      </c>
      <c r="CD199" s="40" t="s">
        <v>50</v>
      </c>
    </row>
    <row r="200" spans="1:82" x14ac:dyDescent="0.35">
      <c r="A200" s="40"/>
      <c r="B200" s="145" t="s">
        <v>371</v>
      </c>
      <c r="C200" s="146" t="str">
        <f>"Fees related to TCH Service - Overhead charge and profit in respect to A-10011-a ("&amp; TEXT(F200,"###%") &amp; ")"</f>
        <v>Fees related to TCH Service - Overhead charge and profit in respect to A-10011-a (%)</v>
      </c>
      <c r="D200" s="147" t="s">
        <v>213</v>
      </c>
      <c r="E200" s="291">
        <f t="shared" ref="E200" si="176">+G199</f>
        <v>600000</v>
      </c>
      <c r="F200" s="353"/>
      <c r="G200" s="75">
        <f>+E200*F200</f>
        <v>0</v>
      </c>
      <c r="H200" s="233"/>
      <c r="I200" s="234"/>
      <c r="J200" s="229"/>
      <c r="K200" s="230"/>
      <c r="L200" s="230"/>
      <c r="M200" s="230"/>
      <c r="N200" s="230"/>
      <c r="O200" s="230"/>
      <c r="P200" s="230"/>
      <c r="Q200" s="230"/>
      <c r="R200" s="230"/>
      <c r="S200" s="230"/>
      <c r="T200" s="230"/>
      <c r="U200" s="231">
        <f>G200/6</f>
        <v>0</v>
      </c>
      <c r="V200" s="229"/>
      <c r="W200" s="230"/>
      <c r="X200" s="230"/>
      <c r="Y200" s="230"/>
      <c r="Z200" s="230"/>
      <c r="AA200" s="230"/>
      <c r="AB200" s="230"/>
      <c r="AC200" s="230"/>
      <c r="AD200" s="230"/>
      <c r="AE200" s="230"/>
      <c r="AF200" s="230"/>
      <c r="AG200" s="231">
        <f>G200/6</f>
        <v>0</v>
      </c>
      <c r="AH200" s="232"/>
      <c r="AI200" s="230"/>
      <c r="AJ200" s="230"/>
      <c r="AK200" s="230"/>
      <c r="AL200" s="230"/>
      <c r="AM200" s="230"/>
      <c r="AN200" s="230"/>
      <c r="AO200" s="230"/>
      <c r="AP200" s="230"/>
      <c r="AQ200" s="230"/>
      <c r="AR200" s="230"/>
      <c r="AS200" s="231">
        <f>G200/6</f>
        <v>0</v>
      </c>
      <c r="AT200" s="232"/>
      <c r="AU200" s="230"/>
      <c r="AV200" s="230"/>
      <c r="AW200" s="230"/>
      <c r="AX200" s="230"/>
      <c r="AY200" s="230"/>
      <c r="AZ200" s="230"/>
      <c r="BA200" s="230"/>
      <c r="BB200" s="230"/>
      <c r="BC200" s="230"/>
      <c r="BD200" s="230"/>
      <c r="BE200" s="231">
        <f>G200/6</f>
        <v>0</v>
      </c>
      <c r="BF200" s="232"/>
      <c r="BG200" s="230"/>
      <c r="BH200" s="230"/>
      <c r="BI200" s="230"/>
      <c r="BJ200" s="230"/>
      <c r="BK200" s="230"/>
      <c r="BL200" s="230"/>
      <c r="BM200" s="230"/>
      <c r="BN200" s="230"/>
      <c r="BO200" s="230"/>
      <c r="BP200" s="230"/>
      <c r="BQ200" s="231">
        <f>G200/6</f>
        <v>0</v>
      </c>
      <c r="BR200" s="232"/>
      <c r="BS200" s="230"/>
      <c r="BT200" s="230"/>
      <c r="BU200" s="230"/>
      <c r="BV200" s="230"/>
      <c r="BW200" s="230"/>
      <c r="BX200" s="230"/>
      <c r="BY200" s="230"/>
      <c r="BZ200" s="230"/>
      <c r="CA200" s="230"/>
      <c r="CB200" s="230"/>
      <c r="CC200" s="231">
        <f>G200-SUM(H200:CB200)</f>
        <v>0</v>
      </c>
      <c r="CD200" s="40" t="s">
        <v>50</v>
      </c>
    </row>
    <row r="201" spans="1:82" ht="26" x14ac:dyDescent="0.35">
      <c r="A201" s="176"/>
      <c r="B201" s="74" t="s">
        <v>372</v>
      </c>
      <c r="C201" s="143" t="str">
        <f>"Nominated Subcontract (NSC) Operational Works and Services (including Provisional Sums and allowances in the Nominated Subcontract (" &amp; TEXT(G201,"##### ####") &amp;")"</f>
        <v>Nominated Subcontract (NSC) Operational Works and Services (including Provisional Sums and allowances in the Nominated Subcontract (20 000 000)</v>
      </c>
      <c r="D201" s="144" t="s">
        <v>350</v>
      </c>
      <c r="E201" s="290">
        <v>1</v>
      </c>
      <c r="F201" s="77">
        <v>20000000</v>
      </c>
      <c r="G201" s="75">
        <f t="shared" ref="G201:G204" si="177">+E201*F201</f>
        <v>20000000</v>
      </c>
      <c r="H201" s="233"/>
      <c r="I201" s="234"/>
      <c r="J201" s="229"/>
      <c r="K201" s="230"/>
      <c r="L201" s="230"/>
      <c r="M201" s="230"/>
      <c r="N201" s="230"/>
      <c r="O201" s="230"/>
      <c r="P201" s="230"/>
      <c r="Q201" s="230"/>
      <c r="R201" s="230"/>
      <c r="S201" s="230"/>
      <c r="T201" s="230"/>
      <c r="U201" s="231"/>
      <c r="V201" s="229"/>
      <c r="W201" s="230"/>
      <c r="X201" s="230"/>
      <c r="Y201" s="230"/>
      <c r="Z201" s="230"/>
      <c r="AA201" s="230"/>
      <c r="AB201" s="230">
        <f>$F$201/54</f>
        <v>370370.37</v>
      </c>
      <c r="AC201" s="230">
        <f t="shared" ref="AC201:CB201" si="178">$F$201/54</f>
        <v>370370.37</v>
      </c>
      <c r="AD201" s="230">
        <f t="shared" si="178"/>
        <v>370370.37</v>
      </c>
      <c r="AE201" s="230">
        <f t="shared" si="178"/>
        <v>370370.37</v>
      </c>
      <c r="AF201" s="230">
        <f t="shared" si="178"/>
        <v>370370.37</v>
      </c>
      <c r="AG201" s="231">
        <f t="shared" si="178"/>
        <v>370370.37</v>
      </c>
      <c r="AH201" s="232">
        <f t="shared" si="178"/>
        <v>370370.37</v>
      </c>
      <c r="AI201" s="230">
        <f t="shared" si="178"/>
        <v>370370.37</v>
      </c>
      <c r="AJ201" s="230">
        <f t="shared" si="178"/>
        <v>370370.37</v>
      </c>
      <c r="AK201" s="230">
        <f t="shared" si="178"/>
        <v>370370.37</v>
      </c>
      <c r="AL201" s="230">
        <f t="shared" si="178"/>
        <v>370370.37</v>
      </c>
      <c r="AM201" s="230">
        <f t="shared" si="178"/>
        <v>370370.37</v>
      </c>
      <c r="AN201" s="230">
        <f t="shared" si="178"/>
        <v>370370.37</v>
      </c>
      <c r="AO201" s="230">
        <f t="shared" si="178"/>
        <v>370370.37</v>
      </c>
      <c r="AP201" s="230">
        <f t="shared" si="178"/>
        <v>370370.37</v>
      </c>
      <c r="AQ201" s="230">
        <f t="shared" si="178"/>
        <v>370370.37</v>
      </c>
      <c r="AR201" s="230">
        <f t="shared" si="178"/>
        <v>370370.37</v>
      </c>
      <c r="AS201" s="231">
        <f t="shared" si="178"/>
        <v>370370.37</v>
      </c>
      <c r="AT201" s="232">
        <f t="shared" si="178"/>
        <v>370370.37</v>
      </c>
      <c r="AU201" s="230">
        <f t="shared" si="178"/>
        <v>370370.37</v>
      </c>
      <c r="AV201" s="230">
        <f t="shared" si="178"/>
        <v>370370.37</v>
      </c>
      <c r="AW201" s="230">
        <f t="shared" si="178"/>
        <v>370370.37</v>
      </c>
      <c r="AX201" s="230">
        <f t="shared" si="178"/>
        <v>370370.37</v>
      </c>
      <c r="AY201" s="230">
        <f t="shared" si="178"/>
        <v>370370.37</v>
      </c>
      <c r="AZ201" s="230">
        <f t="shared" si="178"/>
        <v>370370.37</v>
      </c>
      <c r="BA201" s="230">
        <f t="shared" si="178"/>
        <v>370370.37</v>
      </c>
      <c r="BB201" s="230">
        <f t="shared" si="178"/>
        <v>370370.37</v>
      </c>
      <c r="BC201" s="230">
        <f t="shared" si="178"/>
        <v>370370.37</v>
      </c>
      <c r="BD201" s="230">
        <f t="shared" si="178"/>
        <v>370370.37</v>
      </c>
      <c r="BE201" s="231">
        <f t="shared" si="178"/>
        <v>370370.37</v>
      </c>
      <c r="BF201" s="232">
        <f t="shared" si="178"/>
        <v>370370.37</v>
      </c>
      <c r="BG201" s="230">
        <f t="shared" si="178"/>
        <v>370370.37</v>
      </c>
      <c r="BH201" s="230">
        <f t="shared" si="178"/>
        <v>370370.37</v>
      </c>
      <c r="BI201" s="230">
        <f t="shared" si="178"/>
        <v>370370.37</v>
      </c>
      <c r="BJ201" s="230">
        <f t="shared" si="178"/>
        <v>370370.37</v>
      </c>
      <c r="BK201" s="230">
        <f t="shared" si="178"/>
        <v>370370.37</v>
      </c>
      <c r="BL201" s="230">
        <f t="shared" si="178"/>
        <v>370370.37</v>
      </c>
      <c r="BM201" s="230">
        <f t="shared" si="178"/>
        <v>370370.37</v>
      </c>
      <c r="BN201" s="230">
        <f t="shared" si="178"/>
        <v>370370.37</v>
      </c>
      <c r="BO201" s="230">
        <f t="shared" si="178"/>
        <v>370370.37</v>
      </c>
      <c r="BP201" s="230">
        <f t="shared" si="178"/>
        <v>370370.37</v>
      </c>
      <c r="BQ201" s="231">
        <f t="shared" si="178"/>
        <v>370370.37</v>
      </c>
      <c r="BR201" s="232">
        <f t="shared" si="178"/>
        <v>370370.37</v>
      </c>
      <c r="BS201" s="230">
        <f t="shared" si="178"/>
        <v>370370.37</v>
      </c>
      <c r="BT201" s="230">
        <f t="shared" si="178"/>
        <v>370370.37</v>
      </c>
      <c r="BU201" s="230">
        <f t="shared" si="178"/>
        <v>370370.37</v>
      </c>
      <c r="BV201" s="230">
        <f t="shared" si="178"/>
        <v>370370.37</v>
      </c>
      <c r="BW201" s="230">
        <f t="shared" si="178"/>
        <v>370370.37</v>
      </c>
      <c r="BX201" s="230">
        <f t="shared" si="178"/>
        <v>370370.37</v>
      </c>
      <c r="BY201" s="230">
        <f t="shared" si="178"/>
        <v>370370.37</v>
      </c>
      <c r="BZ201" s="230">
        <f t="shared" si="178"/>
        <v>370370.37</v>
      </c>
      <c r="CA201" s="230">
        <f t="shared" si="178"/>
        <v>370370.37</v>
      </c>
      <c r="CB201" s="230">
        <f t="shared" si="178"/>
        <v>370370.37</v>
      </c>
      <c r="CC201" s="231">
        <f t="shared" ref="CC201" si="179">G201-SUM(H201:CB201)</f>
        <v>370370.39</v>
      </c>
      <c r="CD201" s="40" t="s">
        <v>50</v>
      </c>
    </row>
    <row r="202" spans="1:82" x14ac:dyDescent="0.35">
      <c r="A202" s="40"/>
      <c r="B202" s="145" t="s">
        <v>373</v>
      </c>
      <c r="C202" s="146" t="str">
        <f>"NSC - Overhead charges and profit in respect A-10012-a ("&amp; TEXT(F202,"###%") &amp; ")"</f>
        <v>NSC - Overhead charges and profit in respect A-10012-a (%)</v>
      </c>
      <c r="D202" s="147" t="s">
        <v>213</v>
      </c>
      <c r="E202" s="291">
        <f t="shared" ref="E202" si="180">+G201</f>
        <v>20000000</v>
      </c>
      <c r="F202" s="353"/>
      <c r="G202" s="75">
        <f t="shared" si="177"/>
        <v>0</v>
      </c>
      <c r="H202" s="233"/>
      <c r="I202" s="234"/>
      <c r="J202" s="229"/>
      <c r="K202" s="230"/>
      <c r="L202" s="230"/>
      <c r="M202" s="230"/>
      <c r="N202" s="230"/>
      <c r="O202" s="230"/>
      <c r="P202" s="230"/>
      <c r="Q202" s="230"/>
      <c r="R202" s="230"/>
      <c r="S202" s="230"/>
      <c r="T202" s="230"/>
      <c r="U202" s="231"/>
      <c r="V202" s="229"/>
      <c r="W202" s="230"/>
      <c r="X202" s="230"/>
      <c r="Y202" s="230"/>
      <c r="Z202" s="230"/>
      <c r="AA202" s="230"/>
      <c r="AB202" s="361">
        <f>AB201*$F$202</f>
        <v>0</v>
      </c>
      <c r="AC202" s="361">
        <f t="shared" ref="AC202:CB202" si="181">AC201*$F$202</f>
        <v>0</v>
      </c>
      <c r="AD202" s="361">
        <f t="shared" si="181"/>
        <v>0</v>
      </c>
      <c r="AE202" s="361">
        <f t="shared" si="181"/>
        <v>0</v>
      </c>
      <c r="AF202" s="361">
        <f t="shared" si="181"/>
        <v>0</v>
      </c>
      <c r="AG202" s="234">
        <f t="shared" si="181"/>
        <v>0</v>
      </c>
      <c r="AH202" s="362">
        <f t="shared" si="181"/>
        <v>0</v>
      </c>
      <c r="AI202" s="361">
        <f t="shared" si="181"/>
        <v>0</v>
      </c>
      <c r="AJ202" s="361">
        <f t="shared" si="181"/>
        <v>0</v>
      </c>
      <c r="AK202" s="361">
        <f t="shared" si="181"/>
        <v>0</v>
      </c>
      <c r="AL202" s="361">
        <f t="shared" si="181"/>
        <v>0</v>
      </c>
      <c r="AM202" s="361">
        <f t="shared" si="181"/>
        <v>0</v>
      </c>
      <c r="AN202" s="361">
        <f t="shared" si="181"/>
        <v>0</v>
      </c>
      <c r="AO202" s="361">
        <f t="shared" si="181"/>
        <v>0</v>
      </c>
      <c r="AP202" s="361">
        <f t="shared" si="181"/>
        <v>0</v>
      </c>
      <c r="AQ202" s="361">
        <f t="shared" si="181"/>
        <v>0</v>
      </c>
      <c r="AR202" s="361">
        <f t="shared" si="181"/>
        <v>0</v>
      </c>
      <c r="AS202" s="234">
        <f t="shared" si="181"/>
        <v>0</v>
      </c>
      <c r="AT202" s="362">
        <f t="shared" si="181"/>
        <v>0</v>
      </c>
      <c r="AU202" s="361">
        <f t="shared" si="181"/>
        <v>0</v>
      </c>
      <c r="AV202" s="361">
        <f t="shared" si="181"/>
        <v>0</v>
      </c>
      <c r="AW202" s="361">
        <f t="shared" si="181"/>
        <v>0</v>
      </c>
      <c r="AX202" s="361">
        <f t="shared" si="181"/>
        <v>0</v>
      </c>
      <c r="AY202" s="361">
        <f t="shared" si="181"/>
        <v>0</v>
      </c>
      <c r="AZ202" s="361">
        <f t="shared" si="181"/>
        <v>0</v>
      </c>
      <c r="BA202" s="361">
        <f t="shared" si="181"/>
        <v>0</v>
      </c>
      <c r="BB202" s="361">
        <f t="shared" si="181"/>
        <v>0</v>
      </c>
      <c r="BC202" s="361">
        <f t="shared" si="181"/>
        <v>0</v>
      </c>
      <c r="BD202" s="361">
        <f t="shared" si="181"/>
        <v>0</v>
      </c>
      <c r="BE202" s="234">
        <f t="shared" si="181"/>
        <v>0</v>
      </c>
      <c r="BF202" s="362">
        <f t="shared" si="181"/>
        <v>0</v>
      </c>
      <c r="BG202" s="361">
        <f t="shared" si="181"/>
        <v>0</v>
      </c>
      <c r="BH202" s="361">
        <f t="shared" si="181"/>
        <v>0</v>
      </c>
      <c r="BI202" s="361">
        <f t="shared" si="181"/>
        <v>0</v>
      </c>
      <c r="BJ202" s="361">
        <f t="shared" si="181"/>
        <v>0</v>
      </c>
      <c r="BK202" s="361">
        <f t="shared" si="181"/>
        <v>0</v>
      </c>
      <c r="BL202" s="361">
        <f t="shared" si="181"/>
        <v>0</v>
      </c>
      <c r="BM202" s="361">
        <f t="shared" si="181"/>
        <v>0</v>
      </c>
      <c r="BN202" s="361">
        <f t="shared" si="181"/>
        <v>0</v>
      </c>
      <c r="BO202" s="361">
        <f t="shared" si="181"/>
        <v>0</v>
      </c>
      <c r="BP202" s="361">
        <f t="shared" si="181"/>
        <v>0</v>
      </c>
      <c r="BQ202" s="234">
        <f t="shared" si="181"/>
        <v>0</v>
      </c>
      <c r="BR202" s="362">
        <f t="shared" si="181"/>
        <v>0</v>
      </c>
      <c r="BS202" s="361">
        <f t="shared" si="181"/>
        <v>0</v>
      </c>
      <c r="BT202" s="361">
        <f t="shared" si="181"/>
        <v>0</v>
      </c>
      <c r="BU202" s="361">
        <f t="shared" si="181"/>
        <v>0</v>
      </c>
      <c r="BV202" s="361">
        <f t="shared" si="181"/>
        <v>0</v>
      </c>
      <c r="BW202" s="361">
        <f t="shared" si="181"/>
        <v>0</v>
      </c>
      <c r="BX202" s="361">
        <f t="shared" si="181"/>
        <v>0</v>
      </c>
      <c r="BY202" s="361">
        <f t="shared" si="181"/>
        <v>0</v>
      </c>
      <c r="BZ202" s="361">
        <f t="shared" si="181"/>
        <v>0</v>
      </c>
      <c r="CA202" s="361">
        <f t="shared" si="181"/>
        <v>0</v>
      </c>
      <c r="CB202" s="361">
        <f t="shared" si="181"/>
        <v>0</v>
      </c>
      <c r="CC202" s="231">
        <f>G202-SUM(H202:CB202)</f>
        <v>0</v>
      </c>
      <c r="CD202" s="40" t="s">
        <v>50</v>
      </c>
    </row>
    <row r="203" spans="1:82" ht="26" x14ac:dyDescent="0.35">
      <c r="A203" s="176"/>
      <c r="B203" s="74" t="s">
        <v>749</v>
      </c>
      <c r="C203" s="143" t="str">
        <f>"Incumbent System Integrator (ISI) Operational Works and Services (including Provisional Sums and allowances in the Incumbent System Integrator Subcontract) (" &amp; TEXT(G203,"##### ####") &amp;")"</f>
        <v>Incumbent System Integrator (ISI) Operational Works and Services (including Provisional Sums and allowances in the Incumbent System Integrator Subcontract) (10 000 000)</v>
      </c>
      <c r="D203" s="144" t="s">
        <v>350</v>
      </c>
      <c r="E203" s="290">
        <v>1</v>
      </c>
      <c r="F203" s="77">
        <v>10000000</v>
      </c>
      <c r="G203" s="75">
        <f t="shared" si="177"/>
        <v>10000000</v>
      </c>
      <c r="H203" s="233"/>
      <c r="I203" s="234"/>
      <c r="J203" s="229">
        <f t="shared" ref="J203:AA203" si="182">$F$203/18</f>
        <v>555555.56000000006</v>
      </c>
      <c r="K203" s="230">
        <f t="shared" si="182"/>
        <v>555555.56000000006</v>
      </c>
      <c r="L203" s="230">
        <f t="shared" si="182"/>
        <v>555555.56000000006</v>
      </c>
      <c r="M203" s="230">
        <f t="shared" si="182"/>
        <v>555555.56000000006</v>
      </c>
      <c r="N203" s="230">
        <f t="shared" si="182"/>
        <v>555555.56000000006</v>
      </c>
      <c r="O203" s="230">
        <f t="shared" si="182"/>
        <v>555555.56000000006</v>
      </c>
      <c r="P203" s="230">
        <f t="shared" si="182"/>
        <v>555555.56000000006</v>
      </c>
      <c r="Q203" s="230">
        <f t="shared" si="182"/>
        <v>555555.56000000006</v>
      </c>
      <c r="R203" s="230">
        <f t="shared" si="182"/>
        <v>555555.56000000006</v>
      </c>
      <c r="S203" s="230">
        <f t="shared" si="182"/>
        <v>555555.56000000006</v>
      </c>
      <c r="T203" s="230">
        <f t="shared" si="182"/>
        <v>555555.56000000006</v>
      </c>
      <c r="U203" s="231">
        <f t="shared" si="182"/>
        <v>555555.56000000006</v>
      </c>
      <c r="V203" s="229">
        <f t="shared" si="182"/>
        <v>555555.56000000006</v>
      </c>
      <c r="W203" s="230">
        <f t="shared" si="182"/>
        <v>555555.56000000006</v>
      </c>
      <c r="X203" s="230">
        <f t="shared" si="182"/>
        <v>555555.56000000006</v>
      </c>
      <c r="Y203" s="230">
        <f t="shared" si="182"/>
        <v>555555.56000000006</v>
      </c>
      <c r="Z203" s="230">
        <f t="shared" si="182"/>
        <v>555555.56000000006</v>
      </c>
      <c r="AA203" s="230">
        <f t="shared" si="182"/>
        <v>555555.56000000006</v>
      </c>
      <c r="AB203" s="230"/>
      <c r="AC203" s="230"/>
      <c r="AD203" s="230"/>
      <c r="AE203" s="230"/>
      <c r="AF203" s="230"/>
      <c r="AG203" s="231"/>
      <c r="AH203" s="232"/>
      <c r="AI203" s="230"/>
      <c r="AJ203" s="230"/>
      <c r="AK203" s="230"/>
      <c r="AL203" s="230"/>
      <c r="AM203" s="230"/>
      <c r="AN203" s="230"/>
      <c r="AO203" s="230"/>
      <c r="AP203" s="230"/>
      <c r="AQ203" s="230"/>
      <c r="AR203" s="230"/>
      <c r="AS203" s="231"/>
      <c r="AT203" s="232"/>
      <c r="AU203" s="230"/>
      <c r="AV203" s="230"/>
      <c r="AW203" s="230"/>
      <c r="AX203" s="230"/>
      <c r="AY203" s="230"/>
      <c r="AZ203" s="230"/>
      <c r="BA203" s="230"/>
      <c r="BB203" s="230"/>
      <c r="BC203" s="230"/>
      <c r="BD203" s="230"/>
      <c r="BE203" s="231"/>
      <c r="BF203" s="232"/>
      <c r="BG203" s="230"/>
      <c r="BH203" s="230"/>
      <c r="BI203" s="230"/>
      <c r="BJ203" s="230"/>
      <c r="BK203" s="230"/>
      <c r="BL203" s="230"/>
      <c r="BM203" s="230"/>
      <c r="BN203" s="230"/>
      <c r="BO203" s="230"/>
      <c r="BP203" s="230"/>
      <c r="BQ203" s="231"/>
      <c r="BR203" s="232"/>
      <c r="BS203" s="230"/>
      <c r="BT203" s="230"/>
      <c r="BU203" s="230"/>
      <c r="BV203" s="230"/>
      <c r="BW203" s="230"/>
      <c r="BX203" s="230"/>
      <c r="BY203" s="230"/>
      <c r="BZ203" s="230"/>
      <c r="CA203" s="230"/>
      <c r="CB203" s="230"/>
      <c r="CC203" s="231">
        <f t="shared" ref="CC203" si="183">G203-SUM(H203:CB203)</f>
        <v>-0.08</v>
      </c>
      <c r="CD203" s="40" t="s">
        <v>50</v>
      </c>
    </row>
    <row r="204" spans="1:82" x14ac:dyDescent="0.35">
      <c r="A204" s="40"/>
      <c r="B204" s="145" t="s">
        <v>750</v>
      </c>
      <c r="C204" s="146" t="str">
        <f>"ISI - Overhead charges and profit in respect A-10013-a ("&amp; TEXT(F204,"###%") &amp; ")"</f>
        <v>ISI - Overhead charges and profit in respect A-10013-a (%)</v>
      </c>
      <c r="D204" s="147" t="s">
        <v>213</v>
      </c>
      <c r="E204" s="291">
        <f>F203</f>
        <v>10000000</v>
      </c>
      <c r="F204" s="353"/>
      <c r="G204" s="75">
        <f t="shared" si="177"/>
        <v>0</v>
      </c>
      <c r="H204" s="233"/>
      <c r="I204" s="234"/>
      <c r="J204" s="233">
        <f>J203*$F$204</f>
        <v>0</v>
      </c>
      <c r="K204" s="361">
        <f t="shared" ref="K204:AA204" si="184">K203*$F$204</f>
        <v>0</v>
      </c>
      <c r="L204" s="361">
        <f t="shared" si="184"/>
        <v>0</v>
      </c>
      <c r="M204" s="361">
        <f t="shared" si="184"/>
        <v>0</v>
      </c>
      <c r="N204" s="361">
        <f t="shared" si="184"/>
        <v>0</v>
      </c>
      <c r="O204" s="361">
        <f t="shared" si="184"/>
        <v>0</v>
      </c>
      <c r="P204" s="361">
        <f t="shared" si="184"/>
        <v>0</v>
      </c>
      <c r="Q204" s="361">
        <f t="shared" si="184"/>
        <v>0</v>
      </c>
      <c r="R204" s="361">
        <f t="shared" si="184"/>
        <v>0</v>
      </c>
      <c r="S204" s="361">
        <f t="shared" si="184"/>
        <v>0</v>
      </c>
      <c r="T204" s="361">
        <f t="shared" si="184"/>
        <v>0</v>
      </c>
      <c r="U204" s="234">
        <f t="shared" si="184"/>
        <v>0</v>
      </c>
      <c r="V204" s="233">
        <f t="shared" si="184"/>
        <v>0</v>
      </c>
      <c r="W204" s="361">
        <f t="shared" si="184"/>
        <v>0</v>
      </c>
      <c r="X204" s="361">
        <f t="shared" si="184"/>
        <v>0</v>
      </c>
      <c r="Y204" s="361">
        <f t="shared" si="184"/>
        <v>0</v>
      </c>
      <c r="Z204" s="361">
        <f t="shared" si="184"/>
        <v>0</v>
      </c>
      <c r="AA204" s="361">
        <f t="shared" si="184"/>
        <v>0</v>
      </c>
      <c r="AB204" s="230"/>
      <c r="AC204" s="230"/>
      <c r="AD204" s="230"/>
      <c r="AE204" s="230"/>
      <c r="AF204" s="230"/>
      <c r="AG204" s="231"/>
      <c r="AH204" s="232"/>
      <c r="AI204" s="230"/>
      <c r="AJ204" s="230"/>
      <c r="AK204" s="230"/>
      <c r="AL204" s="230"/>
      <c r="AM204" s="230"/>
      <c r="AN204" s="230"/>
      <c r="AO204" s="230"/>
      <c r="AP204" s="230"/>
      <c r="AQ204" s="230"/>
      <c r="AR204" s="230"/>
      <c r="AS204" s="231"/>
      <c r="AT204" s="232"/>
      <c r="AU204" s="230"/>
      <c r="AV204" s="230"/>
      <c r="AW204" s="230"/>
      <c r="AX204" s="230"/>
      <c r="AY204" s="230"/>
      <c r="AZ204" s="230"/>
      <c r="BA204" s="230"/>
      <c r="BB204" s="230"/>
      <c r="BC204" s="230"/>
      <c r="BD204" s="230"/>
      <c r="BE204" s="231"/>
      <c r="BF204" s="232"/>
      <c r="BG204" s="230"/>
      <c r="BH204" s="230"/>
      <c r="BI204" s="230"/>
      <c r="BJ204" s="230"/>
      <c r="BK204" s="230"/>
      <c r="BL204" s="230"/>
      <c r="BM204" s="230"/>
      <c r="BN204" s="230"/>
      <c r="BO204" s="230"/>
      <c r="BP204" s="230"/>
      <c r="BQ204" s="231"/>
      <c r="BR204" s="232"/>
      <c r="BS204" s="230"/>
      <c r="BT204" s="230"/>
      <c r="BU204" s="230"/>
      <c r="BV204" s="230"/>
      <c r="BW204" s="230"/>
      <c r="BX204" s="230"/>
      <c r="BY204" s="230"/>
      <c r="BZ204" s="230"/>
      <c r="CA204" s="230"/>
      <c r="CB204" s="230"/>
      <c r="CC204" s="231">
        <f>G204-SUM(H204:CB204)</f>
        <v>0</v>
      </c>
      <c r="CD204" s="40" t="s">
        <v>50</v>
      </c>
    </row>
    <row r="205" spans="1:82" x14ac:dyDescent="0.35">
      <c r="A205" s="176"/>
      <c r="B205" s="74" t="s">
        <v>765</v>
      </c>
      <c r="C205" s="143" t="str">
        <f>"Operational Works and Services - N2N (6 months) (" &amp; TEXT(F205,"##### ###") &amp;")"</f>
        <v>Operational Works and Services - N2N (6 months) (81 000 000)</v>
      </c>
      <c r="D205" s="144" t="s">
        <v>350</v>
      </c>
      <c r="E205" s="290">
        <v>1</v>
      </c>
      <c r="F205" s="77">
        <f>13500000*6</f>
        <v>81000000</v>
      </c>
      <c r="G205" s="75">
        <f t="shared" si="100"/>
        <v>81000000</v>
      </c>
      <c r="H205" s="233">
        <f>F205/3</f>
        <v>27000000</v>
      </c>
      <c r="I205" s="234">
        <f>F205/3</f>
        <v>27000000</v>
      </c>
      <c r="J205" s="229">
        <f>F205/3</f>
        <v>27000000</v>
      </c>
      <c r="K205" s="230"/>
      <c r="L205" s="230"/>
      <c r="M205" s="230"/>
      <c r="N205" s="230"/>
      <c r="O205" s="230"/>
      <c r="P205" s="230"/>
      <c r="Q205" s="230"/>
      <c r="R205" s="230"/>
      <c r="S205" s="230"/>
      <c r="T205" s="230"/>
      <c r="U205" s="231"/>
      <c r="V205" s="229"/>
      <c r="W205" s="230"/>
      <c r="X205" s="230"/>
      <c r="Y205" s="230"/>
      <c r="Z205" s="230"/>
      <c r="AA205" s="230"/>
      <c r="AB205" s="230"/>
      <c r="AC205" s="230"/>
      <c r="AD205" s="230"/>
      <c r="AE205" s="230"/>
      <c r="AF205" s="230"/>
      <c r="AG205" s="231"/>
      <c r="AH205" s="232"/>
      <c r="AI205" s="230"/>
      <c r="AJ205" s="230"/>
      <c r="AK205" s="230"/>
      <c r="AL205" s="230"/>
      <c r="AM205" s="230"/>
      <c r="AN205" s="230"/>
      <c r="AO205" s="230"/>
      <c r="AP205" s="230"/>
      <c r="AQ205" s="230"/>
      <c r="AR205" s="230"/>
      <c r="AS205" s="231"/>
      <c r="AT205" s="232"/>
      <c r="AU205" s="230"/>
      <c r="AV205" s="230"/>
      <c r="AW205" s="230"/>
      <c r="AX205" s="230"/>
      <c r="AY205" s="230"/>
      <c r="AZ205" s="230"/>
      <c r="BA205" s="230"/>
      <c r="BB205" s="230"/>
      <c r="BC205" s="230"/>
      <c r="BD205" s="230"/>
      <c r="BE205" s="231"/>
      <c r="BF205" s="232"/>
      <c r="BG205" s="230"/>
      <c r="BH205" s="230"/>
      <c r="BI205" s="230"/>
      <c r="BJ205" s="230"/>
      <c r="BK205" s="230"/>
      <c r="BL205" s="230"/>
      <c r="BM205" s="230"/>
      <c r="BN205" s="230"/>
      <c r="BO205" s="230"/>
      <c r="BP205" s="230"/>
      <c r="BQ205" s="231"/>
      <c r="BR205" s="232"/>
      <c r="BS205" s="230"/>
      <c r="BT205" s="230"/>
      <c r="BU205" s="230"/>
      <c r="BV205" s="230"/>
      <c r="BW205" s="230"/>
      <c r="BX205" s="230"/>
      <c r="BY205" s="230"/>
      <c r="BZ205" s="230"/>
      <c r="CA205" s="230"/>
      <c r="CB205" s="230"/>
      <c r="CC205" s="231"/>
      <c r="CD205" s="40" t="s">
        <v>50</v>
      </c>
    </row>
    <row r="206" spans="1:82" x14ac:dyDescent="0.35">
      <c r="A206" s="40"/>
      <c r="B206" s="265" t="s">
        <v>766</v>
      </c>
      <c r="C206" s="266" t="str">
        <f>"Operational Works and Services - N2N - Overhead charges and profit in respect A-10014-a ("&amp; TEXT(F206,"###%") &amp; ")"</f>
        <v>Operational Works and Services - N2N - Overhead charges and profit in respect A-10014-a (%)</v>
      </c>
      <c r="D206" s="267" t="s">
        <v>213</v>
      </c>
      <c r="E206" s="292">
        <f>F205</f>
        <v>81000000</v>
      </c>
      <c r="F206" s="354"/>
      <c r="G206" s="107">
        <f t="shared" si="100"/>
        <v>0</v>
      </c>
      <c r="H206" s="235">
        <f>H205*$F$206</f>
        <v>0</v>
      </c>
      <c r="I206" s="235">
        <f>I205*$F$206</f>
        <v>0</v>
      </c>
      <c r="J206" s="235">
        <f>J205*$F$206</f>
        <v>0</v>
      </c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67"/>
      <c r="V206" s="166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67"/>
      <c r="AH206" s="168"/>
      <c r="AI206" s="110"/>
      <c r="AJ206" s="110"/>
      <c r="AK206" s="110"/>
      <c r="AL206" s="110"/>
      <c r="AM206" s="110"/>
      <c r="AN206" s="110"/>
      <c r="AO206" s="110"/>
      <c r="AP206" s="110"/>
      <c r="AQ206" s="110"/>
      <c r="AR206" s="110"/>
      <c r="AS206" s="167"/>
      <c r="AT206" s="168"/>
      <c r="AU206" s="110"/>
      <c r="AV206" s="110"/>
      <c r="AW206" s="110"/>
      <c r="AX206" s="110"/>
      <c r="AY206" s="110"/>
      <c r="AZ206" s="110"/>
      <c r="BA206" s="110"/>
      <c r="BB206" s="110"/>
      <c r="BC206" s="110"/>
      <c r="BD206" s="110"/>
      <c r="BE206" s="167"/>
      <c r="BF206" s="168"/>
      <c r="BG206" s="110"/>
      <c r="BH206" s="110"/>
      <c r="BI206" s="110"/>
      <c r="BJ206" s="110"/>
      <c r="BK206" s="110"/>
      <c r="BL206" s="110"/>
      <c r="BM206" s="110"/>
      <c r="BN206" s="110"/>
      <c r="BO206" s="110"/>
      <c r="BP206" s="110"/>
      <c r="BQ206" s="167"/>
      <c r="BR206" s="168"/>
      <c r="BS206" s="110"/>
      <c r="BT206" s="110"/>
      <c r="BU206" s="110"/>
      <c r="BV206" s="110"/>
      <c r="BW206" s="110"/>
      <c r="BX206" s="110"/>
      <c r="BY206" s="110"/>
      <c r="BZ206" s="110"/>
      <c r="CA206" s="110"/>
      <c r="CB206" s="110"/>
      <c r="CC206" s="167"/>
      <c r="CD206" s="40" t="s">
        <v>50</v>
      </c>
    </row>
    <row r="207" spans="1:82" x14ac:dyDescent="0.35">
      <c r="A207" s="40"/>
      <c r="B207" s="55"/>
      <c r="C207" s="191"/>
      <c r="D207" s="42" t="s">
        <v>376</v>
      </c>
      <c r="E207" s="276"/>
      <c r="F207" s="273"/>
      <c r="G207" s="43"/>
      <c r="H207" s="43"/>
      <c r="I207" s="58"/>
      <c r="J207" s="58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149"/>
      <c r="CD207" s="40" t="s">
        <v>50</v>
      </c>
    </row>
    <row r="208" spans="1:82" x14ac:dyDescent="0.35">
      <c r="A208" s="176"/>
      <c r="B208" s="114" t="s">
        <v>374</v>
      </c>
      <c r="C208" s="115" t="s">
        <v>375</v>
      </c>
      <c r="D208" s="116" t="s">
        <v>376</v>
      </c>
      <c r="E208" s="281"/>
      <c r="F208" s="251"/>
      <c r="G208" s="117">
        <f t="shared" ref="G208:AL208" si="185">G209+G224+G252+G271+G343+G347</f>
        <v>70010000</v>
      </c>
      <c r="H208" s="118">
        <f t="shared" si="185"/>
        <v>1800000</v>
      </c>
      <c r="I208" s="119">
        <f t="shared" si="185"/>
        <v>1800000</v>
      </c>
      <c r="J208" s="118">
        <f t="shared" si="185"/>
        <v>2633333.33</v>
      </c>
      <c r="K208" s="120">
        <f t="shared" si="185"/>
        <v>833333.33</v>
      </c>
      <c r="L208" s="120">
        <f t="shared" si="185"/>
        <v>833333.33</v>
      </c>
      <c r="M208" s="120">
        <f t="shared" si="185"/>
        <v>833333.33</v>
      </c>
      <c r="N208" s="120">
        <f t="shared" si="185"/>
        <v>833333.33</v>
      </c>
      <c r="O208" s="120">
        <f t="shared" si="185"/>
        <v>833333.33</v>
      </c>
      <c r="P208" s="120">
        <f t="shared" si="185"/>
        <v>833333.33</v>
      </c>
      <c r="Q208" s="120">
        <f t="shared" si="185"/>
        <v>833333.33</v>
      </c>
      <c r="R208" s="120">
        <f t="shared" si="185"/>
        <v>833333.33</v>
      </c>
      <c r="S208" s="120">
        <f t="shared" si="185"/>
        <v>833333.33</v>
      </c>
      <c r="T208" s="120">
        <f t="shared" si="185"/>
        <v>833333.33</v>
      </c>
      <c r="U208" s="119">
        <f t="shared" si="185"/>
        <v>2434999.9900000002</v>
      </c>
      <c r="V208" s="118">
        <f t="shared" si="185"/>
        <v>833333.33</v>
      </c>
      <c r="W208" s="120">
        <f t="shared" si="185"/>
        <v>833333.33</v>
      </c>
      <c r="X208" s="120">
        <f t="shared" si="185"/>
        <v>833333.33</v>
      </c>
      <c r="Y208" s="120">
        <f t="shared" si="185"/>
        <v>833333.33</v>
      </c>
      <c r="Z208" s="120">
        <f t="shared" si="185"/>
        <v>833333.33</v>
      </c>
      <c r="AA208" s="120">
        <f t="shared" si="185"/>
        <v>833333.33</v>
      </c>
      <c r="AB208" s="120">
        <f t="shared" si="185"/>
        <v>740740.74</v>
      </c>
      <c r="AC208" s="120">
        <f t="shared" si="185"/>
        <v>740740.74</v>
      </c>
      <c r="AD208" s="120">
        <f t="shared" si="185"/>
        <v>740740.74</v>
      </c>
      <c r="AE208" s="120">
        <f t="shared" si="185"/>
        <v>740740.74</v>
      </c>
      <c r="AF208" s="120">
        <f t="shared" si="185"/>
        <v>740740.74</v>
      </c>
      <c r="AG208" s="119">
        <f t="shared" si="185"/>
        <v>2342407.4</v>
      </c>
      <c r="AH208" s="121">
        <f t="shared" si="185"/>
        <v>740740.74</v>
      </c>
      <c r="AI208" s="120">
        <f t="shared" si="185"/>
        <v>740740.74</v>
      </c>
      <c r="AJ208" s="120">
        <f t="shared" si="185"/>
        <v>740740.74</v>
      </c>
      <c r="AK208" s="120">
        <f t="shared" si="185"/>
        <v>740740.74</v>
      </c>
      <c r="AL208" s="120">
        <f t="shared" si="185"/>
        <v>740740.74</v>
      </c>
      <c r="AM208" s="120">
        <f t="shared" ref="AM208:BR208" si="186">AM209+AM224+AM252+AM271+AM343+AM347</f>
        <v>740740.74</v>
      </c>
      <c r="AN208" s="120">
        <f t="shared" si="186"/>
        <v>740740.74</v>
      </c>
      <c r="AO208" s="120">
        <f t="shared" si="186"/>
        <v>740740.74</v>
      </c>
      <c r="AP208" s="120">
        <f t="shared" si="186"/>
        <v>740740.74</v>
      </c>
      <c r="AQ208" s="120">
        <f t="shared" si="186"/>
        <v>740740.74</v>
      </c>
      <c r="AR208" s="120">
        <f t="shared" si="186"/>
        <v>740740.74</v>
      </c>
      <c r="AS208" s="119">
        <f t="shared" si="186"/>
        <v>2342407.4</v>
      </c>
      <c r="AT208" s="121">
        <f t="shared" si="186"/>
        <v>740740.74</v>
      </c>
      <c r="AU208" s="120">
        <f t="shared" si="186"/>
        <v>740740.74</v>
      </c>
      <c r="AV208" s="120">
        <f t="shared" si="186"/>
        <v>740740.74</v>
      </c>
      <c r="AW208" s="120">
        <f t="shared" si="186"/>
        <v>740740.74</v>
      </c>
      <c r="AX208" s="120">
        <f t="shared" si="186"/>
        <v>740740.74</v>
      </c>
      <c r="AY208" s="120">
        <f t="shared" si="186"/>
        <v>740740.74</v>
      </c>
      <c r="AZ208" s="120">
        <f t="shared" si="186"/>
        <v>740740.74</v>
      </c>
      <c r="BA208" s="120">
        <f t="shared" si="186"/>
        <v>740740.74</v>
      </c>
      <c r="BB208" s="120">
        <f t="shared" si="186"/>
        <v>740740.74</v>
      </c>
      <c r="BC208" s="120">
        <f t="shared" si="186"/>
        <v>740740.74</v>
      </c>
      <c r="BD208" s="120">
        <f t="shared" si="186"/>
        <v>740740.74</v>
      </c>
      <c r="BE208" s="119">
        <f t="shared" si="186"/>
        <v>2342407.4</v>
      </c>
      <c r="BF208" s="121">
        <f t="shared" si="186"/>
        <v>740740.74</v>
      </c>
      <c r="BG208" s="120">
        <f t="shared" si="186"/>
        <v>740740.74</v>
      </c>
      <c r="BH208" s="120">
        <f t="shared" si="186"/>
        <v>740740.74</v>
      </c>
      <c r="BI208" s="120">
        <f t="shared" si="186"/>
        <v>740740.74</v>
      </c>
      <c r="BJ208" s="120">
        <f t="shared" si="186"/>
        <v>740740.74</v>
      </c>
      <c r="BK208" s="120">
        <f t="shared" si="186"/>
        <v>740740.74</v>
      </c>
      <c r="BL208" s="120">
        <f t="shared" si="186"/>
        <v>740740.74</v>
      </c>
      <c r="BM208" s="120">
        <f t="shared" si="186"/>
        <v>740740.74</v>
      </c>
      <c r="BN208" s="120">
        <f t="shared" si="186"/>
        <v>740740.74</v>
      </c>
      <c r="BO208" s="120">
        <f t="shared" si="186"/>
        <v>740740.74</v>
      </c>
      <c r="BP208" s="120">
        <f t="shared" si="186"/>
        <v>740740.74</v>
      </c>
      <c r="BQ208" s="119">
        <f t="shared" si="186"/>
        <v>2342407.4</v>
      </c>
      <c r="BR208" s="121">
        <f t="shared" si="186"/>
        <v>740740.74</v>
      </c>
      <c r="BS208" s="120">
        <f t="shared" ref="BS208:CC208" si="187">BS209+BS224+BS252+BS271+BS343+BS347</f>
        <v>740740.74</v>
      </c>
      <c r="BT208" s="120">
        <f t="shared" si="187"/>
        <v>740740.74</v>
      </c>
      <c r="BU208" s="120">
        <f t="shared" si="187"/>
        <v>740740.74</v>
      </c>
      <c r="BV208" s="120">
        <f t="shared" si="187"/>
        <v>740740.74</v>
      </c>
      <c r="BW208" s="120">
        <f t="shared" si="187"/>
        <v>740740.74</v>
      </c>
      <c r="BX208" s="120">
        <f t="shared" si="187"/>
        <v>740740.74</v>
      </c>
      <c r="BY208" s="120">
        <f t="shared" si="187"/>
        <v>740740.74</v>
      </c>
      <c r="BZ208" s="120">
        <f t="shared" si="187"/>
        <v>740740.74</v>
      </c>
      <c r="CA208" s="120">
        <f t="shared" si="187"/>
        <v>740740.74</v>
      </c>
      <c r="CB208" s="120">
        <f t="shared" si="187"/>
        <v>740740.74</v>
      </c>
      <c r="CC208" s="119">
        <f t="shared" si="187"/>
        <v>2342407.54</v>
      </c>
      <c r="CD208" s="40" t="s">
        <v>50</v>
      </c>
    </row>
    <row r="209" spans="1:82" x14ac:dyDescent="0.35">
      <c r="A209" s="176"/>
      <c r="B209" s="122" t="s">
        <v>377</v>
      </c>
      <c r="C209" s="123" t="s">
        <v>378</v>
      </c>
      <c r="D209" s="124" t="s">
        <v>376</v>
      </c>
      <c r="E209" s="282"/>
      <c r="F209" s="249"/>
      <c r="G209" s="125">
        <f>SUM(G210:G223)</f>
        <v>0</v>
      </c>
      <c r="H209" s="126">
        <f t="shared" ref="H209:AL209" si="188">SUM(H210:H223)</f>
        <v>0</v>
      </c>
      <c r="I209" s="127">
        <f t="shared" si="188"/>
        <v>0</v>
      </c>
      <c r="J209" s="126">
        <f t="shared" si="188"/>
        <v>0</v>
      </c>
      <c r="K209" s="128">
        <f t="shared" si="188"/>
        <v>0</v>
      </c>
      <c r="L209" s="128">
        <f t="shared" si="188"/>
        <v>0</v>
      </c>
      <c r="M209" s="128">
        <f t="shared" si="188"/>
        <v>0</v>
      </c>
      <c r="N209" s="128">
        <f t="shared" si="188"/>
        <v>0</v>
      </c>
      <c r="O209" s="128">
        <f t="shared" si="188"/>
        <v>0</v>
      </c>
      <c r="P209" s="128">
        <f t="shared" si="188"/>
        <v>0</v>
      </c>
      <c r="Q209" s="128">
        <f>SUM(Q210:Q223)</f>
        <v>0</v>
      </c>
      <c r="R209" s="128">
        <f t="shared" si="188"/>
        <v>0</v>
      </c>
      <c r="S209" s="128">
        <f t="shared" si="188"/>
        <v>0</v>
      </c>
      <c r="T209" s="128">
        <f t="shared" si="188"/>
        <v>0</v>
      </c>
      <c r="U209" s="127">
        <f t="shared" si="188"/>
        <v>0</v>
      </c>
      <c r="V209" s="126">
        <f t="shared" si="188"/>
        <v>0</v>
      </c>
      <c r="W209" s="128">
        <f t="shared" si="188"/>
        <v>0</v>
      </c>
      <c r="X209" s="128">
        <f t="shared" si="188"/>
        <v>0</v>
      </c>
      <c r="Y209" s="128">
        <f t="shared" si="188"/>
        <v>0</v>
      </c>
      <c r="Z209" s="128">
        <f t="shared" si="188"/>
        <v>0</v>
      </c>
      <c r="AA209" s="128">
        <f t="shared" si="188"/>
        <v>0</v>
      </c>
      <c r="AB209" s="128">
        <f t="shared" si="188"/>
        <v>0</v>
      </c>
      <c r="AC209" s="128">
        <f t="shared" si="188"/>
        <v>0</v>
      </c>
      <c r="AD209" s="128">
        <f t="shared" si="188"/>
        <v>0</v>
      </c>
      <c r="AE209" s="128">
        <f t="shared" si="188"/>
        <v>0</v>
      </c>
      <c r="AF209" s="128">
        <f t="shared" si="188"/>
        <v>0</v>
      </c>
      <c r="AG209" s="127">
        <f t="shared" si="188"/>
        <v>0</v>
      </c>
      <c r="AH209" s="129">
        <f t="shared" si="188"/>
        <v>0</v>
      </c>
      <c r="AI209" s="128">
        <f t="shared" si="188"/>
        <v>0</v>
      </c>
      <c r="AJ209" s="128">
        <f t="shared" si="188"/>
        <v>0</v>
      </c>
      <c r="AK209" s="128">
        <f t="shared" si="188"/>
        <v>0</v>
      </c>
      <c r="AL209" s="128">
        <f t="shared" si="188"/>
        <v>0</v>
      </c>
      <c r="AM209" s="128">
        <f t="shared" ref="AM209:BR209" si="189">SUM(AM210:AM223)</f>
        <v>0</v>
      </c>
      <c r="AN209" s="128">
        <f t="shared" si="189"/>
        <v>0</v>
      </c>
      <c r="AO209" s="128">
        <f t="shared" si="189"/>
        <v>0</v>
      </c>
      <c r="AP209" s="128">
        <f t="shared" si="189"/>
        <v>0</v>
      </c>
      <c r="AQ209" s="128">
        <f t="shared" si="189"/>
        <v>0</v>
      </c>
      <c r="AR209" s="128">
        <f t="shared" si="189"/>
        <v>0</v>
      </c>
      <c r="AS209" s="127">
        <f t="shared" si="189"/>
        <v>0</v>
      </c>
      <c r="AT209" s="129">
        <f t="shared" si="189"/>
        <v>0</v>
      </c>
      <c r="AU209" s="128">
        <f t="shared" si="189"/>
        <v>0</v>
      </c>
      <c r="AV209" s="128">
        <f t="shared" si="189"/>
        <v>0</v>
      </c>
      <c r="AW209" s="128">
        <f t="shared" si="189"/>
        <v>0</v>
      </c>
      <c r="AX209" s="128">
        <f t="shared" si="189"/>
        <v>0</v>
      </c>
      <c r="AY209" s="128">
        <f t="shared" si="189"/>
        <v>0</v>
      </c>
      <c r="AZ209" s="128">
        <f t="shared" si="189"/>
        <v>0</v>
      </c>
      <c r="BA209" s="128">
        <f t="shared" si="189"/>
        <v>0</v>
      </c>
      <c r="BB209" s="128">
        <f t="shared" si="189"/>
        <v>0</v>
      </c>
      <c r="BC209" s="128">
        <f t="shared" si="189"/>
        <v>0</v>
      </c>
      <c r="BD209" s="128">
        <f t="shared" si="189"/>
        <v>0</v>
      </c>
      <c r="BE209" s="127">
        <f t="shared" si="189"/>
        <v>0</v>
      </c>
      <c r="BF209" s="129">
        <f t="shared" si="189"/>
        <v>0</v>
      </c>
      <c r="BG209" s="128">
        <f t="shared" si="189"/>
        <v>0</v>
      </c>
      <c r="BH209" s="128">
        <f t="shared" si="189"/>
        <v>0</v>
      </c>
      <c r="BI209" s="128">
        <f t="shared" si="189"/>
        <v>0</v>
      </c>
      <c r="BJ209" s="128">
        <f t="shared" si="189"/>
        <v>0</v>
      </c>
      <c r="BK209" s="128">
        <f t="shared" si="189"/>
        <v>0</v>
      </c>
      <c r="BL209" s="128">
        <f t="shared" si="189"/>
        <v>0</v>
      </c>
      <c r="BM209" s="128">
        <f t="shared" si="189"/>
        <v>0</v>
      </c>
      <c r="BN209" s="128">
        <f t="shared" si="189"/>
        <v>0</v>
      </c>
      <c r="BO209" s="128">
        <f t="shared" si="189"/>
        <v>0</v>
      </c>
      <c r="BP209" s="128">
        <f t="shared" si="189"/>
        <v>0</v>
      </c>
      <c r="BQ209" s="127">
        <f t="shared" si="189"/>
        <v>0</v>
      </c>
      <c r="BR209" s="129">
        <f t="shared" si="189"/>
        <v>0</v>
      </c>
      <c r="BS209" s="128">
        <f t="shared" ref="BS209:CC209" si="190">SUM(BS210:BS223)</f>
        <v>0</v>
      </c>
      <c r="BT209" s="128">
        <f t="shared" si="190"/>
        <v>0</v>
      </c>
      <c r="BU209" s="128">
        <f t="shared" si="190"/>
        <v>0</v>
      </c>
      <c r="BV209" s="128">
        <f t="shared" si="190"/>
        <v>0</v>
      </c>
      <c r="BW209" s="128">
        <f t="shared" si="190"/>
        <v>0</v>
      </c>
      <c r="BX209" s="128">
        <f t="shared" si="190"/>
        <v>0</v>
      </c>
      <c r="BY209" s="128">
        <f t="shared" si="190"/>
        <v>0</v>
      </c>
      <c r="BZ209" s="128">
        <f t="shared" si="190"/>
        <v>0</v>
      </c>
      <c r="CA209" s="128">
        <f t="shared" si="190"/>
        <v>0</v>
      </c>
      <c r="CB209" s="128">
        <f t="shared" si="190"/>
        <v>0</v>
      </c>
      <c r="CC209" s="127">
        <f t="shared" si="190"/>
        <v>0</v>
      </c>
      <c r="CD209" s="40" t="s">
        <v>50</v>
      </c>
    </row>
    <row r="210" spans="1:82" ht="26" x14ac:dyDescent="0.35">
      <c r="A210" s="176"/>
      <c r="B210" s="177" t="s">
        <v>379</v>
      </c>
      <c r="C210" s="178" t="s">
        <v>380</v>
      </c>
      <c r="D210" s="179" t="s">
        <v>90</v>
      </c>
      <c r="E210" s="288">
        <v>0</v>
      </c>
      <c r="F210" s="228"/>
      <c r="G210" s="175">
        <f>+E210*F210</f>
        <v>0</v>
      </c>
      <c r="H210" s="224"/>
      <c r="I210" s="225"/>
      <c r="J210" s="224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5">
        <f>G210/2.5</f>
        <v>0</v>
      </c>
      <c r="V210" s="224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5">
        <f>G210/2.5</f>
        <v>0</v>
      </c>
      <c r="AH210" s="227"/>
      <c r="AI210" s="226"/>
      <c r="AJ210" s="226"/>
      <c r="AK210" s="226"/>
      <c r="AL210" s="226"/>
      <c r="AM210" s="226">
        <f>G210-SUM(J210:AL210)</f>
        <v>0</v>
      </c>
      <c r="AN210" s="226"/>
      <c r="AO210" s="226"/>
      <c r="AP210" s="226"/>
      <c r="AQ210" s="226"/>
      <c r="AR210" s="226"/>
      <c r="AS210" s="225"/>
      <c r="AT210" s="227"/>
      <c r="AU210" s="226"/>
      <c r="AV210" s="226"/>
      <c r="AW210" s="226"/>
      <c r="AX210" s="226"/>
      <c r="AY210" s="226"/>
      <c r="AZ210" s="226"/>
      <c r="BA210" s="226"/>
      <c r="BB210" s="226"/>
      <c r="BC210" s="226"/>
      <c r="BD210" s="226"/>
      <c r="BE210" s="225"/>
      <c r="BF210" s="227"/>
      <c r="BG210" s="226"/>
      <c r="BH210" s="226"/>
      <c r="BI210" s="226"/>
      <c r="BJ210" s="226"/>
      <c r="BK210" s="226"/>
      <c r="BL210" s="226"/>
      <c r="BM210" s="226"/>
      <c r="BN210" s="226"/>
      <c r="BO210" s="226"/>
      <c r="BP210" s="226"/>
      <c r="BQ210" s="225"/>
      <c r="BR210" s="227"/>
      <c r="BS210" s="226"/>
      <c r="BT210" s="226"/>
      <c r="BU210" s="226"/>
      <c r="BV210" s="226"/>
      <c r="BW210" s="226"/>
      <c r="BX210" s="226"/>
      <c r="BY210" s="226"/>
      <c r="BZ210" s="226"/>
      <c r="CA210" s="226"/>
      <c r="CB210" s="226"/>
      <c r="CC210" s="231">
        <f>G210-SUM(H210:CB210)</f>
        <v>0</v>
      </c>
      <c r="CD210" s="176" t="s">
        <v>50</v>
      </c>
    </row>
    <row r="211" spans="1:82" ht="26" x14ac:dyDescent="0.35">
      <c r="A211" s="176"/>
      <c r="B211" s="177" t="s">
        <v>381</v>
      </c>
      <c r="C211" s="178" t="s">
        <v>382</v>
      </c>
      <c r="D211" s="179" t="s">
        <v>60</v>
      </c>
      <c r="E211" s="288">
        <v>0</v>
      </c>
      <c r="F211" s="228"/>
      <c r="G211" s="186">
        <f t="shared" ref="G211" si="191">+SUM(H211:CC211)</f>
        <v>0</v>
      </c>
      <c r="H211" s="224"/>
      <c r="I211" s="225"/>
      <c r="J211" s="224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5"/>
      <c r="V211" s="224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5"/>
      <c r="AH211" s="227"/>
      <c r="AI211" s="226"/>
      <c r="AJ211" s="226"/>
      <c r="AK211" s="226"/>
      <c r="AL211" s="226"/>
      <c r="AM211" s="226"/>
      <c r="AN211" s="226"/>
      <c r="AO211" s="226"/>
      <c r="AP211" s="226"/>
      <c r="AQ211" s="226"/>
      <c r="AR211" s="226"/>
      <c r="AS211" s="225"/>
      <c r="AT211" s="227"/>
      <c r="AU211" s="226"/>
      <c r="AV211" s="226"/>
      <c r="AW211" s="226"/>
      <c r="AX211" s="226"/>
      <c r="AY211" s="226"/>
      <c r="AZ211" s="226"/>
      <c r="BA211" s="226"/>
      <c r="BB211" s="226"/>
      <c r="BC211" s="226"/>
      <c r="BD211" s="226"/>
      <c r="BE211" s="225"/>
      <c r="BF211" s="227"/>
      <c r="BG211" s="226"/>
      <c r="BH211" s="226"/>
      <c r="BI211" s="226"/>
      <c r="BJ211" s="226"/>
      <c r="BK211" s="226"/>
      <c r="BL211" s="226"/>
      <c r="BM211" s="226"/>
      <c r="BN211" s="226"/>
      <c r="BO211" s="226"/>
      <c r="BP211" s="226"/>
      <c r="BQ211" s="225"/>
      <c r="BR211" s="227"/>
      <c r="BS211" s="226"/>
      <c r="BT211" s="226"/>
      <c r="BU211" s="226"/>
      <c r="BV211" s="226"/>
      <c r="BW211" s="226"/>
      <c r="BX211" s="226"/>
      <c r="BY211" s="226"/>
      <c r="BZ211" s="226"/>
      <c r="CA211" s="226"/>
      <c r="CB211" s="226"/>
      <c r="CC211" s="225"/>
      <c r="CD211" s="176" t="s">
        <v>50</v>
      </c>
    </row>
    <row r="212" spans="1:82" x14ac:dyDescent="0.35">
      <c r="A212" s="40"/>
      <c r="B212" s="74" t="s">
        <v>383</v>
      </c>
      <c r="C212" s="130" t="str">
        <f>"Allowance for person- hours for variations -Project Manager ("&amp;E212&amp;" hours)"</f>
        <v>Allowance for person- hours for variations -Project Manager (100 hours)</v>
      </c>
      <c r="D212" s="140" t="s">
        <v>384</v>
      </c>
      <c r="E212" s="255">
        <v>100</v>
      </c>
      <c r="F212" s="215"/>
      <c r="G212" s="75">
        <f t="shared" ref="G212" si="192">+E212*F212</f>
        <v>0</v>
      </c>
      <c r="H212" s="229"/>
      <c r="I212" s="231"/>
      <c r="J212" s="229"/>
      <c r="K212" s="230"/>
      <c r="L212" s="230"/>
      <c r="M212" s="230"/>
      <c r="N212" s="230"/>
      <c r="O212" s="230"/>
      <c r="P212" s="230"/>
      <c r="Q212" s="230"/>
      <c r="R212" s="230"/>
      <c r="S212" s="230"/>
      <c r="T212" s="230"/>
      <c r="U212" s="231">
        <f>G212/6</f>
        <v>0</v>
      </c>
      <c r="V212" s="229"/>
      <c r="W212" s="230"/>
      <c r="X212" s="230"/>
      <c r="Y212" s="230"/>
      <c r="Z212" s="230"/>
      <c r="AA212" s="230"/>
      <c r="AB212" s="230"/>
      <c r="AC212" s="230"/>
      <c r="AD212" s="230"/>
      <c r="AE212" s="230"/>
      <c r="AF212" s="230"/>
      <c r="AG212" s="231">
        <f>G212/6</f>
        <v>0</v>
      </c>
      <c r="AH212" s="232"/>
      <c r="AI212" s="230"/>
      <c r="AJ212" s="230"/>
      <c r="AK212" s="230"/>
      <c r="AL212" s="230"/>
      <c r="AM212" s="230"/>
      <c r="AN212" s="230"/>
      <c r="AO212" s="230"/>
      <c r="AP212" s="230"/>
      <c r="AQ212" s="230"/>
      <c r="AR212" s="230"/>
      <c r="AS212" s="231">
        <f>G212/6</f>
        <v>0</v>
      </c>
      <c r="AT212" s="232"/>
      <c r="AU212" s="230"/>
      <c r="AV212" s="230"/>
      <c r="AW212" s="230"/>
      <c r="AX212" s="230"/>
      <c r="AY212" s="230"/>
      <c r="AZ212" s="230"/>
      <c r="BA212" s="230"/>
      <c r="BB212" s="230"/>
      <c r="BC212" s="230"/>
      <c r="BD212" s="230"/>
      <c r="BE212" s="231">
        <f>G212/6</f>
        <v>0</v>
      </c>
      <c r="BF212" s="232"/>
      <c r="BG212" s="230"/>
      <c r="BH212" s="230"/>
      <c r="BI212" s="230"/>
      <c r="BJ212" s="230"/>
      <c r="BK212" s="230"/>
      <c r="BL212" s="230"/>
      <c r="BM212" s="230"/>
      <c r="BN212" s="230"/>
      <c r="BO212" s="230"/>
      <c r="BP212" s="230"/>
      <c r="BQ212" s="231">
        <f>G212/6</f>
        <v>0</v>
      </c>
      <c r="BR212" s="232"/>
      <c r="BS212" s="230"/>
      <c r="BT212" s="230"/>
      <c r="BU212" s="230"/>
      <c r="BV212" s="230"/>
      <c r="BW212" s="230"/>
      <c r="BX212" s="230"/>
      <c r="BY212" s="230"/>
      <c r="BZ212" s="230"/>
      <c r="CA212" s="230"/>
      <c r="CB212" s="230"/>
      <c r="CC212" s="231">
        <f>G212-SUM(H212:CB212)</f>
        <v>0</v>
      </c>
      <c r="CD212" s="40" t="s">
        <v>50</v>
      </c>
    </row>
    <row r="213" spans="1:82" x14ac:dyDescent="0.35">
      <c r="A213" s="40"/>
      <c r="B213" s="177" t="s">
        <v>385</v>
      </c>
      <c r="C213" s="178" t="s">
        <v>386</v>
      </c>
      <c r="D213" s="179" t="s">
        <v>387</v>
      </c>
      <c r="E213" s="288">
        <v>0</v>
      </c>
      <c r="F213" s="228"/>
      <c r="G213" s="175">
        <f>+E213*F213</f>
        <v>0</v>
      </c>
      <c r="H213" s="224"/>
      <c r="I213" s="225"/>
      <c r="J213" s="224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5"/>
      <c r="V213" s="224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5"/>
      <c r="AH213" s="227"/>
      <c r="AI213" s="226"/>
      <c r="AJ213" s="226"/>
      <c r="AK213" s="226"/>
      <c r="AL213" s="226"/>
      <c r="AM213" s="226"/>
      <c r="AN213" s="226"/>
      <c r="AO213" s="226"/>
      <c r="AP213" s="226"/>
      <c r="AQ213" s="226"/>
      <c r="AR213" s="226"/>
      <c r="AS213" s="225"/>
      <c r="AT213" s="227"/>
      <c r="AU213" s="226"/>
      <c r="AV213" s="226"/>
      <c r="AW213" s="226"/>
      <c r="AX213" s="226"/>
      <c r="AY213" s="226"/>
      <c r="AZ213" s="226"/>
      <c r="BA213" s="226"/>
      <c r="BB213" s="226"/>
      <c r="BC213" s="226"/>
      <c r="BD213" s="226"/>
      <c r="BE213" s="225"/>
      <c r="BF213" s="227"/>
      <c r="BG213" s="226"/>
      <c r="BH213" s="226"/>
      <c r="BI213" s="226"/>
      <c r="BJ213" s="226"/>
      <c r="BK213" s="226"/>
      <c r="BL213" s="226"/>
      <c r="BM213" s="226"/>
      <c r="BN213" s="226"/>
      <c r="BO213" s="226"/>
      <c r="BP213" s="226"/>
      <c r="BQ213" s="225"/>
      <c r="BR213" s="227"/>
      <c r="BS213" s="226"/>
      <c r="BT213" s="226"/>
      <c r="BU213" s="226"/>
      <c r="BV213" s="226"/>
      <c r="BW213" s="226"/>
      <c r="BX213" s="226"/>
      <c r="BY213" s="226"/>
      <c r="BZ213" s="226"/>
      <c r="CA213" s="226"/>
      <c r="CB213" s="226"/>
      <c r="CC213" s="231">
        <f t="shared" ref="CC213:CC216" si="193">G213-SUM(H213:CB213)</f>
        <v>0</v>
      </c>
      <c r="CD213" s="176" t="s">
        <v>50</v>
      </c>
    </row>
    <row r="214" spans="1:82" x14ac:dyDescent="0.35">
      <c r="A214" s="40"/>
      <c r="B214" s="177" t="s">
        <v>388</v>
      </c>
      <c r="C214" s="178" t="s">
        <v>389</v>
      </c>
      <c r="D214" s="179" t="s">
        <v>387</v>
      </c>
      <c r="E214" s="288">
        <v>0</v>
      </c>
      <c r="F214" s="228"/>
      <c r="G214" s="175">
        <f>+E214*F214</f>
        <v>0</v>
      </c>
      <c r="H214" s="224"/>
      <c r="I214" s="225"/>
      <c r="J214" s="224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5"/>
      <c r="V214" s="224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5"/>
      <c r="AH214" s="227"/>
      <c r="AI214" s="226"/>
      <c r="AJ214" s="226"/>
      <c r="AK214" s="226"/>
      <c r="AL214" s="226"/>
      <c r="AM214" s="226"/>
      <c r="AN214" s="226"/>
      <c r="AO214" s="226"/>
      <c r="AP214" s="226"/>
      <c r="AQ214" s="226"/>
      <c r="AR214" s="226"/>
      <c r="AS214" s="225"/>
      <c r="AT214" s="227"/>
      <c r="AU214" s="226"/>
      <c r="AV214" s="226"/>
      <c r="AW214" s="226"/>
      <c r="AX214" s="226"/>
      <c r="AY214" s="226"/>
      <c r="AZ214" s="226"/>
      <c r="BA214" s="226"/>
      <c r="BB214" s="226"/>
      <c r="BC214" s="226"/>
      <c r="BD214" s="226"/>
      <c r="BE214" s="225"/>
      <c r="BF214" s="227"/>
      <c r="BG214" s="226"/>
      <c r="BH214" s="226"/>
      <c r="BI214" s="226"/>
      <c r="BJ214" s="226"/>
      <c r="BK214" s="226"/>
      <c r="BL214" s="226"/>
      <c r="BM214" s="226"/>
      <c r="BN214" s="226"/>
      <c r="BO214" s="226"/>
      <c r="BP214" s="226"/>
      <c r="BQ214" s="225"/>
      <c r="BR214" s="227"/>
      <c r="BS214" s="226"/>
      <c r="BT214" s="226"/>
      <c r="BU214" s="226"/>
      <c r="BV214" s="226"/>
      <c r="BW214" s="226"/>
      <c r="BX214" s="226"/>
      <c r="BY214" s="226"/>
      <c r="BZ214" s="226"/>
      <c r="CA214" s="226"/>
      <c r="CB214" s="226"/>
      <c r="CC214" s="231">
        <f t="shared" si="193"/>
        <v>0</v>
      </c>
      <c r="CD214" s="176" t="s">
        <v>50</v>
      </c>
    </row>
    <row r="215" spans="1:82" x14ac:dyDescent="0.35">
      <c r="A215" s="40"/>
      <c r="B215" s="177" t="s">
        <v>390</v>
      </c>
      <c r="C215" s="178" t="s">
        <v>391</v>
      </c>
      <c r="D215" s="179" t="s">
        <v>387</v>
      </c>
      <c r="E215" s="288">
        <v>0</v>
      </c>
      <c r="F215" s="228"/>
      <c r="G215" s="175">
        <f>+E215*F215</f>
        <v>0</v>
      </c>
      <c r="H215" s="224"/>
      <c r="I215" s="225"/>
      <c r="J215" s="224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5"/>
      <c r="V215" s="224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5"/>
      <c r="AH215" s="227"/>
      <c r="AI215" s="226"/>
      <c r="AJ215" s="226"/>
      <c r="AK215" s="226"/>
      <c r="AL215" s="226"/>
      <c r="AM215" s="226"/>
      <c r="AN215" s="226"/>
      <c r="AO215" s="226"/>
      <c r="AP215" s="226"/>
      <c r="AQ215" s="226"/>
      <c r="AR215" s="226"/>
      <c r="AS215" s="225"/>
      <c r="AT215" s="227"/>
      <c r="AU215" s="226"/>
      <c r="AV215" s="226"/>
      <c r="AW215" s="226"/>
      <c r="AX215" s="226"/>
      <c r="AY215" s="226"/>
      <c r="AZ215" s="226"/>
      <c r="BA215" s="226"/>
      <c r="BB215" s="226"/>
      <c r="BC215" s="226"/>
      <c r="BD215" s="226"/>
      <c r="BE215" s="225"/>
      <c r="BF215" s="227"/>
      <c r="BG215" s="226"/>
      <c r="BH215" s="226"/>
      <c r="BI215" s="226"/>
      <c r="BJ215" s="226"/>
      <c r="BK215" s="226"/>
      <c r="BL215" s="226"/>
      <c r="BM215" s="226"/>
      <c r="BN215" s="226"/>
      <c r="BO215" s="226"/>
      <c r="BP215" s="226"/>
      <c r="BQ215" s="225"/>
      <c r="BR215" s="227"/>
      <c r="BS215" s="226"/>
      <c r="BT215" s="226"/>
      <c r="BU215" s="226"/>
      <c r="BV215" s="226"/>
      <c r="BW215" s="226"/>
      <c r="BX215" s="226"/>
      <c r="BY215" s="226"/>
      <c r="BZ215" s="226"/>
      <c r="CA215" s="226"/>
      <c r="CB215" s="226"/>
      <c r="CC215" s="231">
        <f t="shared" si="193"/>
        <v>0</v>
      </c>
      <c r="CD215" s="176" t="s">
        <v>50</v>
      </c>
    </row>
    <row r="216" spans="1:82" x14ac:dyDescent="0.35">
      <c r="A216" s="40"/>
      <c r="B216" s="177" t="s">
        <v>392</v>
      </c>
      <c r="C216" s="178" t="s">
        <v>393</v>
      </c>
      <c r="D216" s="179" t="s">
        <v>387</v>
      </c>
      <c r="E216" s="288">
        <v>0</v>
      </c>
      <c r="F216" s="228"/>
      <c r="G216" s="175">
        <f>+E216*F216</f>
        <v>0</v>
      </c>
      <c r="H216" s="224"/>
      <c r="I216" s="225"/>
      <c r="J216" s="224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5"/>
      <c r="V216" s="224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5"/>
      <c r="AH216" s="227"/>
      <c r="AI216" s="226"/>
      <c r="AJ216" s="226"/>
      <c r="AK216" s="226"/>
      <c r="AL216" s="226"/>
      <c r="AM216" s="226"/>
      <c r="AN216" s="226"/>
      <c r="AO216" s="226"/>
      <c r="AP216" s="226"/>
      <c r="AQ216" s="226"/>
      <c r="AR216" s="226"/>
      <c r="AS216" s="225"/>
      <c r="AT216" s="227"/>
      <c r="AU216" s="226"/>
      <c r="AV216" s="226"/>
      <c r="AW216" s="226"/>
      <c r="AX216" s="226"/>
      <c r="AY216" s="226"/>
      <c r="AZ216" s="226"/>
      <c r="BA216" s="226"/>
      <c r="BB216" s="226"/>
      <c r="BC216" s="226"/>
      <c r="BD216" s="226"/>
      <c r="BE216" s="225"/>
      <c r="BF216" s="227"/>
      <c r="BG216" s="226"/>
      <c r="BH216" s="226"/>
      <c r="BI216" s="226"/>
      <c r="BJ216" s="226"/>
      <c r="BK216" s="226"/>
      <c r="BL216" s="226"/>
      <c r="BM216" s="226"/>
      <c r="BN216" s="226"/>
      <c r="BO216" s="226"/>
      <c r="BP216" s="226"/>
      <c r="BQ216" s="225"/>
      <c r="BR216" s="227"/>
      <c r="BS216" s="226"/>
      <c r="BT216" s="226"/>
      <c r="BU216" s="226"/>
      <c r="BV216" s="226"/>
      <c r="BW216" s="226"/>
      <c r="BX216" s="226"/>
      <c r="BY216" s="226"/>
      <c r="BZ216" s="226"/>
      <c r="CA216" s="226"/>
      <c r="CB216" s="226"/>
      <c r="CC216" s="231">
        <f t="shared" si="193"/>
        <v>0</v>
      </c>
      <c r="CD216" s="176" t="s">
        <v>50</v>
      </c>
    </row>
    <row r="217" spans="1:82" x14ac:dyDescent="0.35">
      <c r="A217" s="176"/>
      <c r="B217" s="74" t="s">
        <v>394</v>
      </c>
      <c r="C217" s="130" t="str">
        <f>"Allowance for person- hours for variations -Labourer ("&amp;E217&amp;" hours)"</f>
        <v>Allowance for person- hours for variations -Labourer (100 hours)</v>
      </c>
      <c r="D217" s="140" t="s">
        <v>384</v>
      </c>
      <c r="E217" s="255">
        <v>100</v>
      </c>
      <c r="F217" s="215"/>
      <c r="G217" s="75">
        <f t="shared" ref="G217:G219" si="194">+E217*F217</f>
        <v>0</v>
      </c>
      <c r="H217" s="229"/>
      <c r="I217" s="231"/>
      <c r="J217" s="229"/>
      <c r="K217" s="230"/>
      <c r="L217" s="230"/>
      <c r="M217" s="230"/>
      <c r="N217" s="230"/>
      <c r="O217" s="230"/>
      <c r="P217" s="230"/>
      <c r="Q217" s="230"/>
      <c r="R217" s="230"/>
      <c r="S217" s="230"/>
      <c r="T217" s="230"/>
      <c r="U217" s="231">
        <f>G217/6</f>
        <v>0</v>
      </c>
      <c r="V217" s="229"/>
      <c r="W217" s="230"/>
      <c r="X217" s="230"/>
      <c r="Y217" s="230"/>
      <c r="Z217" s="230"/>
      <c r="AA217" s="230"/>
      <c r="AB217" s="230"/>
      <c r="AC217" s="230"/>
      <c r="AD217" s="230"/>
      <c r="AE217" s="230"/>
      <c r="AF217" s="230"/>
      <c r="AG217" s="231">
        <f>G217/6</f>
        <v>0</v>
      </c>
      <c r="AH217" s="232"/>
      <c r="AI217" s="230"/>
      <c r="AJ217" s="230"/>
      <c r="AK217" s="230"/>
      <c r="AL217" s="230"/>
      <c r="AM217" s="230"/>
      <c r="AN217" s="230"/>
      <c r="AO217" s="230"/>
      <c r="AP217" s="230"/>
      <c r="AQ217" s="230"/>
      <c r="AR217" s="230"/>
      <c r="AS217" s="231">
        <f>G217/6</f>
        <v>0</v>
      </c>
      <c r="AT217" s="232"/>
      <c r="AU217" s="230"/>
      <c r="AV217" s="230"/>
      <c r="AW217" s="230"/>
      <c r="AX217" s="230"/>
      <c r="AY217" s="230"/>
      <c r="AZ217" s="230"/>
      <c r="BA217" s="230"/>
      <c r="BB217" s="230"/>
      <c r="BC217" s="230"/>
      <c r="BD217" s="230"/>
      <c r="BE217" s="231">
        <f>G217/6</f>
        <v>0</v>
      </c>
      <c r="BF217" s="232"/>
      <c r="BG217" s="230"/>
      <c r="BH217" s="230"/>
      <c r="BI217" s="230"/>
      <c r="BJ217" s="230"/>
      <c r="BK217" s="230"/>
      <c r="BL217" s="230"/>
      <c r="BM217" s="230"/>
      <c r="BN217" s="230"/>
      <c r="BO217" s="230"/>
      <c r="BP217" s="230"/>
      <c r="BQ217" s="231">
        <f>G217/6</f>
        <v>0</v>
      </c>
      <c r="BR217" s="232"/>
      <c r="BS217" s="230"/>
      <c r="BT217" s="230"/>
      <c r="BU217" s="230"/>
      <c r="BV217" s="230"/>
      <c r="BW217" s="230"/>
      <c r="BX217" s="230"/>
      <c r="BY217" s="230"/>
      <c r="BZ217" s="230"/>
      <c r="CA217" s="230"/>
      <c r="CB217" s="230"/>
      <c r="CC217" s="231">
        <f t="shared" ref="CC217:CC223" si="195">G217-SUM(H217:CB217)</f>
        <v>0</v>
      </c>
      <c r="CD217" s="40" t="s">
        <v>50</v>
      </c>
    </row>
    <row r="218" spans="1:82" x14ac:dyDescent="0.35">
      <c r="A218" s="252"/>
      <c r="B218" s="74" t="s">
        <v>395</v>
      </c>
      <c r="C218" s="130" t="str">
        <f>"Allowance for person- hours for variations -Maintenance Technician ("&amp;E218&amp;" hours)"</f>
        <v>Allowance for person- hours for variations -Maintenance Technician (100 hours)</v>
      </c>
      <c r="D218" s="140" t="s">
        <v>384</v>
      </c>
      <c r="E218" s="255">
        <v>100</v>
      </c>
      <c r="F218" s="215"/>
      <c r="G218" s="75">
        <f t="shared" si="194"/>
        <v>0</v>
      </c>
      <c r="H218" s="229"/>
      <c r="I218" s="231"/>
      <c r="J218" s="229"/>
      <c r="K218" s="230"/>
      <c r="L218" s="230"/>
      <c r="M218" s="230"/>
      <c r="N218" s="230"/>
      <c r="O218" s="230"/>
      <c r="P218" s="230"/>
      <c r="Q218" s="230"/>
      <c r="R218" s="230"/>
      <c r="S218" s="230"/>
      <c r="T218" s="230"/>
      <c r="U218" s="231">
        <f>G218/6</f>
        <v>0</v>
      </c>
      <c r="V218" s="229"/>
      <c r="W218" s="230"/>
      <c r="X218" s="230"/>
      <c r="Y218" s="230"/>
      <c r="Z218" s="230"/>
      <c r="AA218" s="230"/>
      <c r="AB218" s="230"/>
      <c r="AC218" s="230"/>
      <c r="AD218" s="230"/>
      <c r="AE218" s="230"/>
      <c r="AF218" s="230"/>
      <c r="AG218" s="231">
        <f>G218/6</f>
        <v>0</v>
      </c>
      <c r="AH218" s="232"/>
      <c r="AI218" s="230"/>
      <c r="AJ218" s="230"/>
      <c r="AK218" s="230"/>
      <c r="AL218" s="230"/>
      <c r="AM218" s="230"/>
      <c r="AN218" s="230"/>
      <c r="AO218" s="230"/>
      <c r="AP218" s="230"/>
      <c r="AQ218" s="230"/>
      <c r="AR218" s="230"/>
      <c r="AS218" s="231">
        <f>G218/6</f>
        <v>0</v>
      </c>
      <c r="AT218" s="232"/>
      <c r="AU218" s="230"/>
      <c r="AV218" s="230"/>
      <c r="AW218" s="230"/>
      <c r="AX218" s="230"/>
      <c r="AY218" s="230"/>
      <c r="AZ218" s="230"/>
      <c r="BA218" s="230"/>
      <c r="BB218" s="230"/>
      <c r="BC218" s="230"/>
      <c r="BD218" s="230"/>
      <c r="BE218" s="231">
        <f>G218/6</f>
        <v>0</v>
      </c>
      <c r="BF218" s="232"/>
      <c r="BG218" s="230"/>
      <c r="BH218" s="230"/>
      <c r="BI218" s="230"/>
      <c r="BJ218" s="230"/>
      <c r="BK218" s="230"/>
      <c r="BL218" s="230"/>
      <c r="BM218" s="230"/>
      <c r="BN218" s="230"/>
      <c r="BO218" s="230"/>
      <c r="BP218" s="230"/>
      <c r="BQ218" s="231">
        <f>G218/6</f>
        <v>0</v>
      </c>
      <c r="BR218" s="232"/>
      <c r="BS218" s="230"/>
      <c r="BT218" s="230"/>
      <c r="BU218" s="230"/>
      <c r="BV218" s="230"/>
      <c r="BW218" s="230"/>
      <c r="BX218" s="230"/>
      <c r="BY218" s="230"/>
      <c r="BZ218" s="230"/>
      <c r="CA218" s="230"/>
      <c r="CB218" s="230"/>
      <c r="CC218" s="231">
        <f t="shared" si="195"/>
        <v>0</v>
      </c>
      <c r="CD218" s="40" t="s">
        <v>50</v>
      </c>
    </row>
    <row r="219" spans="1:82" x14ac:dyDescent="0.35">
      <c r="A219" s="44"/>
      <c r="B219" s="74" t="s">
        <v>396</v>
      </c>
      <c r="C219" s="130" t="str">
        <f>"Allowance for person- hours for variations -Trainer ("&amp;E219&amp;" hours)"</f>
        <v>Allowance for person- hours for variations -Trainer (100 hours)</v>
      </c>
      <c r="D219" s="140" t="s">
        <v>384</v>
      </c>
      <c r="E219" s="255">
        <v>100</v>
      </c>
      <c r="F219" s="215"/>
      <c r="G219" s="75">
        <f t="shared" si="194"/>
        <v>0</v>
      </c>
      <c r="H219" s="229"/>
      <c r="I219" s="231"/>
      <c r="J219" s="229"/>
      <c r="K219" s="230"/>
      <c r="L219" s="230"/>
      <c r="M219" s="230"/>
      <c r="N219" s="230"/>
      <c r="O219" s="230"/>
      <c r="P219" s="230"/>
      <c r="Q219" s="230"/>
      <c r="R219" s="230"/>
      <c r="S219" s="230"/>
      <c r="T219" s="230"/>
      <c r="U219" s="231">
        <f>G219/6</f>
        <v>0</v>
      </c>
      <c r="V219" s="229"/>
      <c r="W219" s="230"/>
      <c r="X219" s="230"/>
      <c r="Y219" s="230"/>
      <c r="Z219" s="230"/>
      <c r="AA219" s="230"/>
      <c r="AB219" s="230"/>
      <c r="AC219" s="230"/>
      <c r="AD219" s="230"/>
      <c r="AE219" s="230"/>
      <c r="AF219" s="230"/>
      <c r="AG219" s="231">
        <f>G219/6</f>
        <v>0</v>
      </c>
      <c r="AH219" s="232"/>
      <c r="AI219" s="230"/>
      <c r="AJ219" s="230"/>
      <c r="AK219" s="230"/>
      <c r="AL219" s="230"/>
      <c r="AM219" s="230"/>
      <c r="AN219" s="230"/>
      <c r="AO219" s="230"/>
      <c r="AP219" s="230"/>
      <c r="AQ219" s="230"/>
      <c r="AR219" s="230"/>
      <c r="AS219" s="231">
        <f>G219/6</f>
        <v>0</v>
      </c>
      <c r="AT219" s="232"/>
      <c r="AU219" s="230"/>
      <c r="AV219" s="230"/>
      <c r="AW219" s="230"/>
      <c r="AX219" s="230"/>
      <c r="AY219" s="230"/>
      <c r="AZ219" s="230"/>
      <c r="BA219" s="230"/>
      <c r="BB219" s="230"/>
      <c r="BC219" s="230"/>
      <c r="BD219" s="230"/>
      <c r="BE219" s="231">
        <f>G219/6</f>
        <v>0</v>
      </c>
      <c r="BF219" s="232"/>
      <c r="BG219" s="230"/>
      <c r="BH219" s="230"/>
      <c r="BI219" s="230"/>
      <c r="BJ219" s="230"/>
      <c r="BK219" s="230"/>
      <c r="BL219" s="230"/>
      <c r="BM219" s="230"/>
      <c r="BN219" s="230"/>
      <c r="BO219" s="230"/>
      <c r="BP219" s="230"/>
      <c r="BQ219" s="231">
        <f>G219/6</f>
        <v>0</v>
      </c>
      <c r="BR219" s="232"/>
      <c r="BS219" s="230"/>
      <c r="BT219" s="230"/>
      <c r="BU219" s="230"/>
      <c r="BV219" s="230"/>
      <c r="BW219" s="230"/>
      <c r="BX219" s="230"/>
      <c r="BY219" s="230"/>
      <c r="BZ219" s="230"/>
      <c r="CA219" s="230"/>
      <c r="CB219" s="230"/>
      <c r="CC219" s="231">
        <f t="shared" si="195"/>
        <v>0</v>
      </c>
      <c r="CD219" s="40" t="s">
        <v>50</v>
      </c>
    </row>
    <row r="220" spans="1:82" x14ac:dyDescent="0.35">
      <c r="A220" s="176"/>
      <c r="B220" s="74" t="s">
        <v>397</v>
      </c>
      <c r="C220" s="130" t="str">
        <f>"Allowance for person- hours for variations -QA Manager ("&amp;E220&amp;" hours)"</f>
        <v>Allowance for person- hours for variations -QA Manager (100 hours)</v>
      </c>
      <c r="D220" s="140" t="s">
        <v>384</v>
      </c>
      <c r="E220" s="255">
        <v>100</v>
      </c>
      <c r="F220" s="215"/>
      <c r="G220" s="75">
        <f>+E220*F220</f>
        <v>0</v>
      </c>
      <c r="H220" s="229"/>
      <c r="I220" s="231"/>
      <c r="J220" s="229"/>
      <c r="K220" s="230"/>
      <c r="L220" s="230"/>
      <c r="M220" s="230"/>
      <c r="N220" s="230"/>
      <c r="O220" s="230"/>
      <c r="P220" s="230"/>
      <c r="Q220" s="230"/>
      <c r="R220" s="230"/>
      <c r="S220" s="230"/>
      <c r="T220" s="230"/>
      <c r="U220" s="231">
        <f>G220/6</f>
        <v>0</v>
      </c>
      <c r="V220" s="229"/>
      <c r="W220" s="230"/>
      <c r="X220" s="230"/>
      <c r="Y220" s="230"/>
      <c r="Z220" s="230"/>
      <c r="AA220" s="230"/>
      <c r="AB220" s="230"/>
      <c r="AC220" s="230"/>
      <c r="AD220" s="230"/>
      <c r="AE220" s="230"/>
      <c r="AF220" s="230"/>
      <c r="AG220" s="231">
        <f>G220/6</f>
        <v>0</v>
      </c>
      <c r="AH220" s="232"/>
      <c r="AI220" s="230"/>
      <c r="AJ220" s="230"/>
      <c r="AK220" s="230"/>
      <c r="AL220" s="230"/>
      <c r="AM220" s="230"/>
      <c r="AN220" s="230"/>
      <c r="AO220" s="230"/>
      <c r="AP220" s="230"/>
      <c r="AQ220" s="230"/>
      <c r="AR220" s="230"/>
      <c r="AS220" s="231">
        <f>G220/6</f>
        <v>0</v>
      </c>
      <c r="AT220" s="232"/>
      <c r="AU220" s="230"/>
      <c r="AV220" s="230"/>
      <c r="AW220" s="230"/>
      <c r="AX220" s="230"/>
      <c r="AY220" s="230"/>
      <c r="AZ220" s="230"/>
      <c r="BA220" s="230"/>
      <c r="BB220" s="230"/>
      <c r="BC220" s="230"/>
      <c r="BD220" s="230"/>
      <c r="BE220" s="231">
        <f>G220/6</f>
        <v>0</v>
      </c>
      <c r="BF220" s="232"/>
      <c r="BG220" s="230"/>
      <c r="BH220" s="230"/>
      <c r="BI220" s="230"/>
      <c r="BJ220" s="230"/>
      <c r="BK220" s="230"/>
      <c r="BL220" s="230"/>
      <c r="BM220" s="230"/>
      <c r="BN220" s="230"/>
      <c r="BO220" s="230"/>
      <c r="BP220" s="230"/>
      <c r="BQ220" s="231">
        <f>G220/6</f>
        <v>0</v>
      </c>
      <c r="BR220" s="232"/>
      <c r="BS220" s="230"/>
      <c r="BT220" s="230"/>
      <c r="BU220" s="230"/>
      <c r="BV220" s="230"/>
      <c r="BW220" s="230"/>
      <c r="BX220" s="230"/>
      <c r="BY220" s="230"/>
      <c r="BZ220" s="230"/>
      <c r="CA220" s="230"/>
      <c r="CB220" s="230"/>
      <c r="CC220" s="231">
        <f t="shared" si="195"/>
        <v>0</v>
      </c>
      <c r="CD220" s="40" t="s">
        <v>50</v>
      </c>
    </row>
    <row r="221" spans="1:82" x14ac:dyDescent="0.35">
      <c r="A221" s="176"/>
      <c r="B221" s="74" t="s">
        <v>398</v>
      </c>
      <c r="C221" s="130" t="str">
        <f>"Allowance for person- hours for variations -Testers ("&amp;E221&amp;" hours)"</f>
        <v>Allowance for person- hours for variations -Testers (100 hours)</v>
      </c>
      <c r="D221" s="140" t="s">
        <v>384</v>
      </c>
      <c r="E221" s="255">
        <v>100</v>
      </c>
      <c r="F221" s="215"/>
      <c r="G221" s="75">
        <f>+E221*F221</f>
        <v>0</v>
      </c>
      <c r="H221" s="229"/>
      <c r="I221" s="231"/>
      <c r="J221" s="229"/>
      <c r="K221" s="230"/>
      <c r="L221" s="230"/>
      <c r="M221" s="230"/>
      <c r="N221" s="230"/>
      <c r="O221" s="230"/>
      <c r="P221" s="230"/>
      <c r="Q221" s="230"/>
      <c r="R221" s="230"/>
      <c r="S221" s="230"/>
      <c r="T221" s="230"/>
      <c r="U221" s="231">
        <f>G221/6</f>
        <v>0</v>
      </c>
      <c r="V221" s="229"/>
      <c r="W221" s="230"/>
      <c r="X221" s="230"/>
      <c r="Y221" s="230"/>
      <c r="Z221" s="230"/>
      <c r="AA221" s="230"/>
      <c r="AB221" s="230"/>
      <c r="AC221" s="230"/>
      <c r="AD221" s="230"/>
      <c r="AE221" s="230"/>
      <c r="AF221" s="230"/>
      <c r="AG221" s="231">
        <f>G221/6</f>
        <v>0</v>
      </c>
      <c r="AH221" s="232"/>
      <c r="AI221" s="230"/>
      <c r="AJ221" s="230"/>
      <c r="AK221" s="230"/>
      <c r="AL221" s="230"/>
      <c r="AM221" s="230"/>
      <c r="AN221" s="230"/>
      <c r="AO221" s="230"/>
      <c r="AP221" s="230"/>
      <c r="AQ221" s="230"/>
      <c r="AR221" s="230"/>
      <c r="AS221" s="231">
        <f>G221/6</f>
        <v>0</v>
      </c>
      <c r="AT221" s="232"/>
      <c r="AU221" s="230"/>
      <c r="AV221" s="230"/>
      <c r="AW221" s="230"/>
      <c r="AX221" s="230"/>
      <c r="AY221" s="230"/>
      <c r="AZ221" s="230"/>
      <c r="BA221" s="230"/>
      <c r="BB221" s="230"/>
      <c r="BC221" s="230"/>
      <c r="BD221" s="230"/>
      <c r="BE221" s="231">
        <f>G221/6</f>
        <v>0</v>
      </c>
      <c r="BF221" s="232"/>
      <c r="BG221" s="230"/>
      <c r="BH221" s="230"/>
      <c r="BI221" s="230"/>
      <c r="BJ221" s="230"/>
      <c r="BK221" s="230"/>
      <c r="BL221" s="230"/>
      <c r="BM221" s="230"/>
      <c r="BN221" s="230"/>
      <c r="BO221" s="230"/>
      <c r="BP221" s="230"/>
      <c r="BQ221" s="231">
        <f>G221/6</f>
        <v>0</v>
      </c>
      <c r="BR221" s="232"/>
      <c r="BS221" s="230"/>
      <c r="BT221" s="230"/>
      <c r="BU221" s="230"/>
      <c r="BV221" s="230"/>
      <c r="BW221" s="230"/>
      <c r="BX221" s="230"/>
      <c r="BY221" s="230"/>
      <c r="BZ221" s="230"/>
      <c r="CA221" s="230"/>
      <c r="CB221" s="230"/>
      <c r="CC221" s="231">
        <f t="shared" si="195"/>
        <v>0</v>
      </c>
      <c r="CD221" s="40" t="s">
        <v>50</v>
      </c>
    </row>
    <row r="222" spans="1:82" x14ac:dyDescent="0.35">
      <c r="A222" s="176"/>
      <c r="B222" s="177" t="s">
        <v>399</v>
      </c>
      <c r="C222" s="178" t="s">
        <v>400</v>
      </c>
      <c r="D222" s="179" t="s">
        <v>90</v>
      </c>
      <c r="E222" s="288">
        <v>0</v>
      </c>
      <c r="F222" s="228"/>
      <c r="G222" s="175">
        <f>+E222*F222</f>
        <v>0</v>
      </c>
      <c r="H222" s="224"/>
      <c r="I222" s="225"/>
      <c r="J222" s="224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5">
        <f>G222/2.5</f>
        <v>0</v>
      </c>
      <c r="V222" s="224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5">
        <f>G222/2.5</f>
        <v>0</v>
      </c>
      <c r="AH222" s="227"/>
      <c r="AI222" s="226"/>
      <c r="AJ222" s="226"/>
      <c r="AK222" s="226"/>
      <c r="AL222" s="226"/>
      <c r="AM222" s="226">
        <f>G222-SUM(J222:AL222)</f>
        <v>0</v>
      </c>
      <c r="AN222" s="226"/>
      <c r="AO222" s="226"/>
      <c r="AP222" s="226"/>
      <c r="AQ222" s="226"/>
      <c r="AR222" s="226"/>
      <c r="AS222" s="225"/>
      <c r="AT222" s="227"/>
      <c r="AU222" s="226"/>
      <c r="AV222" s="226"/>
      <c r="AW222" s="226"/>
      <c r="AX222" s="226"/>
      <c r="AY222" s="226"/>
      <c r="AZ222" s="226"/>
      <c r="BA222" s="226"/>
      <c r="BB222" s="226"/>
      <c r="BC222" s="226"/>
      <c r="BD222" s="226"/>
      <c r="BE222" s="225"/>
      <c r="BF222" s="227"/>
      <c r="BG222" s="226"/>
      <c r="BH222" s="226"/>
      <c r="BI222" s="226"/>
      <c r="BJ222" s="226"/>
      <c r="BK222" s="226"/>
      <c r="BL222" s="226"/>
      <c r="BM222" s="226"/>
      <c r="BN222" s="226"/>
      <c r="BO222" s="226"/>
      <c r="BP222" s="226"/>
      <c r="BQ222" s="225"/>
      <c r="BR222" s="227"/>
      <c r="BS222" s="226"/>
      <c r="BT222" s="226"/>
      <c r="BU222" s="226"/>
      <c r="BV222" s="226"/>
      <c r="BW222" s="226"/>
      <c r="BX222" s="226"/>
      <c r="BY222" s="226"/>
      <c r="BZ222" s="226"/>
      <c r="CA222" s="226"/>
      <c r="CB222" s="226"/>
      <c r="CC222" s="231">
        <f t="shared" si="195"/>
        <v>0</v>
      </c>
      <c r="CD222" s="176" t="s">
        <v>50</v>
      </c>
    </row>
    <row r="223" spans="1:82" ht="26" x14ac:dyDescent="0.35">
      <c r="A223" s="176"/>
      <c r="B223" s="177" t="s">
        <v>401</v>
      </c>
      <c r="C223" s="185" t="s">
        <v>402</v>
      </c>
      <c r="D223" s="179" t="s">
        <v>90</v>
      </c>
      <c r="E223" s="288">
        <v>0</v>
      </c>
      <c r="F223" s="228"/>
      <c r="G223" s="175">
        <f>+E223*F223</f>
        <v>0</v>
      </c>
      <c r="H223" s="240"/>
      <c r="I223" s="241"/>
      <c r="J223" s="240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1">
        <f>G223/2.5</f>
        <v>0</v>
      </c>
      <c r="V223" s="240"/>
      <c r="W223" s="242"/>
      <c r="X223" s="242"/>
      <c r="Y223" s="242"/>
      <c r="Z223" s="242"/>
      <c r="AA223" s="242"/>
      <c r="AB223" s="242"/>
      <c r="AC223" s="242"/>
      <c r="AD223" s="242"/>
      <c r="AE223" s="242"/>
      <c r="AF223" s="242"/>
      <c r="AG223" s="241">
        <f>G223/2.5</f>
        <v>0</v>
      </c>
      <c r="AH223" s="243"/>
      <c r="AI223" s="242"/>
      <c r="AJ223" s="242"/>
      <c r="AK223" s="242"/>
      <c r="AL223" s="242"/>
      <c r="AM223" s="242">
        <f>G223-SUM(J223:AL223)</f>
        <v>0</v>
      </c>
      <c r="AN223" s="242"/>
      <c r="AO223" s="242"/>
      <c r="AP223" s="242"/>
      <c r="AQ223" s="242"/>
      <c r="AR223" s="242"/>
      <c r="AS223" s="241"/>
      <c r="AT223" s="243"/>
      <c r="AU223" s="242"/>
      <c r="AV223" s="242"/>
      <c r="AW223" s="242"/>
      <c r="AX223" s="242"/>
      <c r="AY223" s="242"/>
      <c r="AZ223" s="242"/>
      <c r="BA223" s="242"/>
      <c r="BB223" s="242"/>
      <c r="BC223" s="242"/>
      <c r="BD223" s="242"/>
      <c r="BE223" s="241"/>
      <c r="BF223" s="243"/>
      <c r="BG223" s="242"/>
      <c r="BH223" s="242"/>
      <c r="BI223" s="242"/>
      <c r="BJ223" s="242"/>
      <c r="BK223" s="242"/>
      <c r="BL223" s="242"/>
      <c r="BM223" s="242"/>
      <c r="BN223" s="242"/>
      <c r="BO223" s="242"/>
      <c r="BP223" s="242"/>
      <c r="BQ223" s="241"/>
      <c r="BR223" s="243"/>
      <c r="BS223" s="242"/>
      <c r="BT223" s="242"/>
      <c r="BU223" s="242"/>
      <c r="BV223" s="242"/>
      <c r="BW223" s="242"/>
      <c r="BX223" s="242"/>
      <c r="BY223" s="242"/>
      <c r="BZ223" s="242"/>
      <c r="CA223" s="242"/>
      <c r="CB223" s="242"/>
      <c r="CC223" s="231">
        <f t="shared" si="195"/>
        <v>0</v>
      </c>
      <c r="CD223" s="176" t="s">
        <v>50</v>
      </c>
    </row>
    <row r="224" spans="1:82" x14ac:dyDescent="0.35">
      <c r="A224" s="176"/>
      <c r="B224" s="122" t="s">
        <v>403</v>
      </c>
      <c r="C224" s="123" t="s">
        <v>404</v>
      </c>
      <c r="D224" s="124"/>
      <c r="E224" s="282"/>
      <c r="F224" s="249"/>
      <c r="G224" s="125">
        <f t="shared" ref="G224:AL224" si="196">SUM(G225:G251)</f>
        <v>0</v>
      </c>
      <c r="H224" s="126">
        <f t="shared" si="196"/>
        <v>0</v>
      </c>
      <c r="I224" s="127">
        <f t="shared" si="196"/>
        <v>0</v>
      </c>
      <c r="J224" s="126">
        <f t="shared" si="196"/>
        <v>0</v>
      </c>
      <c r="K224" s="128">
        <f t="shared" si="196"/>
        <v>0</v>
      </c>
      <c r="L224" s="128">
        <f t="shared" si="196"/>
        <v>0</v>
      </c>
      <c r="M224" s="128">
        <f t="shared" si="196"/>
        <v>0</v>
      </c>
      <c r="N224" s="128">
        <f t="shared" si="196"/>
        <v>0</v>
      </c>
      <c r="O224" s="128">
        <f t="shared" si="196"/>
        <v>0</v>
      </c>
      <c r="P224" s="128">
        <f t="shared" si="196"/>
        <v>0</v>
      </c>
      <c r="Q224" s="128">
        <f t="shared" si="196"/>
        <v>0</v>
      </c>
      <c r="R224" s="128">
        <f t="shared" si="196"/>
        <v>0</v>
      </c>
      <c r="S224" s="128">
        <f t="shared" si="196"/>
        <v>0</v>
      </c>
      <c r="T224" s="128">
        <f t="shared" si="196"/>
        <v>0</v>
      </c>
      <c r="U224" s="127">
        <f t="shared" si="196"/>
        <v>0</v>
      </c>
      <c r="V224" s="126">
        <f t="shared" si="196"/>
        <v>0</v>
      </c>
      <c r="W224" s="128">
        <f t="shared" si="196"/>
        <v>0</v>
      </c>
      <c r="X224" s="128">
        <f t="shared" si="196"/>
        <v>0</v>
      </c>
      <c r="Y224" s="128">
        <f t="shared" si="196"/>
        <v>0</v>
      </c>
      <c r="Z224" s="128">
        <f t="shared" si="196"/>
        <v>0</v>
      </c>
      <c r="AA224" s="128">
        <f t="shared" si="196"/>
        <v>0</v>
      </c>
      <c r="AB224" s="128">
        <f t="shared" si="196"/>
        <v>0</v>
      </c>
      <c r="AC224" s="128">
        <f t="shared" si="196"/>
        <v>0</v>
      </c>
      <c r="AD224" s="128">
        <f t="shared" si="196"/>
        <v>0</v>
      </c>
      <c r="AE224" s="128">
        <f t="shared" si="196"/>
        <v>0</v>
      </c>
      <c r="AF224" s="128">
        <f t="shared" si="196"/>
        <v>0</v>
      </c>
      <c r="AG224" s="127">
        <f t="shared" si="196"/>
        <v>0</v>
      </c>
      <c r="AH224" s="129">
        <f t="shared" si="196"/>
        <v>0</v>
      </c>
      <c r="AI224" s="128">
        <f t="shared" si="196"/>
        <v>0</v>
      </c>
      <c r="AJ224" s="128">
        <f t="shared" si="196"/>
        <v>0</v>
      </c>
      <c r="AK224" s="128">
        <f t="shared" si="196"/>
        <v>0</v>
      </c>
      <c r="AL224" s="128">
        <f t="shared" si="196"/>
        <v>0</v>
      </c>
      <c r="AM224" s="128">
        <f t="shared" ref="AM224:BR224" si="197">SUM(AM225:AM251)</f>
        <v>0</v>
      </c>
      <c r="AN224" s="128">
        <f t="shared" si="197"/>
        <v>0</v>
      </c>
      <c r="AO224" s="128">
        <f t="shared" si="197"/>
        <v>0</v>
      </c>
      <c r="AP224" s="128">
        <f t="shared" si="197"/>
        <v>0</v>
      </c>
      <c r="AQ224" s="128">
        <f t="shared" si="197"/>
        <v>0</v>
      </c>
      <c r="AR224" s="128">
        <f t="shared" si="197"/>
        <v>0</v>
      </c>
      <c r="AS224" s="127">
        <f t="shared" si="197"/>
        <v>0</v>
      </c>
      <c r="AT224" s="129">
        <f t="shared" si="197"/>
        <v>0</v>
      </c>
      <c r="AU224" s="128">
        <f t="shared" si="197"/>
        <v>0</v>
      </c>
      <c r="AV224" s="128">
        <f t="shared" si="197"/>
        <v>0</v>
      </c>
      <c r="AW224" s="128">
        <f t="shared" si="197"/>
        <v>0</v>
      </c>
      <c r="AX224" s="128">
        <f t="shared" si="197"/>
        <v>0</v>
      </c>
      <c r="AY224" s="128">
        <f t="shared" si="197"/>
        <v>0</v>
      </c>
      <c r="AZ224" s="128">
        <f t="shared" si="197"/>
        <v>0</v>
      </c>
      <c r="BA224" s="128">
        <f t="shared" si="197"/>
        <v>0</v>
      </c>
      <c r="BB224" s="128">
        <f t="shared" si="197"/>
        <v>0</v>
      </c>
      <c r="BC224" s="128">
        <f t="shared" si="197"/>
        <v>0</v>
      </c>
      <c r="BD224" s="128">
        <f t="shared" si="197"/>
        <v>0</v>
      </c>
      <c r="BE224" s="127">
        <f t="shared" si="197"/>
        <v>0</v>
      </c>
      <c r="BF224" s="129">
        <f t="shared" si="197"/>
        <v>0</v>
      </c>
      <c r="BG224" s="128">
        <f t="shared" si="197"/>
        <v>0</v>
      </c>
      <c r="BH224" s="128">
        <f t="shared" si="197"/>
        <v>0</v>
      </c>
      <c r="BI224" s="128">
        <f t="shared" si="197"/>
        <v>0</v>
      </c>
      <c r="BJ224" s="128">
        <f t="shared" si="197"/>
        <v>0</v>
      </c>
      <c r="BK224" s="128">
        <f t="shared" si="197"/>
        <v>0</v>
      </c>
      <c r="BL224" s="128">
        <f t="shared" si="197"/>
        <v>0</v>
      </c>
      <c r="BM224" s="128">
        <f t="shared" si="197"/>
        <v>0</v>
      </c>
      <c r="BN224" s="128">
        <f t="shared" si="197"/>
        <v>0</v>
      </c>
      <c r="BO224" s="128">
        <f t="shared" si="197"/>
        <v>0</v>
      </c>
      <c r="BP224" s="128">
        <f t="shared" si="197"/>
        <v>0</v>
      </c>
      <c r="BQ224" s="127">
        <f t="shared" si="197"/>
        <v>0</v>
      </c>
      <c r="BR224" s="129">
        <f t="shared" si="197"/>
        <v>0</v>
      </c>
      <c r="BS224" s="128">
        <f t="shared" ref="BS224:CC224" si="198">SUM(BS225:BS251)</f>
        <v>0</v>
      </c>
      <c r="BT224" s="128">
        <f t="shared" si="198"/>
        <v>0</v>
      </c>
      <c r="BU224" s="128">
        <f t="shared" si="198"/>
        <v>0</v>
      </c>
      <c r="BV224" s="128">
        <f t="shared" si="198"/>
        <v>0</v>
      </c>
      <c r="BW224" s="128">
        <f t="shared" si="198"/>
        <v>0</v>
      </c>
      <c r="BX224" s="128">
        <f t="shared" si="198"/>
        <v>0</v>
      </c>
      <c r="BY224" s="128">
        <f t="shared" si="198"/>
        <v>0</v>
      </c>
      <c r="BZ224" s="128">
        <f t="shared" si="198"/>
        <v>0</v>
      </c>
      <c r="CA224" s="128">
        <f t="shared" si="198"/>
        <v>0</v>
      </c>
      <c r="CB224" s="128">
        <f t="shared" si="198"/>
        <v>0</v>
      </c>
      <c r="CC224" s="127">
        <f t="shared" si="198"/>
        <v>0</v>
      </c>
      <c r="CD224" s="40" t="s">
        <v>50</v>
      </c>
    </row>
    <row r="225" spans="1:82" x14ac:dyDescent="0.35">
      <c r="A225" s="176"/>
      <c r="B225" s="177" t="s">
        <v>405</v>
      </c>
      <c r="C225" s="178" t="s">
        <v>406</v>
      </c>
      <c r="D225" s="179" t="s">
        <v>90</v>
      </c>
      <c r="E225" s="288">
        <v>0</v>
      </c>
      <c r="F225" s="228"/>
      <c r="G225" s="175">
        <f t="shared" ref="G225:G231" si="199">+E225*F225</f>
        <v>0</v>
      </c>
      <c r="H225" s="224"/>
      <c r="I225" s="225"/>
      <c r="J225" s="224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5">
        <f t="shared" ref="U225:U231" si="200">G225/2.5</f>
        <v>0</v>
      </c>
      <c r="V225" s="224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5">
        <f t="shared" ref="AG225:AG231" si="201">G225/2.5</f>
        <v>0</v>
      </c>
      <c r="AH225" s="227"/>
      <c r="AI225" s="226"/>
      <c r="AJ225" s="226"/>
      <c r="AK225" s="226"/>
      <c r="AL225" s="226"/>
      <c r="AM225" s="226">
        <f t="shared" ref="AM225:AM231" si="202">G225-SUM(J225:AL225)</f>
        <v>0</v>
      </c>
      <c r="AN225" s="226"/>
      <c r="AO225" s="226"/>
      <c r="AP225" s="226"/>
      <c r="AQ225" s="226"/>
      <c r="AR225" s="226"/>
      <c r="AS225" s="225"/>
      <c r="AT225" s="227"/>
      <c r="AU225" s="226"/>
      <c r="AV225" s="226"/>
      <c r="AW225" s="226"/>
      <c r="AX225" s="226"/>
      <c r="AY225" s="226"/>
      <c r="AZ225" s="226"/>
      <c r="BA225" s="226"/>
      <c r="BB225" s="226"/>
      <c r="BC225" s="226"/>
      <c r="BD225" s="226"/>
      <c r="BE225" s="225"/>
      <c r="BF225" s="227"/>
      <c r="BG225" s="226"/>
      <c r="BH225" s="226"/>
      <c r="BI225" s="226"/>
      <c r="BJ225" s="226"/>
      <c r="BK225" s="226"/>
      <c r="BL225" s="226"/>
      <c r="BM225" s="226"/>
      <c r="BN225" s="226"/>
      <c r="BO225" s="226"/>
      <c r="BP225" s="226"/>
      <c r="BQ225" s="225"/>
      <c r="BR225" s="227"/>
      <c r="BS225" s="226"/>
      <c r="BT225" s="226"/>
      <c r="BU225" s="226"/>
      <c r="BV225" s="226"/>
      <c r="BW225" s="226"/>
      <c r="BX225" s="226"/>
      <c r="BY225" s="226"/>
      <c r="BZ225" s="226"/>
      <c r="CA225" s="226"/>
      <c r="CB225" s="226"/>
      <c r="CC225" s="231">
        <f t="shared" ref="CC225:CC231" si="203">G225-SUM(H225:CB225)</f>
        <v>0</v>
      </c>
      <c r="CD225" s="40" t="s">
        <v>50</v>
      </c>
    </row>
    <row r="226" spans="1:82" x14ac:dyDescent="0.35">
      <c r="A226" s="176"/>
      <c r="B226" s="177" t="s">
        <v>407</v>
      </c>
      <c r="C226" s="178" t="s">
        <v>408</v>
      </c>
      <c r="D226" s="179" t="s">
        <v>90</v>
      </c>
      <c r="E226" s="288">
        <v>0</v>
      </c>
      <c r="F226" s="228"/>
      <c r="G226" s="175">
        <f t="shared" si="199"/>
        <v>0</v>
      </c>
      <c r="H226" s="224"/>
      <c r="I226" s="225"/>
      <c r="J226" s="224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5">
        <f t="shared" si="200"/>
        <v>0</v>
      </c>
      <c r="V226" s="224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5">
        <f t="shared" si="201"/>
        <v>0</v>
      </c>
      <c r="AH226" s="227"/>
      <c r="AI226" s="226"/>
      <c r="AJ226" s="226"/>
      <c r="AK226" s="226"/>
      <c r="AL226" s="226"/>
      <c r="AM226" s="226">
        <f t="shared" si="202"/>
        <v>0</v>
      </c>
      <c r="AN226" s="226"/>
      <c r="AO226" s="226"/>
      <c r="AP226" s="226"/>
      <c r="AQ226" s="226"/>
      <c r="AR226" s="226"/>
      <c r="AS226" s="225"/>
      <c r="AT226" s="227"/>
      <c r="AU226" s="226"/>
      <c r="AV226" s="226"/>
      <c r="AW226" s="226"/>
      <c r="AX226" s="226"/>
      <c r="AY226" s="226"/>
      <c r="AZ226" s="226"/>
      <c r="BA226" s="226"/>
      <c r="BB226" s="226"/>
      <c r="BC226" s="226"/>
      <c r="BD226" s="226"/>
      <c r="BE226" s="225"/>
      <c r="BF226" s="227"/>
      <c r="BG226" s="226"/>
      <c r="BH226" s="226"/>
      <c r="BI226" s="226"/>
      <c r="BJ226" s="226"/>
      <c r="BK226" s="226"/>
      <c r="BL226" s="226"/>
      <c r="BM226" s="226"/>
      <c r="BN226" s="226"/>
      <c r="BO226" s="226"/>
      <c r="BP226" s="226"/>
      <c r="BQ226" s="225"/>
      <c r="BR226" s="227"/>
      <c r="BS226" s="226"/>
      <c r="BT226" s="226"/>
      <c r="BU226" s="226"/>
      <c r="BV226" s="226"/>
      <c r="BW226" s="226"/>
      <c r="BX226" s="226"/>
      <c r="BY226" s="226"/>
      <c r="BZ226" s="226"/>
      <c r="CA226" s="226"/>
      <c r="CB226" s="226"/>
      <c r="CC226" s="231">
        <f t="shared" si="203"/>
        <v>0</v>
      </c>
      <c r="CD226" s="40" t="s">
        <v>50</v>
      </c>
    </row>
    <row r="227" spans="1:82" x14ac:dyDescent="0.35">
      <c r="A227" s="40"/>
      <c r="B227" s="177" t="s">
        <v>409</v>
      </c>
      <c r="C227" s="178" t="s">
        <v>410</v>
      </c>
      <c r="D227" s="179" t="s">
        <v>90</v>
      </c>
      <c r="E227" s="288">
        <v>0</v>
      </c>
      <c r="F227" s="228"/>
      <c r="G227" s="175">
        <f t="shared" si="199"/>
        <v>0</v>
      </c>
      <c r="H227" s="224"/>
      <c r="I227" s="225"/>
      <c r="J227" s="224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5">
        <f t="shared" si="200"/>
        <v>0</v>
      </c>
      <c r="V227" s="224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5">
        <f t="shared" si="201"/>
        <v>0</v>
      </c>
      <c r="AH227" s="227"/>
      <c r="AI227" s="226"/>
      <c r="AJ227" s="226"/>
      <c r="AK227" s="226"/>
      <c r="AL227" s="226"/>
      <c r="AM227" s="226">
        <f t="shared" si="202"/>
        <v>0</v>
      </c>
      <c r="AN227" s="226"/>
      <c r="AO227" s="226"/>
      <c r="AP227" s="226"/>
      <c r="AQ227" s="226"/>
      <c r="AR227" s="226"/>
      <c r="AS227" s="225"/>
      <c r="AT227" s="227"/>
      <c r="AU227" s="226"/>
      <c r="AV227" s="226"/>
      <c r="AW227" s="226"/>
      <c r="AX227" s="226"/>
      <c r="AY227" s="226"/>
      <c r="AZ227" s="226"/>
      <c r="BA227" s="226"/>
      <c r="BB227" s="226"/>
      <c r="BC227" s="226"/>
      <c r="BD227" s="226"/>
      <c r="BE227" s="225"/>
      <c r="BF227" s="227"/>
      <c r="BG227" s="226"/>
      <c r="BH227" s="226"/>
      <c r="BI227" s="226"/>
      <c r="BJ227" s="226"/>
      <c r="BK227" s="226"/>
      <c r="BL227" s="226"/>
      <c r="BM227" s="226"/>
      <c r="BN227" s="226"/>
      <c r="BO227" s="226"/>
      <c r="BP227" s="226"/>
      <c r="BQ227" s="225"/>
      <c r="BR227" s="227"/>
      <c r="BS227" s="226"/>
      <c r="BT227" s="226"/>
      <c r="BU227" s="226"/>
      <c r="BV227" s="226"/>
      <c r="BW227" s="226"/>
      <c r="BX227" s="226"/>
      <c r="BY227" s="226"/>
      <c r="BZ227" s="226"/>
      <c r="CA227" s="226"/>
      <c r="CB227" s="226"/>
      <c r="CC227" s="231">
        <f t="shared" si="203"/>
        <v>0</v>
      </c>
      <c r="CD227" s="40" t="s">
        <v>50</v>
      </c>
    </row>
    <row r="228" spans="1:82" x14ac:dyDescent="0.35">
      <c r="A228" s="176"/>
      <c r="B228" s="177" t="s">
        <v>411</v>
      </c>
      <c r="C228" s="178" t="s">
        <v>412</v>
      </c>
      <c r="D228" s="179" t="s">
        <v>90</v>
      </c>
      <c r="E228" s="288">
        <v>0</v>
      </c>
      <c r="F228" s="228"/>
      <c r="G228" s="175">
        <f t="shared" si="199"/>
        <v>0</v>
      </c>
      <c r="H228" s="224"/>
      <c r="I228" s="225"/>
      <c r="J228" s="224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5">
        <f t="shared" si="200"/>
        <v>0</v>
      </c>
      <c r="V228" s="224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5">
        <f t="shared" si="201"/>
        <v>0</v>
      </c>
      <c r="AH228" s="227"/>
      <c r="AI228" s="226"/>
      <c r="AJ228" s="226"/>
      <c r="AK228" s="226"/>
      <c r="AL228" s="226"/>
      <c r="AM228" s="226">
        <f t="shared" si="202"/>
        <v>0</v>
      </c>
      <c r="AN228" s="226"/>
      <c r="AO228" s="226"/>
      <c r="AP228" s="226"/>
      <c r="AQ228" s="226"/>
      <c r="AR228" s="226"/>
      <c r="AS228" s="225"/>
      <c r="AT228" s="227"/>
      <c r="AU228" s="226"/>
      <c r="AV228" s="226"/>
      <c r="AW228" s="226"/>
      <c r="AX228" s="226"/>
      <c r="AY228" s="226"/>
      <c r="AZ228" s="226"/>
      <c r="BA228" s="226"/>
      <c r="BB228" s="226"/>
      <c r="BC228" s="226"/>
      <c r="BD228" s="226"/>
      <c r="BE228" s="225"/>
      <c r="BF228" s="227"/>
      <c r="BG228" s="226"/>
      <c r="BH228" s="226"/>
      <c r="BI228" s="226"/>
      <c r="BJ228" s="226"/>
      <c r="BK228" s="226"/>
      <c r="BL228" s="226"/>
      <c r="BM228" s="226"/>
      <c r="BN228" s="226"/>
      <c r="BO228" s="226"/>
      <c r="BP228" s="226"/>
      <c r="BQ228" s="225"/>
      <c r="BR228" s="227"/>
      <c r="BS228" s="226"/>
      <c r="BT228" s="226"/>
      <c r="BU228" s="226"/>
      <c r="BV228" s="226"/>
      <c r="BW228" s="226"/>
      <c r="BX228" s="226"/>
      <c r="BY228" s="226"/>
      <c r="BZ228" s="226"/>
      <c r="CA228" s="226"/>
      <c r="CB228" s="226"/>
      <c r="CC228" s="231">
        <f t="shared" si="203"/>
        <v>0</v>
      </c>
      <c r="CD228" s="40" t="s">
        <v>50</v>
      </c>
    </row>
    <row r="229" spans="1:82" x14ac:dyDescent="0.35">
      <c r="A229" s="176"/>
      <c r="B229" s="177" t="s">
        <v>413</v>
      </c>
      <c r="C229" s="178" t="s">
        <v>414</v>
      </c>
      <c r="D229" s="179" t="s">
        <v>90</v>
      </c>
      <c r="E229" s="288">
        <v>0</v>
      </c>
      <c r="F229" s="228"/>
      <c r="G229" s="175">
        <f t="shared" si="199"/>
        <v>0</v>
      </c>
      <c r="H229" s="224"/>
      <c r="I229" s="225"/>
      <c r="J229" s="224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5">
        <f t="shared" si="200"/>
        <v>0</v>
      </c>
      <c r="V229" s="224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5">
        <f t="shared" si="201"/>
        <v>0</v>
      </c>
      <c r="AH229" s="227"/>
      <c r="AI229" s="226"/>
      <c r="AJ229" s="226"/>
      <c r="AK229" s="226"/>
      <c r="AL229" s="226"/>
      <c r="AM229" s="226">
        <f t="shared" si="202"/>
        <v>0</v>
      </c>
      <c r="AN229" s="226"/>
      <c r="AO229" s="226"/>
      <c r="AP229" s="226"/>
      <c r="AQ229" s="226"/>
      <c r="AR229" s="226"/>
      <c r="AS229" s="225"/>
      <c r="AT229" s="227"/>
      <c r="AU229" s="226"/>
      <c r="AV229" s="226"/>
      <c r="AW229" s="226"/>
      <c r="AX229" s="226"/>
      <c r="AY229" s="226"/>
      <c r="AZ229" s="226"/>
      <c r="BA229" s="226"/>
      <c r="BB229" s="226"/>
      <c r="BC229" s="226"/>
      <c r="BD229" s="226"/>
      <c r="BE229" s="225"/>
      <c r="BF229" s="227"/>
      <c r="BG229" s="226"/>
      <c r="BH229" s="226"/>
      <c r="BI229" s="226"/>
      <c r="BJ229" s="226"/>
      <c r="BK229" s="226"/>
      <c r="BL229" s="226"/>
      <c r="BM229" s="226"/>
      <c r="BN229" s="226"/>
      <c r="BO229" s="226"/>
      <c r="BP229" s="226"/>
      <c r="BQ229" s="225"/>
      <c r="BR229" s="227"/>
      <c r="BS229" s="226"/>
      <c r="BT229" s="226"/>
      <c r="BU229" s="226"/>
      <c r="BV229" s="226"/>
      <c r="BW229" s="226"/>
      <c r="BX229" s="226"/>
      <c r="BY229" s="226"/>
      <c r="BZ229" s="226"/>
      <c r="CA229" s="226"/>
      <c r="CB229" s="226"/>
      <c r="CC229" s="231">
        <f t="shared" si="203"/>
        <v>0</v>
      </c>
      <c r="CD229" s="40" t="s">
        <v>50</v>
      </c>
    </row>
    <row r="230" spans="1:82" x14ac:dyDescent="0.35">
      <c r="A230" s="176"/>
      <c r="B230" s="177" t="s">
        <v>415</v>
      </c>
      <c r="C230" s="178" t="s">
        <v>416</v>
      </c>
      <c r="D230" s="179" t="s">
        <v>90</v>
      </c>
      <c r="E230" s="288">
        <v>0</v>
      </c>
      <c r="F230" s="228"/>
      <c r="G230" s="175">
        <f t="shared" si="199"/>
        <v>0</v>
      </c>
      <c r="H230" s="224"/>
      <c r="I230" s="225"/>
      <c r="J230" s="224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5">
        <f t="shared" si="200"/>
        <v>0</v>
      </c>
      <c r="V230" s="224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5">
        <f t="shared" si="201"/>
        <v>0</v>
      </c>
      <c r="AH230" s="227"/>
      <c r="AI230" s="226"/>
      <c r="AJ230" s="226"/>
      <c r="AK230" s="226"/>
      <c r="AL230" s="226"/>
      <c r="AM230" s="226">
        <f t="shared" si="202"/>
        <v>0</v>
      </c>
      <c r="AN230" s="226"/>
      <c r="AO230" s="226"/>
      <c r="AP230" s="226"/>
      <c r="AQ230" s="226"/>
      <c r="AR230" s="226"/>
      <c r="AS230" s="225"/>
      <c r="AT230" s="227"/>
      <c r="AU230" s="226"/>
      <c r="AV230" s="226"/>
      <c r="AW230" s="226"/>
      <c r="AX230" s="226"/>
      <c r="AY230" s="226"/>
      <c r="AZ230" s="226"/>
      <c r="BA230" s="226"/>
      <c r="BB230" s="226"/>
      <c r="BC230" s="226"/>
      <c r="BD230" s="226"/>
      <c r="BE230" s="225"/>
      <c r="BF230" s="227"/>
      <c r="BG230" s="226"/>
      <c r="BH230" s="226"/>
      <c r="BI230" s="226"/>
      <c r="BJ230" s="226"/>
      <c r="BK230" s="226"/>
      <c r="BL230" s="226"/>
      <c r="BM230" s="226"/>
      <c r="BN230" s="226"/>
      <c r="BO230" s="226"/>
      <c r="BP230" s="226"/>
      <c r="BQ230" s="225"/>
      <c r="BR230" s="227"/>
      <c r="BS230" s="226"/>
      <c r="BT230" s="226"/>
      <c r="BU230" s="226"/>
      <c r="BV230" s="226"/>
      <c r="BW230" s="226"/>
      <c r="BX230" s="226"/>
      <c r="BY230" s="226"/>
      <c r="BZ230" s="226"/>
      <c r="CA230" s="226"/>
      <c r="CB230" s="226"/>
      <c r="CC230" s="231">
        <f t="shared" si="203"/>
        <v>0</v>
      </c>
      <c r="CD230" s="40" t="s">
        <v>50</v>
      </c>
    </row>
    <row r="231" spans="1:82" x14ac:dyDescent="0.35">
      <c r="A231" s="176"/>
      <c r="B231" s="177" t="s">
        <v>417</v>
      </c>
      <c r="C231" s="178" t="s">
        <v>418</v>
      </c>
      <c r="D231" s="179" t="s">
        <v>90</v>
      </c>
      <c r="E231" s="288">
        <v>0</v>
      </c>
      <c r="F231" s="228"/>
      <c r="G231" s="175">
        <f t="shared" si="199"/>
        <v>0</v>
      </c>
      <c r="H231" s="224"/>
      <c r="I231" s="225"/>
      <c r="J231" s="224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5">
        <f t="shared" si="200"/>
        <v>0</v>
      </c>
      <c r="V231" s="224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5">
        <f t="shared" si="201"/>
        <v>0</v>
      </c>
      <c r="AH231" s="227"/>
      <c r="AI231" s="226"/>
      <c r="AJ231" s="226"/>
      <c r="AK231" s="226"/>
      <c r="AL231" s="226"/>
      <c r="AM231" s="226">
        <f t="shared" si="202"/>
        <v>0</v>
      </c>
      <c r="AN231" s="226"/>
      <c r="AO231" s="226"/>
      <c r="AP231" s="226"/>
      <c r="AQ231" s="226"/>
      <c r="AR231" s="226"/>
      <c r="AS231" s="225"/>
      <c r="AT231" s="227"/>
      <c r="AU231" s="226"/>
      <c r="AV231" s="226"/>
      <c r="AW231" s="226"/>
      <c r="AX231" s="226"/>
      <c r="AY231" s="226"/>
      <c r="AZ231" s="226"/>
      <c r="BA231" s="226"/>
      <c r="BB231" s="226"/>
      <c r="BC231" s="226"/>
      <c r="BD231" s="226"/>
      <c r="BE231" s="225"/>
      <c r="BF231" s="227"/>
      <c r="BG231" s="226"/>
      <c r="BH231" s="226"/>
      <c r="BI231" s="226"/>
      <c r="BJ231" s="226"/>
      <c r="BK231" s="226"/>
      <c r="BL231" s="226"/>
      <c r="BM231" s="226"/>
      <c r="BN231" s="226"/>
      <c r="BO231" s="226"/>
      <c r="BP231" s="226"/>
      <c r="BQ231" s="225"/>
      <c r="BR231" s="227"/>
      <c r="BS231" s="226"/>
      <c r="BT231" s="226"/>
      <c r="BU231" s="226"/>
      <c r="BV231" s="226"/>
      <c r="BW231" s="226"/>
      <c r="BX231" s="226"/>
      <c r="BY231" s="226"/>
      <c r="BZ231" s="226"/>
      <c r="CA231" s="226"/>
      <c r="CB231" s="226"/>
      <c r="CC231" s="231">
        <f t="shared" si="203"/>
        <v>0</v>
      </c>
      <c r="CD231" s="40" t="s">
        <v>50</v>
      </c>
    </row>
    <row r="232" spans="1:82" x14ac:dyDescent="0.35">
      <c r="A232" s="176"/>
      <c r="B232" s="74" t="s">
        <v>419</v>
      </c>
      <c r="C232" s="130" t="s">
        <v>420</v>
      </c>
      <c r="D232" s="140" t="s">
        <v>90</v>
      </c>
      <c r="E232" s="255">
        <v>1</v>
      </c>
      <c r="F232" s="357"/>
      <c r="G232" s="75">
        <f t="shared" ref="G232" si="204">+E232*F232</f>
        <v>0</v>
      </c>
      <c r="H232" s="229"/>
      <c r="I232" s="231"/>
      <c r="J232" s="229"/>
      <c r="K232" s="230"/>
      <c r="L232" s="230"/>
      <c r="M232" s="230"/>
      <c r="N232" s="230"/>
      <c r="O232" s="230"/>
      <c r="P232" s="230"/>
      <c r="Q232" s="230"/>
      <c r="R232" s="230"/>
      <c r="S232" s="230"/>
      <c r="T232" s="230"/>
      <c r="U232" s="231">
        <f>G232/6</f>
        <v>0</v>
      </c>
      <c r="V232" s="229"/>
      <c r="W232" s="230"/>
      <c r="X232" s="230"/>
      <c r="Y232" s="230"/>
      <c r="Z232" s="230"/>
      <c r="AA232" s="230"/>
      <c r="AB232" s="230"/>
      <c r="AC232" s="230"/>
      <c r="AD232" s="230"/>
      <c r="AE232" s="230"/>
      <c r="AF232" s="230"/>
      <c r="AG232" s="231">
        <f>G232/6</f>
        <v>0</v>
      </c>
      <c r="AH232" s="232"/>
      <c r="AI232" s="230"/>
      <c r="AJ232" s="230"/>
      <c r="AK232" s="230"/>
      <c r="AL232" s="230"/>
      <c r="AM232" s="230"/>
      <c r="AN232" s="230"/>
      <c r="AO232" s="230"/>
      <c r="AP232" s="230"/>
      <c r="AQ232" s="230"/>
      <c r="AR232" s="230"/>
      <c r="AS232" s="231">
        <f>G232/6</f>
        <v>0</v>
      </c>
      <c r="AT232" s="232"/>
      <c r="AU232" s="230"/>
      <c r="AV232" s="230"/>
      <c r="AW232" s="230"/>
      <c r="AX232" s="230"/>
      <c r="AY232" s="230"/>
      <c r="AZ232" s="230"/>
      <c r="BA232" s="230"/>
      <c r="BB232" s="230"/>
      <c r="BC232" s="230"/>
      <c r="BD232" s="230"/>
      <c r="BE232" s="231">
        <f>G232/6</f>
        <v>0</v>
      </c>
      <c r="BF232" s="232"/>
      <c r="BG232" s="230"/>
      <c r="BH232" s="230"/>
      <c r="BI232" s="230"/>
      <c r="BJ232" s="230"/>
      <c r="BK232" s="230"/>
      <c r="BL232" s="230"/>
      <c r="BM232" s="230"/>
      <c r="BN232" s="230"/>
      <c r="BO232" s="230"/>
      <c r="BP232" s="230"/>
      <c r="BQ232" s="231">
        <f>G232/6</f>
        <v>0</v>
      </c>
      <c r="BR232" s="232"/>
      <c r="BS232" s="230"/>
      <c r="BT232" s="230"/>
      <c r="BU232" s="230"/>
      <c r="BV232" s="230"/>
      <c r="BW232" s="230"/>
      <c r="BX232" s="230"/>
      <c r="BY232" s="230"/>
      <c r="BZ232" s="230"/>
      <c r="CA232" s="230"/>
      <c r="CB232" s="230"/>
      <c r="CC232" s="231">
        <f>G232-SUM(H232:CB232)</f>
        <v>0</v>
      </c>
      <c r="CD232" s="40" t="s">
        <v>50</v>
      </c>
    </row>
    <row r="233" spans="1:82" ht="26" x14ac:dyDescent="0.35">
      <c r="A233" s="40"/>
      <c r="B233" s="177" t="s">
        <v>421</v>
      </c>
      <c r="C233" s="178" t="s">
        <v>422</v>
      </c>
      <c r="D233" s="179" t="s">
        <v>248</v>
      </c>
      <c r="E233" s="288">
        <v>0</v>
      </c>
      <c r="F233" s="228"/>
      <c r="G233" s="175">
        <f t="shared" ref="G233:G238" si="205">+E233*F233</f>
        <v>0</v>
      </c>
      <c r="H233" s="224"/>
      <c r="I233" s="225"/>
      <c r="J233" s="224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5">
        <f t="shared" ref="U233:U238" si="206">G233/2.5</f>
        <v>0</v>
      </c>
      <c r="V233" s="224"/>
      <c r="W233" s="226"/>
      <c r="X233" s="226"/>
      <c r="Y233" s="226"/>
      <c r="Z233" s="226"/>
      <c r="AA233" s="226"/>
      <c r="AB233" s="226"/>
      <c r="AC233" s="226"/>
      <c r="AD233" s="226"/>
      <c r="AE233" s="226"/>
      <c r="AF233" s="226"/>
      <c r="AG233" s="225">
        <f t="shared" ref="AG233:AG238" si="207">G233/2.5</f>
        <v>0</v>
      </c>
      <c r="AH233" s="227"/>
      <c r="AI233" s="226"/>
      <c r="AJ233" s="226"/>
      <c r="AK233" s="226"/>
      <c r="AL233" s="226"/>
      <c r="AM233" s="226">
        <f t="shared" ref="AM233:AM238" si="208">G233-SUM(J233:AL233)</f>
        <v>0</v>
      </c>
      <c r="AN233" s="226"/>
      <c r="AO233" s="226"/>
      <c r="AP233" s="226"/>
      <c r="AQ233" s="226"/>
      <c r="AR233" s="226"/>
      <c r="AS233" s="225"/>
      <c r="AT233" s="227"/>
      <c r="AU233" s="226"/>
      <c r="AV233" s="226"/>
      <c r="AW233" s="226"/>
      <c r="AX233" s="226"/>
      <c r="AY233" s="226"/>
      <c r="AZ233" s="226"/>
      <c r="BA233" s="226"/>
      <c r="BB233" s="226"/>
      <c r="BC233" s="226"/>
      <c r="BD233" s="226"/>
      <c r="BE233" s="225"/>
      <c r="BF233" s="227"/>
      <c r="BG233" s="226"/>
      <c r="BH233" s="226"/>
      <c r="BI233" s="226"/>
      <c r="BJ233" s="226"/>
      <c r="BK233" s="226"/>
      <c r="BL233" s="226"/>
      <c r="BM233" s="226"/>
      <c r="BN233" s="226"/>
      <c r="BO233" s="226"/>
      <c r="BP233" s="226"/>
      <c r="BQ233" s="225"/>
      <c r="BR233" s="227"/>
      <c r="BS233" s="226"/>
      <c r="BT233" s="226"/>
      <c r="BU233" s="226"/>
      <c r="BV233" s="226"/>
      <c r="BW233" s="226"/>
      <c r="BX233" s="226"/>
      <c r="BY233" s="226"/>
      <c r="BZ233" s="226"/>
      <c r="CA233" s="226"/>
      <c r="CB233" s="226"/>
      <c r="CC233" s="231">
        <f t="shared" ref="CC233:CC238" si="209">G233-SUM(H233:CB233)</f>
        <v>0</v>
      </c>
      <c r="CD233" s="40" t="s">
        <v>50</v>
      </c>
    </row>
    <row r="234" spans="1:82" ht="26" x14ac:dyDescent="0.35">
      <c r="A234" s="40"/>
      <c r="B234" s="177" t="s">
        <v>423</v>
      </c>
      <c r="C234" s="178" t="s">
        <v>424</v>
      </c>
      <c r="D234" s="179" t="s">
        <v>90</v>
      </c>
      <c r="E234" s="288">
        <v>0</v>
      </c>
      <c r="F234" s="228"/>
      <c r="G234" s="175">
        <f t="shared" si="205"/>
        <v>0</v>
      </c>
      <c r="H234" s="224"/>
      <c r="I234" s="225"/>
      <c r="J234" s="224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5">
        <f t="shared" si="206"/>
        <v>0</v>
      </c>
      <c r="V234" s="224"/>
      <c r="W234" s="226"/>
      <c r="X234" s="226"/>
      <c r="Y234" s="226"/>
      <c r="Z234" s="226"/>
      <c r="AA234" s="226"/>
      <c r="AB234" s="226"/>
      <c r="AC234" s="226"/>
      <c r="AD234" s="226"/>
      <c r="AE234" s="226"/>
      <c r="AF234" s="226"/>
      <c r="AG234" s="225">
        <f t="shared" si="207"/>
        <v>0</v>
      </c>
      <c r="AH234" s="227"/>
      <c r="AI234" s="226"/>
      <c r="AJ234" s="226"/>
      <c r="AK234" s="226"/>
      <c r="AL234" s="226"/>
      <c r="AM234" s="226">
        <f t="shared" si="208"/>
        <v>0</v>
      </c>
      <c r="AN234" s="226"/>
      <c r="AO234" s="226"/>
      <c r="AP234" s="226"/>
      <c r="AQ234" s="226"/>
      <c r="AR234" s="226"/>
      <c r="AS234" s="225"/>
      <c r="AT234" s="227"/>
      <c r="AU234" s="226"/>
      <c r="AV234" s="226"/>
      <c r="AW234" s="226"/>
      <c r="AX234" s="226"/>
      <c r="AY234" s="226"/>
      <c r="AZ234" s="226"/>
      <c r="BA234" s="226"/>
      <c r="BB234" s="226"/>
      <c r="BC234" s="226"/>
      <c r="BD234" s="226"/>
      <c r="BE234" s="225"/>
      <c r="BF234" s="227"/>
      <c r="BG234" s="226"/>
      <c r="BH234" s="226"/>
      <c r="BI234" s="226"/>
      <c r="BJ234" s="226"/>
      <c r="BK234" s="226"/>
      <c r="BL234" s="226"/>
      <c r="BM234" s="226"/>
      <c r="BN234" s="226"/>
      <c r="BO234" s="226"/>
      <c r="BP234" s="226"/>
      <c r="BQ234" s="225"/>
      <c r="BR234" s="227"/>
      <c r="BS234" s="226"/>
      <c r="BT234" s="226"/>
      <c r="BU234" s="226"/>
      <c r="BV234" s="226"/>
      <c r="BW234" s="226"/>
      <c r="BX234" s="226"/>
      <c r="BY234" s="226"/>
      <c r="BZ234" s="226"/>
      <c r="CA234" s="226"/>
      <c r="CB234" s="226"/>
      <c r="CC234" s="231">
        <f t="shared" si="209"/>
        <v>0</v>
      </c>
      <c r="CD234" s="40" t="s">
        <v>50</v>
      </c>
    </row>
    <row r="235" spans="1:82" x14ac:dyDescent="0.35">
      <c r="A235" s="176"/>
      <c r="B235" s="177" t="s">
        <v>425</v>
      </c>
      <c r="C235" s="178" t="s">
        <v>426</v>
      </c>
      <c r="D235" s="179" t="s">
        <v>90</v>
      </c>
      <c r="E235" s="288">
        <v>0</v>
      </c>
      <c r="F235" s="228"/>
      <c r="G235" s="175">
        <f t="shared" si="205"/>
        <v>0</v>
      </c>
      <c r="H235" s="224"/>
      <c r="I235" s="225"/>
      <c r="J235" s="224"/>
      <c r="K235" s="226"/>
      <c r="L235" s="226"/>
      <c r="M235" s="226"/>
      <c r="N235" s="226"/>
      <c r="O235" s="226"/>
      <c r="P235" s="226"/>
      <c r="Q235" s="226"/>
      <c r="R235" s="226"/>
      <c r="S235" s="226"/>
      <c r="T235" s="226"/>
      <c r="U235" s="225">
        <f t="shared" si="206"/>
        <v>0</v>
      </c>
      <c r="V235" s="224"/>
      <c r="W235" s="226"/>
      <c r="X235" s="226"/>
      <c r="Y235" s="226"/>
      <c r="Z235" s="226"/>
      <c r="AA235" s="226"/>
      <c r="AB235" s="226"/>
      <c r="AC235" s="226"/>
      <c r="AD235" s="226"/>
      <c r="AE235" s="226"/>
      <c r="AF235" s="226"/>
      <c r="AG235" s="225">
        <f t="shared" si="207"/>
        <v>0</v>
      </c>
      <c r="AH235" s="227"/>
      <c r="AI235" s="226"/>
      <c r="AJ235" s="226"/>
      <c r="AK235" s="226"/>
      <c r="AL235" s="226"/>
      <c r="AM235" s="226">
        <f t="shared" si="208"/>
        <v>0</v>
      </c>
      <c r="AN235" s="226"/>
      <c r="AO235" s="226"/>
      <c r="AP235" s="226"/>
      <c r="AQ235" s="226"/>
      <c r="AR235" s="226"/>
      <c r="AS235" s="225"/>
      <c r="AT235" s="227"/>
      <c r="AU235" s="226"/>
      <c r="AV235" s="226"/>
      <c r="AW235" s="226"/>
      <c r="AX235" s="226"/>
      <c r="AY235" s="226"/>
      <c r="AZ235" s="226"/>
      <c r="BA235" s="226"/>
      <c r="BB235" s="226"/>
      <c r="BC235" s="226"/>
      <c r="BD235" s="226"/>
      <c r="BE235" s="225"/>
      <c r="BF235" s="227"/>
      <c r="BG235" s="226"/>
      <c r="BH235" s="226"/>
      <c r="BI235" s="226"/>
      <c r="BJ235" s="226"/>
      <c r="BK235" s="226"/>
      <c r="BL235" s="226"/>
      <c r="BM235" s="226"/>
      <c r="BN235" s="226"/>
      <c r="BO235" s="226"/>
      <c r="BP235" s="226"/>
      <c r="BQ235" s="225"/>
      <c r="BR235" s="227"/>
      <c r="BS235" s="226"/>
      <c r="BT235" s="226"/>
      <c r="BU235" s="226"/>
      <c r="BV235" s="226"/>
      <c r="BW235" s="226"/>
      <c r="BX235" s="226"/>
      <c r="BY235" s="226"/>
      <c r="BZ235" s="226"/>
      <c r="CA235" s="226"/>
      <c r="CB235" s="226"/>
      <c r="CC235" s="231">
        <f t="shared" si="209"/>
        <v>0</v>
      </c>
      <c r="CD235" s="40" t="s">
        <v>50</v>
      </c>
    </row>
    <row r="236" spans="1:82" x14ac:dyDescent="0.35">
      <c r="A236" s="176"/>
      <c r="B236" s="177" t="s">
        <v>427</v>
      </c>
      <c r="C236" s="178" t="s">
        <v>428</v>
      </c>
      <c r="D236" s="179" t="s">
        <v>90</v>
      </c>
      <c r="E236" s="288">
        <v>0</v>
      </c>
      <c r="F236" s="228"/>
      <c r="G236" s="175">
        <f t="shared" si="205"/>
        <v>0</v>
      </c>
      <c r="H236" s="224"/>
      <c r="I236" s="225"/>
      <c r="J236" s="224"/>
      <c r="K236" s="226"/>
      <c r="L236" s="226"/>
      <c r="M236" s="226"/>
      <c r="N236" s="226"/>
      <c r="O236" s="226"/>
      <c r="P236" s="226"/>
      <c r="Q236" s="226"/>
      <c r="R236" s="226"/>
      <c r="S236" s="226"/>
      <c r="T236" s="226"/>
      <c r="U236" s="225">
        <f t="shared" si="206"/>
        <v>0</v>
      </c>
      <c r="V236" s="224"/>
      <c r="W236" s="226"/>
      <c r="X236" s="226"/>
      <c r="Y236" s="226"/>
      <c r="Z236" s="226"/>
      <c r="AA236" s="226"/>
      <c r="AB236" s="226"/>
      <c r="AC236" s="226"/>
      <c r="AD236" s="226"/>
      <c r="AE236" s="226"/>
      <c r="AF236" s="226"/>
      <c r="AG236" s="225">
        <f t="shared" si="207"/>
        <v>0</v>
      </c>
      <c r="AH236" s="227"/>
      <c r="AI236" s="226"/>
      <c r="AJ236" s="226"/>
      <c r="AK236" s="226"/>
      <c r="AL236" s="226"/>
      <c r="AM236" s="226">
        <f t="shared" si="208"/>
        <v>0</v>
      </c>
      <c r="AN236" s="226"/>
      <c r="AO236" s="226"/>
      <c r="AP236" s="226"/>
      <c r="AQ236" s="226"/>
      <c r="AR236" s="226"/>
      <c r="AS236" s="225"/>
      <c r="AT236" s="227"/>
      <c r="AU236" s="226"/>
      <c r="AV236" s="226"/>
      <c r="AW236" s="226"/>
      <c r="AX236" s="226"/>
      <c r="AY236" s="226"/>
      <c r="AZ236" s="226"/>
      <c r="BA236" s="226"/>
      <c r="BB236" s="226"/>
      <c r="BC236" s="226"/>
      <c r="BD236" s="226"/>
      <c r="BE236" s="225"/>
      <c r="BF236" s="227"/>
      <c r="BG236" s="226"/>
      <c r="BH236" s="226"/>
      <c r="BI236" s="226"/>
      <c r="BJ236" s="226"/>
      <c r="BK236" s="226"/>
      <c r="BL236" s="226"/>
      <c r="BM236" s="226"/>
      <c r="BN236" s="226"/>
      <c r="BO236" s="226"/>
      <c r="BP236" s="226"/>
      <c r="BQ236" s="225"/>
      <c r="BR236" s="227"/>
      <c r="BS236" s="226"/>
      <c r="BT236" s="226"/>
      <c r="BU236" s="226"/>
      <c r="BV236" s="226"/>
      <c r="BW236" s="226"/>
      <c r="BX236" s="226"/>
      <c r="BY236" s="226"/>
      <c r="BZ236" s="226"/>
      <c r="CA236" s="226"/>
      <c r="CB236" s="226"/>
      <c r="CC236" s="231">
        <f t="shared" si="209"/>
        <v>0</v>
      </c>
      <c r="CD236" s="40" t="s">
        <v>50</v>
      </c>
    </row>
    <row r="237" spans="1:82" x14ac:dyDescent="0.35">
      <c r="A237" s="176"/>
      <c r="B237" s="177" t="s">
        <v>429</v>
      </c>
      <c r="C237" s="178" t="s">
        <v>430</v>
      </c>
      <c r="D237" s="179" t="s">
        <v>90</v>
      </c>
      <c r="E237" s="288">
        <v>0</v>
      </c>
      <c r="F237" s="228"/>
      <c r="G237" s="175">
        <f t="shared" si="205"/>
        <v>0</v>
      </c>
      <c r="H237" s="224"/>
      <c r="I237" s="225"/>
      <c r="J237" s="224"/>
      <c r="K237" s="226"/>
      <c r="L237" s="226"/>
      <c r="M237" s="226"/>
      <c r="N237" s="226"/>
      <c r="O237" s="226"/>
      <c r="P237" s="226"/>
      <c r="Q237" s="226"/>
      <c r="R237" s="226"/>
      <c r="S237" s="226"/>
      <c r="T237" s="226"/>
      <c r="U237" s="225">
        <f t="shared" si="206"/>
        <v>0</v>
      </c>
      <c r="V237" s="224"/>
      <c r="W237" s="226"/>
      <c r="X237" s="226"/>
      <c r="Y237" s="226"/>
      <c r="Z237" s="226"/>
      <c r="AA237" s="226"/>
      <c r="AB237" s="226"/>
      <c r="AC237" s="226"/>
      <c r="AD237" s="226"/>
      <c r="AE237" s="226"/>
      <c r="AF237" s="226"/>
      <c r="AG237" s="225">
        <f t="shared" si="207"/>
        <v>0</v>
      </c>
      <c r="AH237" s="227"/>
      <c r="AI237" s="226"/>
      <c r="AJ237" s="226"/>
      <c r="AK237" s="226"/>
      <c r="AL237" s="226"/>
      <c r="AM237" s="226">
        <f t="shared" si="208"/>
        <v>0</v>
      </c>
      <c r="AN237" s="226"/>
      <c r="AO237" s="226"/>
      <c r="AP237" s="226"/>
      <c r="AQ237" s="226"/>
      <c r="AR237" s="226"/>
      <c r="AS237" s="225"/>
      <c r="AT237" s="227"/>
      <c r="AU237" s="226"/>
      <c r="AV237" s="226"/>
      <c r="AW237" s="226"/>
      <c r="AX237" s="226"/>
      <c r="AY237" s="226"/>
      <c r="AZ237" s="226"/>
      <c r="BA237" s="226"/>
      <c r="BB237" s="226"/>
      <c r="BC237" s="226"/>
      <c r="BD237" s="226"/>
      <c r="BE237" s="225"/>
      <c r="BF237" s="227"/>
      <c r="BG237" s="226"/>
      <c r="BH237" s="226"/>
      <c r="BI237" s="226"/>
      <c r="BJ237" s="226"/>
      <c r="BK237" s="226"/>
      <c r="BL237" s="226"/>
      <c r="BM237" s="226"/>
      <c r="BN237" s="226"/>
      <c r="BO237" s="226"/>
      <c r="BP237" s="226"/>
      <c r="BQ237" s="225"/>
      <c r="BR237" s="227"/>
      <c r="BS237" s="226"/>
      <c r="BT237" s="226"/>
      <c r="BU237" s="226"/>
      <c r="BV237" s="226"/>
      <c r="BW237" s="226"/>
      <c r="BX237" s="226"/>
      <c r="BY237" s="226"/>
      <c r="BZ237" s="226"/>
      <c r="CA237" s="226"/>
      <c r="CB237" s="226"/>
      <c r="CC237" s="231">
        <f t="shared" si="209"/>
        <v>0</v>
      </c>
      <c r="CD237" s="40" t="s">
        <v>50</v>
      </c>
    </row>
    <row r="238" spans="1:82" x14ac:dyDescent="0.35">
      <c r="A238" s="176"/>
      <c r="B238" s="177" t="s">
        <v>431</v>
      </c>
      <c r="C238" s="178" t="s">
        <v>432</v>
      </c>
      <c r="D238" s="179" t="s">
        <v>90</v>
      </c>
      <c r="E238" s="288">
        <v>0</v>
      </c>
      <c r="F238" s="228"/>
      <c r="G238" s="175">
        <f t="shared" si="205"/>
        <v>0</v>
      </c>
      <c r="H238" s="224"/>
      <c r="I238" s="225"/>
      <c r="J238" s="224"/>
      <c r="K238" s="226"/>
      <c r="L238" s="226"/>
      <c r="M238" s="226"/>
      <c r="N238" s="226"/>
      <c r="O238" s="226"/>
      <c r="P238" s="226"/>
      <c r="Q238" s="226"/>
      <c r="R238" s="226"/>
      <c r="S238" s="226"/>
      <c r="T238" s="226"/>
      <c r="U238" s="225">
        <f t="shared" si="206"/>
        <v>0</v>
      </c>
      <c r="V238" s="224"/>
      <c r="W238" s="226"/>
      <c r="X238" s="226"/>
      <c r="Y238" s="226"/>
      <c r="Z238" s="226"/>
      <c r="AA238" s="226"/>
      <c r="AB238" s="226"/>
      <c r="AC238" s="226"/>
      <c r="AD238" s="226"/>
      <c r="AE238" s="226"/>
      <c r="AF238" s="226"/>
      <c r="AG238" s="225">
        <f t="shared" si="207"/>
        <v>0</v>
      </c>
      <c r="AH238" s="227"/>
      <c r="AI238" s="226"/>
      <c r="AJ238" s="226"/>
      <c r="AK238" s="226"/>
      <c r="AL238" s="226"/>
      <c r="AM238" s="226">
        <f t="shared" si="208"/>
        <v>0</v>
      </c>
      <c r="AN238" s="226"/>
      <c r="AO238" s="226"/>
      <c r="AP238" s="226"/>
      <c r="AQ238" s="226"/>
      <c r="AR238" s="226"/>
      <c r="AS238" s="225"/>
      <c r="AT238" s="227"/>
      <c r="AU238" s="226"/>
      <c r="AV238" s="226"/>
      <c r="AW238" s="226"/>
      <c r="AX238" s="226"/>
      <c r="AY238" s="226"/>
      <c r="AZ238" s="226"/>
      <c r="BA238" s="226"/>
      <c r="BB238" s="226"/>
      <c r="BC238" s="226"/>
      <c r="BD238" s="226"/>
      <c r="BE238" s="225"/>
      <c r="BF238" s="227"/>
      <c r="BG238" s="226"/>
      <c r="BH238" s="226"/>
      <c r="BI238" s="226"/>
      <c r="BJ238" s="226"/>
      <c r="BK238" s="226"/>
      <c r="BL238" s="226"/>
      <c r="BM238" s="226"/>
      <c r="BN238" s="226"/>
      <c r="BO238" s="226"/>
      <c r="BP238" s="226"/>
      <c r="BQ238" s="225"/>
      <c r="BR238" s="227"/>
      <c r="BS238" s="226"/>
      <c r="BT238" s="226"/>
      <c r="BU238" s="226"/>
      <c r="BV238" s="226"/>
      <c r="BW238" s="226"/>
      <c r="BX238" s="226"/>
      <c r="BY238" s="226"/>
      <c r="BZ238" s="226"/>
      <c r="CA238" s="226"/>
      <c r="CB238" s="226"/>
      <c r="CC238" s="231">
        <f t="shared" si="209"/>
        <v>0</v>
      </c>
      <c r="CD238" s="40" t="s">
        <v>50</v>
      </c>
    </row>
    <row r="239" spans="1:82" x14ac:dyDescent="0.35">
      <c r="A239" s="176"/>
      <c r="B239" s="74" t="s">
        <v>433</v>
      </c>
      <c r="C239" s="130" t="s">
        <v>434</v>
      </c>
      <c r="D239" s="140" t="s">
        <v>90</v>
      </c>
      <c r="E239" s="255">
        <v>1</v>
      </c>
      <c r="F239" s="215"/>
      <c r="G239" s="75">
        <f t="shared" ref="G239" si="210">+E239*F239</f>
        <v>0</v>
      </c>
      <c r="H239" s="229"/>
      <c r="I239" s="231"/>
      <c r="J239" s="229"/>
      <c r="K239" s="230"/>
      <c r="L239" s="230"/>
      <c r="M239" s="230"/>
      <c r="N239" s="230"/>
      <c r="O239" s="230"/>
      <c r="P239" s="230"/>
      <c r="Q239" s="230"/>
      <c r="R239" s="230"/>
      <c r="S239" s="230"/>
      <c r="T239" s="230"/>
      <c r="U239" s="231">
        <f>G239/6</f>
        <v>0</v>
      </c>
      <c r="V239" s="229"/>
      <c r="W239" s="230"/>
      <c r="X239" s="230"/>
      <c r="Y239" s="230"/>
      <c r="Z239" s="230"/>
      <c r="AA239" s="230"/>
      <c r="AB239" s="230"/>
      <c r="AC239" s="230"/>
      <c r="AD239" s="230"/>
      <c r="AE239" s="230"/>
      <c r="AF239" s="230"/>
      <c r="AG239" s="231">
        <f>G239/6</f>
        <v>0</v>
      </c>
      <c r="AH239" s="232"/>
      <c r="AI239" s="230"/>
      <c r="AJ239" s="230"/>
      <c r="AK239" s="230"/>
      <c r="AL239" s="230"/>
      <c r="AM239" s="230"/>
      <c r="AN239" s="230"/>
      <c r="AO239" s="230"/>
      <c r="AP239" s="230"/>
      <c r="AQ239" s="230"/>
      <c r="AR239" s="230"/>
      <c r="AS239" s="231">
        <f>G239/6</f>
        <v>0</v>
      </c>
      <c r="AT239" s="232"/>
      <c r="AU239" s="230"/>
      <c r="AV239" s="230"/>
      <c r="AW239" s="230"/>
      <c r="AX239" s="230"/>
      <c r="AY239" s="230"/>
      <c r="AZ239" s="230"/>
      <c r="BA239" s="230"/>
      <c r="BB239" s="230"/>
      <c r="BC239" s="230"/>
      <c r="BD239" s="230"/>
      <c r="BE239" s="231">
        <f>G239/6</f>
        <v>0</v>
      </c>
      <c r="BF239" s="232"/>
      <c r="BG239" s="230"/>
      <c r="BH239" s="230"/>
      <c r="BI239" s="230"/>
      <c r="BJ239" s="230"/>
      <c r="BK239" s="230"/>
      <c r="BL239" s="230"/>
      <c r="BM239" s="230"/>
      <c r="BN239" s="230"/>
      <c r="BO239" s="230"/>
      <c r="BP239" s="230"/>
      <c r="BQ239" s="231">
        <f>G239/6</f>
        <v>0</v>
      </c>
      <c r="BR239" s="232"/>
      <c r="BS239" s="230"/>
      <c r="BT239" s="230"/>
      <c r="BU239" s="230"/>
      <c r="BV239" s="230"/>
      <c r="BW239" s="230"/>
      <c r="BX239" s="230"/>
      <c r="BY239" s="230"/>
      <c r="BZ239" s="230"/>
      <c r="CA239" s="230"/>
      <c r="CB239" s="230"/>
      <c r="CC239" s="231">
        <f>G239-SUM(J239:CB239)</f>
        <v>0</v>
      </c>
      <c r="CD239" s="40" t="s">
        <v>50</v>
      </c>
    </row>
    <row r="240" spans="1:82" ht="26" x14ac:dyDescent="0.35">
      <c r="A240" s="176"/>
      <c r="B240" s="177" t="s">
        <v>435</v>
      </c>
      <c r="C240" s="178" t="s">
        <v>436</v>
      </c>
      <c r="D240" s="179" t="s">
        <v>90</v>
      </c>
      <c r="E240" s="288">
        <v>0</v>
      </c>
      <c r="F240" s="228"/>
      <c r="G240" s="175">
        <f t="shared" ref="G240:G246" si="211">+E240*F240</f>
        <v>0</v>
      </c>
      <c r="H240" s="224"/>
      <c r="I240" s="225"/>
      <c r="J240" s="224"/>
      <c r="K240" s="226"/>
      <c r="L240" s="226"/>
      <c r="M240" s="226"/>
      <c r="N240" s="226"/>
      <c r="O240" s="226"/>
      <c r="P240" s="226"/>
      <c r="Q240" s="226"/>
      <c r="R240" s="226"/>
      <c r="S240" s="226"/>
      <c r="T240" s="226"/>
      <c r="U240" s="225">
        <f t="shared" ref="U240:U246" si="212">G240/2.5</f>
        <v>0</v>
      </c>
      <c r="V240" s="224"/>
      <c r="W240" s="226"/>
      <c r="X240" s="226"/>
      <c r="Y240" s="226"/>
      <c r="Z240" s="226"/>
      <c r="AA240" s="226"/>
      <c r="AB240" s="226"/>
      <c r="AC240" s="226"/>
      <c r="AD240" s="226"/>
      <c r="AE240" s="226"/>
      <c r="AF240" s="226"/>
      <c r="AG240" s="225">
        <f t="shared" ref="AG240:AG246" si="213">G240/2.5</f>
        <v>0</v>
      </c>
      <c r="AH240" s="227"/>
      <c r="AI240" s="226"/>
      <c r="AJ240" s="226"/>
      <c r="AK240" s="226"/>
      <c r="AL240" s="226"/>
      <c r="AM240" s="226">
        <f t="shared" ref="AM240:AM246" si="214">G240-SUM(J240:AL240)</f>
        <v>0</v>
      </c>
      <c r="AN240" s="226"/>
      <c r="AO240" s="226"/>
      <c r="AP240" s="226"/>
      <c r="AQ240" s="226"/>
      <c r="AR240" s="226"/>
      <c r="AS240" s="225"/>
      <c r="AT240" s="227"/>
      <c r="AU240" s="226"/>
      <c r="AV240" s="226"/>
      <c r="AW240" s="226"/>
      <c r="AX240" s="226"/>
      <c r="AY240" s="226"/>
      <c r="AZ240" s="226"/>
      <c r="BA240" s="226"/>
      <c r="BB240" s="226"/>
      <c r="BC240" s="226"/>
      <c r="BD240" s="226"/>
      <c r="BE240" s="225"/>
      <c r="BF240" s="227"/>
      <c r="BG240" s="226"/>
      <c r="BH240" s="226"/>
      <c r="BI240" s="226"/>
      <c r="BJ240" s="226"/>
      <c r="BK240" s="226"/>
      <c r="BL240" s="226"/>
      <c r="BM240" s="226"/>
      <c r="BN240" s="226"/>
      <c r="BO240" s="226"/>
      <c r="BP240" s="226"/>
      <c r="BQ240" s="225"/>
      <c r="BR240" s="227"/>
      <c r="BS240" s="226"/>
      <c r="BT240" s="226"/>
      <c r="BU240" s="226"/>
      <c r="BV240" s="226"/>
      <c r="BW240" s="226"/>
      <c r="BX240" s="226"/>
      <c r="BY240" s="226"/>
      <c r="BZ240" s="226"/>
      <c r="CA240" s="226"/>
      <c r="CB240" s="226"/>
      <c r="CC240" s="231">
        <f t="shared" ref="CC240:CC246" si="215">G240-SUM(H240:CB240)</f>
        <v>0</v>
      </c>
      <c r="CD240" s="40" t="s">
        <v>50</v>
      </c>
    </row>
    <row r="241" spans="1:86" ht="26" x14ac:dyDescent="0.35">
      <c r="A241" s="176"/>
      <c r="B241" s="177" t="s">
        <v>437</v>
      </c>
      <c r="C241" s="178" t="s">
        <v>438</v>
      </c>
      <c r="D241" s="179" t="s">
        <v>90</v>
      </c>
      <c r="E241" s="288">
        <v>0</v>
      </c>
      <c r="F241" s="228"/>
      <c r="G241" s="175">
        <f t="shared" si="211"/>
        <v>0</v>
      </c>
      <c r="H241" s="224"/>
      <c r="I241" s="225"/>
      <c r="J241" s="224"/>
      <c r="K241" s="226"/>
      <c r="L241" s="226"/>
      <c r="M241" s="226"/>
      <c r="N241" s="226"/>
      <c r="O241" s="226"/>
      <c r="P241" s="226"/>
      <c r="Q241" s="226"/>
      <c r="R241" s="226"/>
      <c r="S241" s="226"/>
      <c r="T241" s="226"/>
      <c r="U241" s="225">
        <f t="shared" si="212"/>
        <v>0</v>
      </c>
      <c r="V241" s="224"/>
      <c r="W241" s="226"/>
      <c r="X241" s="226"/>
      <c r="Y241" s="226"/>
      <c r="Z241" s="226"/>
      <c r="AA241" s="226"/>
      <c r="AB241" s="226"/>
      <c r="AC241" s="226"/>
      <c r="AD241" s="226"/>
      <c r="AE241" s="226"/>
      <c r="AF241" s="226"/>
      <c r="AG241" s="225">
        <f t="shared" si="213"/>
        <v>0</v>
      </c>
      <c r="AH241" s="227"/>
      <c r="AI241" s="226"/>
      <c r="AJ241" s="226"/>
      <c r="AK241" s="226"/>
      <c r="AL241" s="226"/>
      <c r="AM241" s="226">
        <f t="shared" si="214"/>
        <v>0</v>
      </c>
      <c r="AN241" s="226"/>
      <c r="AO241" s="226"/>
      <c r="AP241" s="226"/>
      <c r="AQ241" s="226"/>
      <c r="AR241" s="226"/>
      <c r="AS241" s="225"/>
      <c r="AT241" s="227"/>
      <c r="AU241" s="226"/>
      <c r="AV241" s="226"/>
      <c r="AW241" s="226"/>
      <c r="AX241" s="226"/>
      <c r="AY241" s="226"/>
      <c r="AZ241" s="226"/>
      <c r="BA241" s="226"/>
      <c r="BB241" s="226"/>
      <c r="BC241" s="226"/>
      <c r="BD241" s="226"/>
      <c r="BE241" s="225"/>
      <c r="BF241" s="227"/>
      <c r="BG241" s="226"/>
      <c r="BH241" s="226"/>
      <c r="BI241" s="226"/>
      <c r="BJ241" s="226"/>
      <c r="BK241" s="226"/>
      <c r="BL241" s="226"/>
      <c r="BM241" s="226"/>
      <c r="BN241" s="226"/>
      <c r="BO241" s="226"/>
      <c r="BP241" s="226"/>
      <c r="BQ241" s="225"/>
      <c r="BR241" s="227"/>
      <c r="BS241" s="226"/>
      <c r="BT241" s="226"/>
      <c r="BU241" s="226"/>
      <c r="BV241" s="226"/>
      <c r="BW241" s="226"/>
      <c r="BX241" s="226"/>
      <c r="BY241" s="226"/>
      <c r="BZ241" s="226"/>
      <c r="CA241" s="226"/>
      <c r="CB241" s="226"/>
      <c r="CC241" s="231">
        <f t="shared" si="215"/>
        <v>0</v>
      </c>
      <c r="CD241" s="40" t="s">
        <v>50</v>
      </c>
    </row>
    <row r="242" spans="1:86" x14ac:dyDescent="0.35">
      <c r="A242" s="176"/>
      <c r="B242" s="177" t="s">
        <v>439</v>
      </c>
      <c r="C242" s="178" t="s">
        <v>440</v>
      </c>
      <c r="D242" s="179" t="s">
        <v>90</v>
      </c>
      <c r="E242" s="288">
        <v>0</v>
      </c>
      <c r="F242" s="228"/>
      <c r="G242" s="175">
        <f t="shared" si="211"/>
        <v>0</v>
      </c>
      <c r="H242" s="224"/>
      <c r="I242" s="225"/>
      <c r="J242" s="224"/>
      <c r="K242" s="226"/>
      <c r="L242" s="226"/>
      <c r="M242" s="226"/>
      <c r="N242" s="226"/>
      <c r="O242" s="226"/>
      <c r="P242" s="226"/>
      <c r="Q242" s="226"/>
      <c r="R242" s="226"/>
      <c r="S242" s="226"/>
      <c r="T242" s="226"/>
      <c r="U242" s="225">
        <f t="shared" si="212"/>
        <v>0</v>
      </c>
      <c r="V242" s="224"/>
      <c r="W242" s="226"/>
      <c r="X242" s="226"/>
      <c r="Y242" s="226"/>
      <c r="Z242" s="226"/>
      <c r="AA242" s="226"/>
      <c r="AB242" s="226"/>
      <c r="AC242" s="226"/>
      <c r="AD242" s="226"/>
      <c r="AE242" s="226"/>
      <c r="AF242" s="226"/>
      <c r="AG242" s="225">
        <f t="shared" si="213"/>
        <v>0</v>
      </c>
      <c r="AH242" s="227"/>
      <c r="AI242" s="226"/>
      <c r="AJ242" s="226"/>
      <c r="AK242" s="226"/>
      <c r="AL242" s="226"/>
      <c r="AM242" s="226">
        <f t="shared" si="214"/>
        <v>0</v>
      </c>
      <c r="AN242" s="226"/>
      <c r="AO242" s="226"/>
      <c r="AP242" s="226"/>
      <c r="AQ242" s="226"/>
      <c r="AR242" s="226"/>
      <c r="AS242" s="225"/>
      <c r="AT242" s="227"/>
      <c r="AU242" s="226"/>
      <c r="AV242" s="226"/>
      <c r="AW242" s="226"/>
      <c r="AX242" s="226"/>
      <c r="AY242" s="226"/>
      <c r="AZ242" s="226"/>
      <c r="BA242" s="226"/>
      <c r="BB242" s="226"/>
      <c r="BC242" s="226"/>
      <c r="BD242" s="226"/>
      <c r="BE242" s="225"/>
      <c r="BF242" s="227"/>
      <c r="BG242" s="226"/>
      <c r="BH242" s="226"/>
      <c r="BI242" s="226"/>
      <c r="BJ242" s="226"/>
      <c r="BK242" s="226"/>
      <c r="BL242" s="226"/>
      <c r="BM242" s="226"/>
      <c r="BN242" s="226"/>
      <c r="BO242" s="226"/>
      <c r="BP242" s="226"/>
      <c r="BQ242" s="225"/>
      <c r="BR242" s="227"/>
      <c r="BS242" s="226"/>
      <c r="BT242" s="226"/>
      <c r="BU242" s="226"/>
      <c r="BV242" s="226"/>
      <c r="BW242" s="226"/>
      <c r="BX242" s="226"/>
      <c r="BY242" s="226"/>
      <c r="BZ242" s="226"/>
      <c r="CA242" s="226"/>
      <c r="CB242" s="226"/>
      <c r="CC242" s="231">
        <f t="shared" si="215"/>
        <v>0</v>
      </c>
      <c r="CD242" s="40" t="s">
        <v>50</v>
      </c>
    </row>
    <row r="243" spans="1:86" ht="26" x14ac:dyDescent="0.35">
      <c r="A243" s="40"/>
      <c r="B243" s="177" t="s">
        <v>441</v>
      </c>
      <c r="C243" s="178" t="s">
        <v>442</v>
      </c>
      <c r="D243" s="179" t="s">
        <v>90</v>
      </c>
      <c r="E243" s="288">
        <v>0</v>
      </c>
      <c r="F243" s="228"/>
      <c r="G243" s="175">
        <f t="shared" si="211"/>
        <v>0</v>
      </c>
      <c r="H243" s="224"/>
      <c r="I243" s="225"/>
      <c r="J243" s="224"/>
      <c r="K243" s="226"/>
      <c r="L243" s="226"/>
      <c r="M243" s="226"/>
      <c r="N243" s="226"/>
      <c r="O243" s="226"/>
      <c r="P243" s="226"/>
      <c r="Q243" s="226"/>
      <c r="R243" s="226"/>
      <c r="S243" s="226"/>
      <c r="T243" s="226"/>
      <c r="U243" s="225">
        <f t="shared" si="212"/>
        <v>0</v>
      </c>
      <c r="V243" s="224"/>
      <c r="W243" s="226"/>
      <c r="X243" s="226"/>
      <c r="Y243" s="226"/>
      <c r="Z243" s="226"/>
      <c r="AA243" s="226"/>
      <c r="AB243" s="226"/>
      <c r="AC243" s="226"/>
      <c r="AD243" s="226"/>
      <c r="AE243" s="226"/>
      <c r="AF243" s="226"/>
      <c r="AG243" s="225">
        <f t="shared" si="213"/>
        <v>0</v>
      </c>
      <c r="AH243" s="227"/>
      <c r="AI243" s="226"/>
      <c r="AJ243" s="226"/>
      <c r="AK243" s="226"/>
      <c r="AL243" s="226"/>
      <c r="AM243" s="226">
        <f t="shared" si="214"/>
        <v>0</v>
      </c>
      <c r="AN243" s="226"/>
      <c r="AO243" s="226"/>
      <c r="AP243" s="226"/>
      <c r="AQ243" s="226"/>
      <c r="AR243" s="226"/>
      <c r="AS243" s="225"/>
      <c r="AT243" s="227"/>
      <c r="AU243" s="226"/>
      <c r="AV243" s="226"/>
      <c r="AW243" s="226"/>
      <c r="AX243" s="226"/>
      <c r="AY243" s="226"/>
      <c r="AZ243" s="226"/>
      <c r="BA243" s="226"/>
      <c r="BB243" s="226"/>
      <c r="BC243" s="226"/>
      <c r="BD243" s="226"/>
      <c r="BE243" s="225"/>
      <c r="BF243" s="227"/>
      <c r="BG243" s="226"/>
      <c r="BH243" s="226"/>
      <c r="BI243" s="226"/>
      <c r="BJ243" s="226"/>
      <c r="BK243" s="226"/>
      <c r="BL243" s="226"/>
      <c r="BM243" s="226"/>
      <c r="BN243" s="226"/>
      <c r="BO243" s="226"/>
      <c r="BP243" s="226"/>
      <c r="BQ243" s="225"/>
      <c r="BR243" s="227"/>
      <c r="BS243" s="226"/>
      <c r="BT243" s="226"/>
      <c r="BU243" s="226"/>
      <c r="BV243" s="226"/>
      <c r="BW243" s="226"/>
      <c r="BX243" s="226"/>
      <c r="BY243" s="226"/>
      <c r="BZ243" s="226"/>
      <c r="CA243" s="226"/>
      <c r="CB243" s="226"/>
      <c r="CC243" s="231">
        <f t="shared" si="215"/>
        <v>0</v>
      </c>
      <c r="CD243" s="40" t="s">
        <v>50</v>
      </c>
    </row>
    <row r="244" spans="1:86" x14ac:dyDescent="0.35">
      <c r="A244" s="40"/>
      <c r="B244" s="177" t="s">
        <v>443</v>
      </c>
      <c r="C244" s="178" t="s">
        <v>444</v>
      </c>
      <c r="D244" s="179" t="s">
        <v>90</v>
      </c>
      <c r="E244" s="288">
        <v>0</v>
      </c>
      <c r="F244" s="228"/>
      <c r="G244" s="175">
        <f t="shared" si="211"/>
        <v>0</v>
      </c>
      <c r="H244" s="224"/>
      <c r="I244" s="225"/>
      <c r="J244" s="224"/>
      <c r="K244" s="226"/>
      <c r="L244" s="226"/>
      <c r="M244" s="226"/>
      <c r="N244" s="226"/>
      <c r="O244" s="226"/>
      <c r="P244" s="226"/>
      <c r="Q244" s="226"/>
      <c r="R244" s="226"/>
      <c r="S244" s="226"/>
      <c r="T244" s="226"/>
      <c r="U244" s="225">
        <f t="shared" si="212"/>
        <v>0</v>
      </c>
      <c r="V244" s="224"/>
      <c r="W244" s="226"/>
      <c r="X244" s="226"/>
      <c r="Y244" s="226"/>
      <c r="Z244" s="226"/>
      <c r="AA244" s="226"/>
      <c r="AB244" s="226"/>
      <c r="AC244" s="226"/>
      <c r="AD244" s="226"/>
      <c r="AE244" s="226"/>
      <c r="AF244" s="226"/>
      <c r="AG244" s="225">
        <f t="shared" si="213"/>
        <v>0</v>
      </c>
      <c r="AH244" s="227"/>
      <c r="AI244" s="226"/>
      <c r="AJ244" s="226"/>
      <c r="AK244" s="226"/>
      <c r="AL244" s="226"/>
      <c r="AM244" s="226">
        <f t="shared" si="214"/>
        <v>0</v>
      </c>
      <c r="AN244" s="226"/>
      <c r="AO244" s="226"/>
      <c r="AP244" s="226"/>
      <c r="AQ244" s="226"/>
      <c r="AR244" s="226"/>
      <c r="AS244" s="225"/>
      <c r="AT244" s="227"/>
      <c r="AU244" s="226"/>
      <c r="AV244" s="226"/>
      <c r="AW244" s="226"/>
      <c r="AX244" s="226"/>
      <c r="AY244" s="226"/>
      <c r="AZ244" s="226"/>
      <c r="BA244" s="226"/>
      <c r="BB244" s="226"/>
      <c r="BC244" s="226"/>
      <c r="BD244" s="226"/>
      <c r="BE244" s="225"/>
      <c r="BF244" s="227"/>
      <c r="BG244" s="226"/>
      <c r="BH244" s="226"/>
      <c r="BI244" s="226"/>
      <c r="BJ244" s="226"/>
      <c r="BK244" s="226"/>
      <c r="BL244" s="226"/>
      <c r="BM244" s="226"/>
      <c r="BN244" s="226"/>
      <c r="BO244" s="226"/>
      <c r="BP244" s="226"/>
      <c r="BQ244" s="225"/>
      <c r="BR244" s="227"/>
      <c r="BS244" s="226"/>
      <c r="BT244" s="226"/>
      <c r="BU244" s="226"/>
      <c r="BV244" s="226"/>
      <c r="BW244" s="226"/>
      <c r="BX244" s="226"/>
      <c r="BY244" s="226"/>
      <c r="BZ244" s="226"/>
      <c r="CA244" s="226"/>
      <c r="CB244" s="226"/>
      <c r="CC244" s="231">
        <f t="shared" si="215"/>
        <v>0</v>
      </c>
      <c r="CD244" s="40" t="s">
        <v>50</v>
      </c>
    </row>
    <row r="245" spans="1:86" x14ac:dyDescent="0.35">
      <c r="A245" s="176"/>
      <c r="B245" s="177" t="s">
        <v>445</v>
      </c>
      <c r="C245" s="178" t="s">
        <v>446</v>
      </c>
      <c r="D245" s="179" t="s">
        <v>90</v>
      </c>
      <c r="E245" s="288">
        <v>0</v>
      </c>
      <c r="F245" s="228"/>
      <c r="G245" s="175">
        <f t="shared" si="211"/>
        <v>0</v>
      </c>
      <c r="H245" s="224"/>
      <c r="I245" s="225"/>
      <c r="J245" s="224"/>
      <c r="K245" s="226"/>
      <c r="L245" s="226"/>
      <c r="M245" s="226"/>
      <c r="N245" s="226"/>
      <c r="O245" s="226"/>
      <c r="P245" s="226"/>
      <c r="Q245" s="226"/>
      <c r="R245" s="226"/>
      <c r="S245" s="226"/>
      <c r="T245" s="226"/>
      <c r="U245" s="225">
        <f t="shared" si="212"/>
        <v>0</v>
      </c>
      <c r="V245" s="224"/>
      <c r="W245" s="226"/>
      <c r="X245" s="226"/>
      <c r="Y245" s="226"/>
      <c r="Z245" s="226"/>
      <c r="AA245" s="226"/>
      <c r="AB245" s="226"/>
      <c r="AC245" s="226"/>
      <c r="AD245" s="226"/>
      <c r="AE245" s="226"/>
      <c r="AF245" s="226"/>
      <c r="AG245" s="225">
        <f t="shared" si="213"/>
        <v>0</v>
      </c>
      <c r="AH245" s="227"/>
      <c r="AI245" s="226"/>
      <c r="AJ245" s="226"/>
      <c r="AK245" s="226"/>
      <c r="AL245" s="226"/>
      <c r="AM245" s="226">
        <f t="shared" si="214"/>
        <v>0</v>
      </c>
      <c r="AN245" s="226"/>
      <c r="AO245" s="226"/>
      <c r="AP245" s="226"/>
      <c r="AQ245" s="226"/>
      <c r="AR245" s="226"/>
      <c r="AS245" s="225"/>
      <c r="AT245" s="227"/>
      <c r="AU245" s="226"/>
      <c r="AV245" s="226"/>
      <c r="AW245" s="226"/>
      <c r="AX245" s="226"/>
      <c r="AY245" s="226"/>
      <c r="AZ245" s="226"/>
      <c r="BA245" s="226"/>
      <c r="BB245" s="226"/>
      <c r="BC245" s="226"/>
      <c r="BD245" s="226"/>
      <c r="BE245" s="225"/>
      <c r="BF245" s="227"/>
      <c r="BG245" s="226"/>
      <c r="BH245" s="226"/>
      <c r="BI245" s="226"/>
      <c r="BJ245" s="226"/>
      <c r="BK245" s="226"/>
      <c r="BL245" s="226"/>
      <c r="BM245" s="226"/>
      <c r="BN245" s="226"/>
      <c r="BO245" s="226"/>
      <c r="BP245" s="226"/>
      <c r="BQ245" s="225"/>
      <c r="BR245" s="227"/>
      <c r="BS245" s="226"/>
      <c r="BT245" s="226"/>
      <c r="BU245" s="226"/>
      <c r="BV245" s="226"/>
      <c r="BW245" s="226"/>
      <c r="BX245" s="226"/>
      <c r="BY245" s="226"/>
      <c r="BZ245" s="226"/>
      <c r="CA245" s="226"/>
      <c r="CB245" s="226"/>
      <c r="CC245" s="231">
        <f t="shared" si="215"/>
        <v>0</v>
      </c>
      <c r="CD245" s="40" t="s">
        <v>50</v>
      </c>
    </row>
    <row r="246" spans="1:86" x14ac:dyDescent="0.35">
      <c r="A246" s="176"/>
      <c r="B246" s="177" t="s">
        <v>447</v>
      </c>
      <c r="C246" s="178" t="s">
        <v>448</v>
      </c>
      <c r="D246" s="179" t="s">
        <v>90</v>
      </c>
      <c r="E246" s="288">
        <v>0</v>
      </c>
      <c r="F246" s="228"/>
      <c r="G246" s="175">
        <f t="shared" si="211"/>
        <v>0</v>
      </c>
      <c r="H246" s="224"/>
      <c r="I246" s="225"/>
      <c r="J246" s="224"/>
      <c r="K246" s="226"/>
      <c r="L246" s="226"/>
      <c r="M246" s="226"/>
      <c r="N246" s="226"/>
      <c r="O246" s="226"/>
      <c r="P246" s="226"/>
      <c r="Q246" s="226"/>
      <c r="R246" s="226"/>
      <c r="S246" s="226"/>
      <c r="T246" s="226"/>
      <c r="U246" s="225">
        <f t="shared" si="212"/>
        <v>0</v>
      </c>
      <c r="V246" s="224"/>
      <c r="W246" s="226"/>
      <c r="X246" s="226"/>
      <c r="Y246" s="226"/>
      <c r="Z246" s="226"/>
      <c r="AA246" s="226"/>
      <c r="AB246" s="226"/>
      <c r="AC246" s="226"/>
      <c r="AD246" s="226"/>
      <c r="AE246" s="226"/>
      <c r="AF246" s="226"/>
      <c r="AG246" s="225">
        <f t="shared" si="213"/>
        <v>0</v>
      </c>
      <c r="AH246" s="227"/>
      <c r="AI246" s="226"/>
      <c r="AJ246" s="226"/>
      <c r="AK246" s="226"/>
      <c r="AL246" s="226"/>
      <c r="AM246" s="226">
        <f t="shared" si="214"/>
        <v>0</v>
      </c>
      <c r="AN246" s="226"/>
      <c r="AO246" s="226"/>
      <c r="AP246" s="226"/>
      <c r="AQ246" s="226"/>
      <c r="AR246" s="226"/>
      <c r="AS246" s="225"/>
      <c r="AT246" s="227"/>
      <c r="AU246" s="226"/>
      <c r="AV246" s="226"/>
      <c r="AW246" s="226"/>
      <c r="AX246" s="226"/>
      <c r="AY246" s="226"/>
      <c r="AZ246" s="226"/>
      <c r="BA246" s="226"/>
      <c r="BB246" s="226"/>
      <c r="BC246" s="226"/>
      <c r="BD246" s="226"/>
      <c r="BE246" s="225"/>
      <c r="BF246" s="227"/>
      <c r="BG246" s="226"/>
      <c r="BH246" s="226"/>
      <c r="BI246" s="226"/>
      <c r="BJ246" s="226"/>
      <c r="BK246" s="226"/>
      <c r="BL246" s="226"/>
      <c r="BM246" s="226"/>
      <c r="BN246" s="226"/>
      <c r="BO246" s="226"/>
      <c r="BP246" s="226"/>
      <c r="BQ246" s="225"/>
      <c r="BR246" s="227"/>
      <c r="BS246" s="226"/>
      <c r="BT246" s="226"/>
      <c r="BU246" s="226"/>
      <c r="BV246" s="226"/>
      <c r="BW246" s="226"/>
      <c r="BX246" s="226"/>
      <c r="BY246" s="226"/>
      <c r="BZ246" s="226"/>
      <c r="CA246" s="226"/>
      <c r="CB246" s="226"/>
      <c r="CC246" s="231">
        <f t="shared" si="215"/>
        <v>0</v>
      </c>
      <c r="CD246" s="40" t="s">
        <v>50</v>
      </c>
    </row>
    <row r="247" spans="1:86" x14ac:dyDescent="0.35">
      <c r="A247" s="176"/>
      <c r="B247" s="74" t="s">
        <v>449</v>
      </c>
      <c r="C247" s="130" t="s">
        <v>450</v>
      </c>
      <c r="D247" s="140" t="s">
        <v>90</v>
      </c>
      <c r="E247" s="255">
        <v>1</v>
      </c>
      <c r="F247" s="357"/>
      <c r="G247" s="75">
        <f t="shared" ref="G247:G248" si="216">+E247*F247</f>
        <v>0</v>
      </c>
      <c r="H247" s="229"/>
      <c r="I247" s="231"/>
      <c r="J247" s="229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1">
        <f>G247/6</f>
        <v>0</v>
      </c>
      <c r="V247" s="229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230"/>
      <c r="AG247" s="231">
        <f>G247/6</f>
        <v>0</v>
      </c>
      <c r="AH247" s="232"/>
      <c r="AI247" s="230"/>
      <c r="AJ247" s="230"/>
      <c r="AK247" s="230"/>
      <c r="AL247" s="230"/>
      <c r="AM247" s="230"/>
      <c r="AN247" s="230"/>
      <c r="AO247" s="230"/>
      <c r="AP247" s="230"/>
      <c r="AQ247" s="230"/>
      <c r="AR247" s="230"/>
      <c r="AS247" s="231">
        <f>G247/6</f>
        <v>0</v>
      </c>
      <c r="AT247" s="232"/>
      <c r="AU247" s="230"/>
      <c r="AV247" s="230"/>
      <c r="AW247" s="230"/>
      <c r="AX247" s="230"/>
      <c r="AY247" s="230"/>
      <c r="AZ247" s="230"/>
      <c r="BA247" s="230"/>
      <c r="BB247" s="230"/>
      <c r="BC247" s="230"/>
      <c r="BD247" s="230"/>
      <c r="BE247" s="231">
        <f>G247/6</f>
        <v>0</v>
      </c>
      <c r="BF247" s="232"/>
      <c r="BG247" s="230"/>
      <c r="BH247" s="230"/>
      <c r="BI247" s="230"/>
      <c r="BJ247" s="230"/>
      <c r="BK247" s="230"/>
      <c r="BL247" s="230"/>
      <c r="BM247" s="230"/>
      <c r="BN247" s="230"/>
      <c r="BO247" s="230"/>
      <c r="BP247" s="230"/>
      <c r="BQ247" s="231">
        <f>G247/6</f>
        <v>0</v>
      </c>
      <c r="BR247" s="232"/>
      <c r="BS247" s="230"/>
      <c r="BT247" s="230"/>
      <c r="BU247" s="230"/>
      <c r="BV247" s="230"/>
      <c r="BW247" s="230"/>
      <c r="BX247" s="230"/>
      <c r="BY247" s="230"/>
      <c r="BZ247" s="230"/>
      <c r="CA247" s="230"/>
      <c r="CB247" s="230"/>
      <c r="CC247" s="231">
        <f>G247-SUM(H247:CB247)</f>
        <v>0</v>
      </c>
      <c r="CD247" s="40" t="s">
        <v>50</v>
      </c>
    </row>
    <row r="248" spans="1:86" ht="26" x14ac:dyDescent="0.35">
      <c r="A248" s="176"/>
      <c r="B248" s="74" t="s">
        <v>451</v>
      </c>
      <c r="C248" s="130" t="s">
        <v>452</v>
      </c>
      <c r="D248" s="140" t="s">
        <v>90</v>
      </c>
      <c r="E248" s="255">
        <v>1</v>
      </c>
      <c r="F248" s="357"/>
      <c r="G248" s="75">
        <f t="shared" si="216"/>
        <v>0</v>
      </c>
      <c r="H248" s="229"/>
      <c r="I248" s="231"/>
      <c r="J248" s="229"/>
      <c r="K248" s="230"/>
      <c r="L248" s="230"/>
      <c r="M248" s="230"/>
      <c r="N248" s="230"/>
      <c r="O248" s="230"/>
      <c r="P248" s="230"/>
      <c r="Q248" s="230"/>
      <c r="R248" s="230"/>
      <c r="S248" s="230"/>
      <c r="T248" s="230"/>
      <c r="U248" s="231">
        <f>G248/6</f>
        <v>0</v>
      </c>
      <c r="V248" s="229"/>
      <c r="W248" s="230"/>
      <c r="X248" s="230"/>
      <c r="Y248" s="230"/>
      <c r="Z248" s="230"/>
      <c r="AA248" s="230"/>
      <c r="AB248" s="230"/>
      <c r="AC248" s="230"/>
      <c r="AD248" s="230"/>
      <c r="AE248" s="230"/>
      <c r="AF248" s="230"/>
      <c r="AG248" s="231">
        <f>G248/6</f>
        <v>0</v>
      </c>
      <c r="AH248" s="232"/>
      <c r="AI248" s="230"/>
      <c r="AJ248" s="230"/>
      <c r="AK248" s="230"/>
      <c r="AL248" s="230"/>
      <c r="AM248" s="230"/>
      <c r="AN248" s="230"/>
      <c r="AO248" s="230"/>
      <c r="AP248" s="230"/>
      <c r="AQ248" s="230"/>
      <c r="AR248" s="230"/>
      <c r="AS248" s="231">
        <f>G248/6</f>
        <v>0</v>
      </c>
      <c r="AT248" s="232"/>
      <c r="AU248" s="230"/>
      <c r="AV248" s="230"/>
      <c r="AW248" s="230"/>
      <c r="AX248" s="230"/>
      <c r="AY248" s="230"/>
      <c r="AZ248" s="230"/>
      <c r="BA248" s="230"/>
      <c r="BB248" s="230"/>
      <c r="BC248" s="230"/>
      <c r="BD248" s="230"/>
      <c r="BE248" s="231">
        <f>G248/6</f>
        <v>0</v>
      </c>
      <c r="BF248" s="232"/>
      <c r="BG248" s="230"/>
      <c r="BH248" s="230"/>
      <c r="BI248" s="230"/>
      <c r="BJ248" s="230"/>
      <c r="BK248" s="230"/>
      <c r="BL248" s="230"/>
      <c r="BM248" s="230"/>
      <c r="BN248" s="230"/>
      <c r="BO248" s="230"/>
      <c r="BP248" s="230"/>
      <c r="BQ248" s="231">
        <f>G248/6</f>
        <v>0</v>
      </c>
      <c r="BR248" s="232"/>
      <c r="BS248" s="230"/>
      <c r="BT248" s="230"/>
      <c r="BU248" s="230"/>
      <c r="BV248" s="230"/>
      <c r="BW248" s="230"/>
      <c r="BX248" s="230"/>
      <c r="BY248" s="230"/>
      <c r="BZ248" s="230"/>
      <c r="CA248" s="230"/>
      <c r="CB248" s="230"/>
      <c r="CC248" s="231">
        <f>G248-SUM(H248:CB248)</f>
        <v>0</v>
      </c>
      <c r="CD248" s="40" t="s">
        <v>50</v>
      </c>
    </row>
    <row r="249" spans="1:86" x14ac:dyDescent="0.35">
      <c r="A249" s="40"/>
      <c r="B249" s="177" t="s">
        <v>453</v>
      </c>
      <c r="C249" s="178" t="s">
        <v>454</v>
      </c>
      <c r="D249" s="179" t="s">
        <v>90</v>
      </c>
      <c r="E249" s="288">
        <v>0</v>
      </c>
      <c r="F249" s="228"/>
      <c r="G249" s="175">
        <f>+E249*F249</f>
        <v>0</v>
      </c>
      <c r="H249" s="224"/>
      <c r="I249" s="225"/>
      <c r="J249" s="224"/>
      <c r="K249" s="226"/>
      <c r="L249" s="226"/>
      <c r="M249" s="226"/>
      <c r="N249" s="226"/>
      <c r="O249" s="226"/>
      <c r="P249" s="226"/>
      <c r="Q249" s="226"/>
      <c r="R249" s="226"/>
      <c r="S249" s="226"/>
      <c r="T249" s="226"/>
      <c r="U249" s="225">
        <f>G249/2.5</f>
        <v>0</v>
      </c>
      <c r="V249" s="224"/>
      <c r="W249" s="226"/>
      <c r="X249" s="226"/>
      <c r="Y249" s="226"/>
      <c r="Z249" s="226"/>
      <c r="AA249" s="226"/>
      <c r="AB249" s="226"/>
      <c r="AC249" s="226"/>
      <c r="AD249" s="226"/>
      <c r="AE249" s="226"/>
      <c r="AF249" s="226"/>
      <c r="AG249" s="225">
        <f>G249/2.5</f>
        <v>0</v>
      </c>
      <c r="AH249" s="227"/>
      <c r="AI249" s="226"/>
      <c r="AJ249" s="226"/>
      <c r="AK249" s="226"/>
      <c r="AL249" s="226"/>
      <c r="AM249" s="226">
        <f>G249-SUM(J249:AL249)</f>
        <v>0</v>
      </c>
      <c r="AN249" s="226"/>
      <c r="AO249" s="226"/>
      <c r="AP249" s="226"/>
      <c r="AQ249" s="226"/>
      <c r="AR249" s="226"/>
      <c r="AS249" s="225"/>
      <c r="AT249" s="227"/>
      <c r="AU249" s="226"/>
      <c r="AV249" s="226"/>
      <c r="AW249" s="226"/>
      <c r="AX249" s="226"/>
      <c r="AY249" s="226"/>
      <c r="AZ249" s="226"/>
      <c r="BA249" s="226"/>
      <c r="BB249" s="226"/>
      <c r="BC249" s="226"/>
      <c r="BD249" s="226"/>
      <c r="BE249" s="225"/>
      <c r="BF249" s="227"/>
      <c r="BG249" s="226"/>
      <c r="BH249" s="226"/>
      <c r="BI249" s="226"/>
      <c r="BJ249" s="226"/>
      <c r="BK249" s="226"/>
      <c r="BL249" s="226"/>
      <c r="BM249" s="226"/>
      <c r="BN249" s="226"/>
      <c r="BO249" s="226"/>
      <c r="BP249" s="226"/>
      <c r="BQ249" s="225"/>
      <c r="BR249" s="227"/>
      <c r="BS249" s="226"/>
      <c r="BT249" s="226"/>
      <c r="BU249" s="226"/>
      <c r="BV249" s="226"/>
      <c r="BW249" s="226"/>
      <c r="BX249" s="226"/>
      <c r="BY249" s="226"/>
      <c r="BZ249" s="226"/>
      <c r="CA249" s="226"/>
      <c r="CB249" s="226"/>
      <c r="CC249" s="231">
        <f>G249-SUM(H249:CB249)</f>
        <v>0</v>
      </c>
      <c r="CD249" s="40" t="s">
        <v>50</v>
      </c>
    </row>
    <row r="250" spans="1:86" ht="15" customHeight="1" x14ac:dyDescent="0.35">
      <c r="A250" s="176"/>
      <c r="B250" s="74" t="s">
        <v>455</v>
      </c>
      <c r="C250" s="130" t="s">
        <v>456</v>
      </c>
      <c r="D250" s="140" t="s">
        <v>90</v>
      </c>
      <c r="E250" s="255">
        <v>1</v>
      </c>
      <c r="F250" s="357"/>
      <c r="G250" s="75">
        <f t="shared" ref="G250" si="217">+E250*F250</f>
        <v>0</v>
      </c>
      <c r="H250" s="229"/>
      <c r="I250" s="231"/>
      <c r="J250" s="229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1">
        <f>G250/6</f>
        <v>0</v>
      </c>
      <c r="V250" s="229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230"/>
      <c r="AG250" s="231">
        <f>G250/6</f>
        <v>0</v>
      </c>
      <c r="AH250" s="232"/>
      <c r="AI250" s="230"/>
      <c r="AJ250" s="230"/>
      <c r="AK250" s="230"/>
      <c r="AL250" s="230"/>
      <c r="AM250" s="230"/>
      <c r="AN250" s="230"/>
      <c r="AO250" s="230"/>
      <c r="AP250" s="230"/>
      <c r="AQ250" s="230"/>
      <c r="AR250" s="230"/>
      <c r="AS250" s="231">
        <f>G250/6</f>
        <v>0</v>
      </c>
      <c r="AT250" s="232"/>
      <c r="AU250" s="230"/>
      <c r="AV250" s="230"/>
      <c r="AW250" s="230"/>
      <c r="AX250" s="230"/>
      <c r="AY250" s="230"/>
      <c r="AZ250" s="230"/>
      <c r="BA250" s="230"/>
      <c r="BB250" s="230"/>
      <c r="BC250" s="230"/>
      <c r="BD250" s="230"/>
      <c r="BE250" s="231">
        <f>G250/6</f>
        <v>0</v>
      </c>
      <c r="BF250" s="232"/>
      <c r="BG250" s="230"/>
      <c r="BH250" s="230"/>
      <c r="BI250" s="230"/>
      <c r="BJ250" s="230"/>
      <c r="BK250" s="230"/>
      <c r="BL250" s="230"/>
      <c r="BM250" s="230"/>
      <c r="BN250" s="230"/>
      <c r="BO250" s="230"/>
      <c r="BP250" s="230"/>
      <c r="BQ250" s="231">
        <f>G250/6</f>
        <v>0</v>
      </c>
      <c r="BR250" s="232"/>
      <c r="BS250" s="230"/>
      <c r="BT250" s="230"/>
      <c r="BU250" s="230"/>
      <c r="BV250" s="230"/>
      <c r="BW250" s="230"/>
      <c r="BX250" s="230"/>
      <c r="BY250" s="230"/>
      <c r="BZ250" s="230"/>
      <c r="CA250" s="230"/>
      <c r="CB250" s="230"/>
      <c r="CC250" s="231">
        <f>G250-SUM(H250:CB250)</f>
        <v>0</v>
      </c>
      <c r="CD250" s="40" t="s">
        <v>50</v>
      </c>
    </row>
    <row r="251" spans="1:86" ht="26" x14ac:dyDescent="0.35">
      <c r="A251" s="176"/>
      <c r="B251" s="74" t="s">
        <v>457</v>
      </c>
      <c r="C251" s="130" t="s">
        <v>458</v>
      </c>
      <c r="D251" s="140" t="s">
        <v>90</v>
      </c>
      <c r="E251" s="255">
        <v>1</v>
      </c>
      <c r="F251" s="215"/>
      <c r="G251" s="75">
        <f>+E251*F251</f>
        <v>0</v>
      </c>
      <c r="H251" s="229"/>
      <c r="I251" s="231"/>
      <c r="J251" s="229"/>
      <c r="K251" s="230"/>
      <c r="L251" s="230"/>
      <c r="M251" s="230"/>
      <c r="N251" s="230"/>
      <c r="O251" s="230"/>
      <c r="P251" s="230"/>
      <c r="Q251" s="230"/>
      <c r="R251" s="230"/>
      <c r="S251" s="230"/>
      <c r="T251" s="230"/>
      <c r="U251" s="231">
        <f>G251/6</f>
        <v>0</v>
      </c>
      <c r="V251" s="229"/>
      <c r="W251" s="230"/>
      <c r="X251" s="230"/>
      <c r="Y251" s="230"/>
      <c r="Z251" s="230"/>
      <c r="AA251" s="230"/>
      <c r="AB251" s="230"/>
      <c r="AC251" s="230"/>
      <c r="AD251" s="230"/>
      <c r="AE251" s="230"/>
      <c r="AF251" s="230"/>
      <c r="AG251" s="231">
        <f>G251/6</f>
        <v>0</v>
      </c>
      <c r="AH251" s="232"/>
      <c r="AI251" s="230"/>
      <c r="AJ251" s="230"/>
      <c r="AK251" s="230"/>
      <c r="AL251" s="230"/>
      <c r="AM251" s="230"/>
      <c r="AN251" s="230"/>
      <c r="AO251" s="230"/>
      <c r="AP251" s="230"/>
      <c r="AQ251" s="230"/>
      <c r="AR251" s="230"/>
      <c r="AS251" s="231">
        <f>G251/6</f>
        <v>0</v>
      </c>
      <c r="AT251" s="232"/>
      <c r="AU251" s="230"/>
      <c r="AV251" s="230"/>
      <c r="AW251" s="230"/>
      <c r="AX251" s="230"/>
      <c r="AY251" s="230"/>
      <c r="AZ251" s="230"/>
      <c r="BA251" s="230"/>
      <c r="BB251" s="230"/>
      <c r="BC251" s="230"/>
      <c r="BD251" s="230"/>
      <c r="BE251" s="231">
        <f>G251/6</f>
        <v>0</v>
      </c>
      <c r="BF251" s="232"/>
      <c r="BG251" s="230"/>
      <c r="BH251" s="230"/>
      <c r="BI251" s="230"/>
      <c r="BJ251" s="230"/>
      <c r="BK251" s="230"/>
      <c r="BL251" s="230"/>
      <c r="BM251" s="230"/>
      <c r="BN251" s="230"/>
      <c r="BO251" s="230"/>
      <c r="BP251" s="230"/>
      <c r="BQ251" s="231">
        <f>G251/6</f>
        <v>0</v>
      </c>
      <c r="BR251" s="232"/>
      <c r="BS251" s="230"/>
      <c r="BT251" s="230"/>
      <c r="BU251" s="230"/>
      <c r="BV251" s="230"/>
      <c r="BW251" s="230"/>
      <c r="BX251" s="230"/>
      <c r="BY251" s="230"/>
      <c r="BZ251" s="230"/>
      <c r="CA251" s="230"/>
      <c r="CB251" s="230"/>
      <c r="CC251" s="231">
        <f>G251-SUM(H251:CB251)</f>
        <v>0</v>
      </c>
      <c r="CD251" s="40" t="s">
        <v>50</v>
      </c>
      <c r="CH251" s="268"/>
    </row>
    <row r="252" spans="1:86" x14ac:dyDescent="0.35">
      <c r="A252" s="176"/>
      <c r="B252" s="122" t="s">
        <v>459</v>
      </c>
      <c r="C252" s="151" t="s">
        <v>460</v>
      </c>
      <c r="D252" s="124"/>
      <c r="E252" s="282"/>
      <c r="F252" s="253"/>
      <c r="G252" s="125">
        <f>SUM(G253:G267)</f>
        <v>0</v>
      </c>
      <c r="H252" s="126">
        <f>SUM(H253:H267)</f>
        <v>0</v>
      </c>
      <c r="I252" s="127">
        <f t="shared" ref="I252:BT252" si="218">SUM(I253:I267)</f>
        <v>0</v>
      </c>
      <c r="J252" s="126">
        <f t="shared" si="218"/>
        <v>0</v>
      </c>
      <c r="K252" s="128">
        <f t="shared" si="218"/>
        <v>0</v>
      </c>
      <c r="L252" s="128">
        <f t="shared" si="218"/>
        <v>0</v>
      </c>
      <c r="M252" s="128">
        <f t="shared" si="218"/>
        <v>0</v>
      </c>
      <c r="N252" s="128">
        <f t="shared" si="218"/>
        <v>0</v>
      </c>
      <c r="O252" s="128">
        <f t="shared" si="218"/>
        <v>0</v>
      </c>
      <c r="P252" s="128">
        <f t="shared" si="218"/>
        <v>0</v>
      </c>
      <c r="Q252" s="128">
        <f>SUM(Q253:Q267)</f>
        <v>0</v>
      </c>
      <c r="R252" s="128">
        <f t="shared" si="218"/>
        <v>0</v>
      </c>
      <c r="S252" s="128">
        <f t="shared" si="218"/>
        <v>0</v>
      </c>
      <c r="T252" s="128">
        <f t="shared" si="218"/>
        <v>0</v>
      </c>
      <c r="U252" s="127">
        <f t="shared" si="218"/>
        <v>0</v>
      </c>
      <c r="V252" s="126">
        <f t="shared" si="218"/>
        <v>0</v>
      </c>
      <c r="W252" s="128">
        <f t="shared" si="218"/>
        <v>0</v>
      </c>
      <c r="X252" s="128">
        <f t="shared" si="218"/>
        <v>0</v>
      </c>
      <c r="Y252" s="128">
        <f t="shared" si="218"/>
        <v>0</v>
      </c>
      <c r="Z252" s="128">
        <f t="shared" si="218"/>
        <v>0</v>
      </c>
      <c r="AA252" s="128">
        <f t="shared" si="218"/>
        <v>0</v>
      </c>
      <c r="AB252" s="128">
        <f t="shared" si="218"/>
        <v>0</v>
      </c>
      <c r="AC252" s="128">
        <f t="shared" si="218"/>
        <v>0</v>
      </c>
      <c r="AD252" s="128">
        <f t="shared" si="218"/>
        <v>0</v>
      </c>
      <c r="AE252" s="128">
        <f t="shared" si="218"/>
        <v>0</v>
      </c>
      <c r="AF252" s="128">
        <f t="shared" si="218"/>
        <v>0</v>
      </c>
      <c r="AG252" s="127">
        <f t="shared" si="218"/>
        <v>0</v>
      </c>
      <c r="AH252" s="129">
        <f t="shared" si="218"/>
        <v>0</v>
      </c>
      <c r="AI252" s="128">
        <f t="shared" si="218"/>
        <v>0</v>
      </c>
      <c r="AJ252" s="128">
        <f t="shared" si="218"/>
        <v>0</v>
      </c>
      <c r="AK252" s="128">
        <f t="shared" si="218"/>
        <v>0</v>
      </c>
      <c r="AL252" s="128">
        <f t="shared" si="218"/>
        <v>0</v>
      </c>
      <c r="AM252" s="128">
        <f t="shared" si="218"/>
        <v>0</v>
      </c>
      <c r="AN252" s="128">
        <f t="shared" si="218"/>
        <v>0</v>
      </c>
      <c r="AO252" s="128">
        <f t="shared" si="218"/>
        <v>0</v>
      </c>
      <c r="AP252" s="128">
        <f t="shared" si="218"/>
        <v>0</v>
      </c>
      <c r="AQ252" s="128">
        <f t="shared" si="218"/>
        <v>0</v>
      </c>
      <c r="AR252" s="128">
        <f t="shared" si="218"/>
        <v>0</v>
      </c>
      <c r="AS252" s="127">
        <f t="shared" si="218"/>
        <v>0</v>
      </c>
      <c r="AT252" s="129">
        <f t="shared" si="218"/>
        <v>0</v>
      </c>
      <c r="AU252" s="128">
        <f t="shared" si="218"/>
        <v>0</v>
      </c>
      <c r="AV252" s="128">
        <f t="shared" si="218"/>
        <v>0</v>
      </c>
      <c r="AW252" s="128">
        <f t="shared" si="218"/>
        <v>0</v>
      </c>
      <c r="AX252" s="128">
        <f t="shared" si="218"/>
        <v>0</v>
      </c>
      <c r="AY252" s="128">
        <f t="shared" si="218"/>
        <v>0</v>
      </c>
      <c r="AZ252" s="128">
        <f t="shared" si="218"/>
        <v>0</v>
      </c>
      <c r="BA252" s="128">
        <f t="shared" si="218"/>
        <v>0</v>
      </c>
      <c r="BB252" s="128">
        <f t="shared" si="218"/>
        <v>0</v>
      </c>
      <c r="BC252" s="128">
        <f t="shared" si="218"/>
        <v>0</v>
      </c>
      <c r="BD252" s="128">
        <f t="shared" si="218"/>
        <v>0</v>
      </c>
      <c r="BE252" s="127">
        <f t="shared" si="218"/>
        <v>0</v>
      </c>
      <c r="BF252" s="129">
        <f t="shared" si="218"/>
        <v>0</v>
      </c>
      <c r="BG252" s="128">
        <f t="shared" si="218"/>
        <v>0</v>
      </c>
      <c r="BH252" s="128">
        <f t="shared" si="218"/>
        <v>0</v>
      </c>
      <c r="BI252" s="128">
        <f t="shared" si="218"/>
        <v>0</v>
      </c>
      <c r="BJ252" s="128">
        <f t="shared" si="218"/>
        <v>0</v>
      </c>
      <c r="BK252" s="128">
        <f t="shared" si="218"/>
        <v>0</v>
      </c>
      <c r="BL252" s="128">
        <f t="shared" si="218"/>
        <v>0</v>
      </c>
      <c r="BM252" s="128">
        <f t="shared" si="218"/>
        <v>0</v>
      </c>
      <c r="BN252" s="128">
        <f t="shared" si="218"/>
        <v>0</v>
      </c>
      <c r="BO252" s="128">
        <f t="shared" si="218"/>
        <v>0</v>
      </c>
      <c r="BP252" s="128">
        <f t="shared" si="218"/>
        <v>0</v>
      </c>
      <c r="BQ252" s="127">
        <f t="shared" si="218"/>
        <v>0</v>
      </c>
      <c r="BR252" s="129">
        <f t="shared" si="218"/>
        <v>0</v>
      </c>
      <c r="BS252" s="128">
        <f t="shared" si="218"/>
        <v>0</v>
      </c>
      <c r="BT252" s="128">
        <f t="shared" si="218"/>
        <v>0</v>
      </c>
      <c r="BU252" s="128">
        <f t="shared" ref="BU252:CC252" si="219">SUM(BU253:BU267)</f>
        <v>0</v>
      </c>
      <c r="BV252" s="128">
        <f t="shared" si="219"/>
        <v>0</v>
      </c>
      <c r="BW252" s="128">
        <f t="shared" si="219"/>
        <v>0</v>
      </c>
      <c r="BX252" s="128">
        <f t="shared" si="219"/>
        <v>0</v>
      </c>
      <c r="BY252" s="128">
        <f t="shared" si="219"/>
        <v>0</v>
      </c>
      <c r="BZ252" s="128">
        <f t="shared" si="219"/>
        <v>0</v>
      </c>
      <c r="CA252" s="128">
        <f t="shared" si="219"/>
        <v>0</v>
      </c>
      <c r="CB252" s="128">
        <f t="shared" si="219"/>
        <v>0</v>
      </c>
      <c r="CC252" s="127">
        <f t="shared" si="219"/>
        <v>0</v>
      </c>
      <c r="CD252" s="40" t="s">
        <v>50</v>
      </c>
    </row>
    <row r="253" spans="1:86" ht="26" x14ac:dyDescent="0.35">
      <c r="A253" s="176"/>
      <c r="B253" s="177" t="s">
        <v>461</v>
      </c>
      <c r="C253" s="178" t="s">
        <v>462</v>
      </c>
      <c r="D253" s="179" t="s">
        <v>248</v>
      </c>
      <c r="E253" s="288">
        <v>0</v>
      </c>
      <c r="F253" s="228"/>
      <c r="G253" s="175">
        <f t="shared" ref="G253:G267" si="220">+E253*F253</f>
        <v>0</v>
      </c>
      <c r="H253" s="224"/>
      <c r="I253" s="225"/>
      <c r="J253" s="224"/>
      <c r="K253" s="226"/>
      <c r="L253" s="226"/>
      <c r="M253" s="226"/>
      <c r="N253" s="226"/>
      <c r="O253" s="226"/>
      <c r="P253" s="226"/>
      <c r="Q253" s="226"/>
      <c r="R253" s="226"/>
      <c r="S253" s="226"/>
      <c r="T253" s="226"/>
      <c r="U253" s="225"/>
      <c r="V253" s="224"/>
      <c r="W253" s="226"/>
      <c r="X253" s="226"/>
      <c r="Y253" s="226"/>
      <c r="Z253" s="226"/>
      <c r="AA253" s="226"/>
      <c r="AB253" s="226"/>
      <c r="AC253" s="226"/>
      <c r="AD253" s="226"/>
      <c r="AE253" s="226"/>
      <c r="AF253" s="226"/>
      <c r="AG253" s="225"/>
      <c r="AH253" s="227"/>
      <c r="AI253" s="226"/>
      <c r="AJ253" s="226"/>
      <c r="AK253" s="226"/>
      <c r="AL253" s="226"/>
      <c r="AM253" s="226"/>
      <c r="AN253" s="226"/>
      <c r="AO253" s="226"/>
      <c r="AP253" s="226"/>
      <c r="AQ253" s="226"/>
      <c r="AR253" s="226"/>
      <c r="AS253" s="225"/>
      <c r="AT253" s="227"/>
      <c r="AU253" s="226"/>
      <c r="AV253" s="226"/>
      <c r="AW253" s="226"/>
      <c r="AX253" s="226"/>
      <c r="AY253" s="226"/>
      <c r="AZ253" s="226"/>
      <c r="BA253" s="226"/>
      <c r="BB253" s="226"/>
      <c r="BC253" s="226"/>
      <c r="BD253" s="226"/>
      <c r="BE253" s="225"/>
      <c r="BF253" s="227"/>
      <c r="BG253" s="226"/>
      <c r="BH253" s="226"/>
      <c r="BI253" s="226"/>
      <c r="BJ253" s="226"/>
      <c r="BK253" s="226"/>
      <c r="BL253" s="226"/>
      <c r="BM253" s="226"/>
      <c r="BN253" s="226"/>
      <c r="BO253" s="226"/>
      <c r="BP253" s="226"/>
      <c r="BQ253" s="225"/>
      <c r="BR253" s="227"/>
      <c r="BS253" s="226"/>
      <c r="BT253" s="226"/>
      <c r="BU253" s="226"/>
      <c r="BV253" s="226"/>
      <c r="BW253" s="226"/>
      <c r="BX253" s="226"/>
      <c r="BY253" s="226"/>
      <c r="BZ253" s="226"/>
      <c r="CA253" s="226"/>
      <c r="CB253" s="226"/>
      <c r="CC253" s="231">
        <f t="shared" ref="CC253:CC267" si="221">G253-SUM(H253:CB253)</f>
        <v>0</v>
      </c>
      <c r="CD253" s="40" t="s">
        <v>50</v>
      </c>
    </row>
    <row r="254" spans="1:86" x14ac:dyDescent="0.35">
      <c r="A254" s="176"/>
      <c r="B254" s="177" t="s">
        <v>463</v>
      </c>
      <c r="C254" s="178" t="s">
        <v>464</v>
      </c>
      <c r="D254" s="179" t="s">
        <v>248</v>
      </c>
      <c r="E254" s="288">
        <v>0</v>
      </c>
      <c r="F254" s="228"/>
      <c r="G254" s="175">
        <f t="shared" si="220"/>
        <v>0</v>
      </c>
      <c r="H254" s="224"/>
      <c r="I254" s="225"/>
      <c r="J254" s="224"/>
      <c r="K254" s="226"/>
      <c r="L254" s="226"/>
      <c r="M254" s="226"/>
      <c r="N254" s="226"/>
      <c r="O254" s="226"/>
      <c r="P254" s="226"/>
      <c r="Q254" s="226"/>
      <c r="R254" s="226"/>
      <c r="S254" s="226"/>
      <c r="T254" s="226"/>
      <c r="U254" s="225"/>
      <c r="V254" s="224"/>
      <c r="W254" s="226"/>
      <c r="X254" s="226"/>
      <c r="Y254" s="226"/>
      <c r="Z254" s="226"/>
      <c r="AA254" s="226"/>
      <c r="AB254" s="226"/>
      <c r="AC254" s="226"/>
      <c r="AD254" s="226"/>
      <c r="AE254" s="226"/>
      <c r="AF254" s="226"/>
      <c r="AG254" s="225"/>
      <c r="AH254" s="227"/>
      <c r="AI254" s="226"/>
      <c r="AJ254" s="226"/>
      <c r="AK254" s="226"/>
      <c r="AL254" s="226"/>
      <c r="AM254" s="226"/>
      <c r="AN254" s="226"/>
      <c r="AO254" s="226"/>
      <c r="AP254" s="226"/>
      <c r="AQ254" s="226"/>
      <c r="AR254" s="226"/>
      <c r="AS254" s="225"/>
      <c r="AT254" s="227"/>
      <c r="AU254" s="226"/>
      <c r="AV254" s="226"/>
      <c r="AW254" s="226"/>
      <c r="AX254" s="226"/>
      <c r="AY254" s="226"/>
      <c r="AZ254" s="226"/>
      <c r="BA254" s="226"/>
      <c r="BB254" s="226"/>
      <c r="BC254" s="226"/>
      <c r="BD254" s="226"/>
      <c r="BE254" s="225"/>
      <c r="BF254" s="227"/>
      <c r="BG254" s="226"/>
      <c r="BH254" s="226"/>
      <c r="BI254" s="226"/>
      <c r="BJ254" s="226"/>
      <c r="BK254" s="226"/>
      <c r="BL254" s="226"/>
      <c r="BM254" s="226"/>
      <c r="BN254" s="226"/>
      <c r="BO254" s="226"/>
      <c r="BP254" s="226"/>
      <c r="BQ254" s="225"/>
      <c r="BR254" s="227"/>
      <c r="BS254" s="226"/>
      <c r="BT254" s="226"/>
      <c r="BU254" s="226"/>
      <c r="BV254" s="226"/>
      <c r="BW254" s="226"/>
      <c r="BX254" s="226"/>
      <c r="BY254" s="226"/>
      <c r="BZ254" s="226"/>
      <c r="CA254" s="226"/>
      <c r="CB254" s="226"/>
      <c r="CC254" s="231">
        <f t="shared" si="221"/>
        <v>0</v>
      </c>
      <c r="CD254" s="40" t="s">
        <v>50</v>
      </c>
    </row>
    <row r="255" spans="1:86" x14ac:dyDescent="0.35">
      <c r="A255" s="176"/>
      <c r="B255" s="177" t="s">
        <v>465</v>
      </c>
      <c r="C255" s="178" t="s">
        <v>466</v>
      </c>
      <c r="D255" s="179" t="s">
        <v>248</v>
      </c>
      <c r="E255" s="288">
        <v>0</v>
      </c>
      <c r="F255" s="228"/>
      <c r="G255" s="175">
        <f t="shared" si="220"/>
        <v>0</v>
      </c>
      <c r="H255" s="224"/>
      <c r="I255" s="225"/>
      <c r="J255" s="224"/>
      <c r="K255" s="226"/>
      <c r="L255" s="226"/>
      <c r="M255" s="226"/>
      <c r="N255" s="226"/>
      <c r="O255" s="226"/>
      <c r="P255" s="226"/>
      <c r="Q255" s="226"/>
      <c r="R255" s="226"/>
      <c r="S255" s="226"/>
      <c r="T255" s="226"/>
      <c r="U255" s="225"/>
      <c r="V255" s="224"/>
      <c r="W255" s="226"/>
      <c r="X255" s="226"/>
      <c r="Y255" s="226"/>
      <c r="Z255" s="226"/>
      <c r="AA255" s="226"/>
      <c r="AB255" s="226"/>
      <c r="AC255" s="226"/>
      <c r="AD255" s="226"/>
      <c r="AE255" s="226"/>
      <c r="AF255" s="226"/>
      <c r="AG255" s="225"/>
      <c r="AH255" s="227"/>
      <c r="AI255" s="226"/>
      <c r="AJ255" s="226"/>
      <c r="AK255" s="226"/>
      <c r="AL255" s="226"/>
      <c r="AM255" s="226"/>
      <c r="AN255" s="226"/>
      <c r="AO255" s="226"/>
      <c r="AP255" s="226"/>
      <c r="AQ255" s="226"/>
      <c r="AR255" s="226"/>
      <c r="AS255" s="225"/>
      <c r="AT255" s="227"/>
      <c r="AU255" s="226"/>
      <c r="AV255" s="226"/>
      <c r="AW255" s="226"/>
      <c r="AX255" s="226"/>
      <c r="AY255" s="226"/>
      <c r="AZ255" s="226"/>
      <c r="BA255" s="226"/>
      <c r="BB255" s="226"/>
      <c r="BC255" s="226"/>
      <c r="BD255" s="226"/>
      <c r="BE255" s="225"/>
      <c r="BF255" s="227"/>
      <c r="BG255" s="226"/>
      <c r="BH255" s="226"/>
      <c r="BI255" s="226"/>
      <c r="BJ255" s="226"/>
      <c r="BK255" s="226"/>
      <c r="BL255" s="226"/>
      <c r="BM255" s="226"/>
      <c r="BN255" s="226"/>
      <c r="BO255" s="226"/>
      <c r="BP255" s="226"/>
      <c r="BQ255" s="225"/>
      <c r="BR255" s="227"/>
      <c r="BS255" s="226"/>
      <c r="BT255" s="226"/>
      <c r="BU255" s="226"/>
      <c r="BV255" s="226"/>
      <c r="BW255" s="226"/>
      <c r="BX255" s="226"/>
      <c r="BY255" s="226"/>
      <c r="BZ255" s="226"/>
      <c r="CA255" s="226"/>
      <c r="CB255" s="226"/>
      <c r="CC255" s="231">
        <f t="shared" si="221"/>
        <v>0</v>
      </c>
      <c r="CD255" s="40" t="s">
        <v>50</v>
      </c>
    </row>
    <row r="256" spans="1:86" ht="26" x14ac:dyDescent="0.35">
      <c r="A256" s="176"/>
      <c r="B256" s="177" t="s">
        <v>467</v>
      </c>
      <c r="C256" s="178" t="s">
        <v>468</v>
      </c>
      <c r="D256" s="179" t="s">
        <v>248</v>
      </c>
      <c r="E256" s="288">
        <v>0</v>
      </c>
      <c r="F256" s="228"/>
      <c r="G256" s="175">
        <f t="shared" si="220"/>
        <v>0</v>
      </c>
      <c r="H256" s="224"/>
      <c r="I256" s="225"/>
      <c r="J256" s="224"/>
      <c r="K256" s="226"/>
      <c r="L256" s="226"/>
      <c r="M256" s="226"/>
      <c r="N256" s="226"/>
      <c r="O256" s="226"/>
      <c r="P256" s="226"/>
      <c r="Q256" s="226"/>
      <c r="R256" s="226"/>
      <c r="S256" s="226"/>
      <c r="T256" s="226"/>
      <c r="U256" s="225"/>
      <c r="V256" s="224"/>
      <c r="W256" s="226"/>
      <c r="X256" s="226"/>
      <c r="Y256" s="226"/>
      <c r="Z256" s="226"/>
      <c r="AA256" s="226"/>
      <c r="AB256" s="226"/>
      <c r="AC256" s="226"/>
      <c r="AD256" s="226"/>
      <c r="AE256" s="226"/>
      <c r="AF256" s="226"/>
      <c r="AG256" s="225"/>
      <c r="AH256" s="227"/>
      <c r="AI256" s="226"/>
      <c r="AJ256" s="226"/>
      <c r="AK256" s="226"/>
      <c r="AL256" s="226"/>
      <c r="AM256" s="226"/>
      <c r="AN256" s="226"/>
      <c r="AO256" s="226"/>
      <c r="AP256" s="226"/>
      <c r="AQ256" s="226"/>
      <c r="AR256" s="226"/>
      <c r="AS256" s="225"/>
      <c r="AT256" s="227"/>
      <c r="AU256" s="226"/>
      <c r="AV256" s="226"/>
      <c r="AW256" s="226"/>
      <c r="AX256" s="226"/>
      <c r="AY256" s="226"/>
      <c r="AZ256" s="226"/>
      <c r="BA256" s="226"/>
      <c r="BB256" s="226"/>
      <c r="BC256" s="226"/>
      <c r="BD256" s="226"/>
      <c r="BE256" s="225"/>
      <c r="BF256" s="227"/>
      <c r="BG256" s="226"/>
      <c r="BH256" s="226"/>
      <c r="BI256" s="226"/>
      <c r="BJ256" s="226"/>
      <c r="BK256" s="226"/>
      <c r="BL256" s="226"/>
      <c r="BM256" s="226"/>
      <c r="BN256" s="226"/>
      <c r="BO256" s="226"/>
      <c r="BP256" s="226"/>
      <c r="BQ256" s="225"/>
      <c r="BR256" s="227"/>
      <c r="BS256" s="226"/>
      <c r="BT256" s="226"/>
      <c r="BU256" s="226"/>
      <c r="BV256" s="226"/>
      <c r="BW256" s="226"/>
      <c r="BX256" s="226"/>
      <c r="BY256" s="226"/>
      <c r="BZ256" s="226"/>
      <c r="CA256" s="226"/>
      <c r="CB256" s="226"/>
      <c r="CC256" s="231">
        <f t="shared" si="221"/>
        <v>0</v>
      </c>
      <c r="CD256" s="40" t="s">
        <v>50</v>
      </c>
    </row>
    <row r="257" spans="1:82" ht="26" x14ac:dyDescent="0.35">
      <c r="A257" s="176"/>
      <c r="B257" s="177" t="s">
        <v>469</v>
      </c>
      <c r="C257" s="178" t="s">
        <v>470</v>
      </c>
      <c r="D257" s="179" t="s">
        <v>248</v>
      </c>
      <c r="E257" s="288">
        <v>0</v>
      </c>
      <c r="F257" s="228"/>
      <c r="G257" s="175">
        <f t="shared" si="220"/>
        <v>0</v>
      </c>
      <c r="H257" s="224"/>
      <c r="I257" s="225"/>
      <c r="J257" s="224"/>
      <c r="K257" s="226"/>
      <c r="L257" s="226"/>
      <c r="M257" s="226"/>
      <c r="N257" s="226"/>
      <c r="O257" s="226"/>
      <c r="P257" s="226"/>
      <c r="Q257" s="226"/>
      <c r="R257" s="226"/>
      <c r="S257" s="226"/>
      <c r="T257" s="226"/>
      <c r="U257" s="225"/>
      <c r="V257" s="224"/>
      <c r="W257" s="226"/>
      <c r="X257" s="226"/>
      <c r="Y257" s="226"/>
      <c r="Z257" s="226"/>
      <c r="AA257" s="226"/>
      <c r="AB257" s="226"/>
      <c r="AC257" s="226"/>
      <c r="AD257" s="226"/>
      <c r="AE257" s="226"/>
      <c r="AF257" s="226"/>
      <c r="AG257" s="225"/>
      <c r="AH257" s="227"/>
      <c r="AI257" s="226"/>
      <c r="AJ257" s="226"/>
      <c r="AK257" s="226"/>
      <c r="AL257" s="226"/>
      <c r="AM257" s="226"/>
      <c r="AN257" s="226"/>
      <c r="AO257" s="226"/>
      <c r="AP257" s="226"/>
      <c r="AQ257" s="226"/>
      <c r="AR257" s="226"/>
      <c r="AS257" s="225"/>
      <c r="AT257" s="227"/>
      <c r="AU257" s="226"/>
      <c r="AV257" s="226"/>
      <c r="AW257" s="226"/>
      <c r="AX257" s="226"/>
      <c r="AY257" s="226"/>
      <c r="AZ257" s="226"/>
      <c r="BA257" s="226"/>
      <c r="BB257" s="226"/>
      <c r="BC257" s="226"/>
      <c r="BD257" s="226"/>
      <c r="BE257" s="225"/>
      <c r="BF257" s="227"/>
      <c r="BG257" s="226"/>
      <c r="BH257" s="226"/>
      <c r="BI257" s="226"/>
      <c r="BJ257" s="226"/>
      <c r="BK257" s="226"/>
      <c r="BL257" s="226"/>
      <c r="BM257" s="226"/>
      <c r="BN257" s="226"/>
      <c r="BO257" s="226"/>
      <c r="BP257" s="226"/>
      <c r="BQ257" s="225"/>
      <c r="BR257" s="227"/>
      <c r="BS257" s="226"/>
      <c r="BT257" s="226"/>
      <c r="BU257" s="226"/>
      <c r="BV257" s="226"/>
      <c r="BW257" s="226"/>
      <c r="BX257" s="226"/>
      <c r="BY257" s="226"/>
      <c r="BZ257" s="226"/>
      <c r="CA257" s="226"/>
      <c r="CB257" s="226"/>
      <c r="CC257" s="231">
        <f t="shared" si="221"/>
        <v>0</v>
      </c>
      <c r="CD257" s="40" t="s">
        <v>50</v>
      </c>
    </row>
    <row r="258" spans="1:82" x14ac:dyDescent="0.35">
      <c r="A258" s="176"/>
      <c r="B258" s="177" t="s">
        <v>471</v>
      </c>
      <c r="C258" s="178" t="s">
        <v>410</v>
      </c>
      <c r="D258" s="179" t="s">
        <v>90</v>
      </c>
      <c r="E258" s="288">
        <v>0</v>
      </c>
      <c r="F258" s="228"/>
      <c r="G258" s="175">
        <f t="shared" si="220"/>
        <v>0</v>
      </c>
      <c r="H258" s="224"/>
      <c r="I258" s="225"/>
      <c r="J258" s="224"/>
      <c r="K258" s="226"/>
      <c r="L258" s="226"/>
      <c r="M258" s="226"/>
      <c r="N258" s="226"/>
      <c r="O258" s="226"/>
      <c r="P258" s="226"/>
      <c r="Q258" s="226"/>
      <c r="R258" s="226"/>
      <c r="S258" s="226"/>
      <c r="T258" s="226"/>
      <c r="U258" s="225">
        <f>G258/2.5</f>
        <v>0</v>
      </c>
      <c r="V258" s="224"/>
      <c r="W258" s="226"/>
      <c r="X258" s="226"/>
      <c r="Y258" s="226"/>
      <c r="Z258" s="226"/>
      <c r="AA258" s="226"/>
      <c r="AB258" s="226"/>
      <c r="AC258" s="226"/>
      <c r="AD258" s="226"/>
      <c r="AE258" s="226"/>
      <c r="AF258" s="226"/>
      <c r="AG258" s="225">
        <f>G258/2.5</f>
        <v>0</v>
      </c>
      <c r="AH258" s="227"/>
      <c r="AI258" s="226"/>
      <c r="AJ258" s="226"/>
      <c r="AK258" s="226"/>
      <c r="AL258" s="226"/>
      <c r="AM258" s="226">
        <f>G258-SUM(J258:AL258)</f>
        <v>0</v>
      </c>
      <c r="AN258" s="226"/>
      <c r="AO258" s="226"/>
      <c r="AP258" s="226"/>
      <c r="AQ258" s="226"/>
      <c r="AR258" s="226"/>
      <c r="AS258" s="225"/>
      <c r="AT258" s="227"/>
      <c r="AU258" s="226"/>
      <c r="AV258" s="226"/>
      <c r="AW258" s="226"/>
      <c r="AX258" s="226"/>
      <c r="AY258" s="226"/>
      <c r="AZ258" s="226"/>
      <c r="BA258" s="226"/>
      <c r="BB258" s="226"/>
      <c r="BC258" s="226"/>
      <c r="BD258" s="226"/>
      <c r="BE258" s="225"/>
      <c r="BF258" s="227"/>
      <c r="BG258" s="226"/>
      <c r="BH258" s="226"/>
      <c r="BI258" s="226"/>
      <c r="BJ258" s="226"/>
      <c r="BK258" s="226"/>
      <c r="BL258" s="226"/>
      <c r="BM258" s="226"/>
      <c r="BN258" s="226"/>
      <c r="BO258" s="226"/>
      <c r="BP258" s="226"/>
      <c r="BQ258" s="225"/>
      <c r="BR258" s="227"/>
      <c r="BS258" s="226"/>
      <c r="BT258" s="226"/>
      <c r="BU258" s="226"/>
      <c r="BV258" s="226"/>
      <c r="BW258" s="226"/>
      <c r="BX258" s="226"/>
      <c r="BY258" s="226"/>
      <c r="BZ258" s="226"/>
      <c r="CA258" s="226"/>
      <c r="CB258" s="226"/>
      <c r="CC258" s="231">
        <f t="shared" si="221"/>
        <v>0</v>
      </c>
      <c r="CD258" s="40" t="s">
        <v>50</v>
      </c>
    </row>
    <row r="259" spans="1:82" x14ac:dyDescent="0.35">
      <c r="A259" s="176"/>
      <c r="B259" s="177" t="s">
        <v>472</v>
      </c>
      <c r="C259" s="178" t="s">
        <v>408</v>
      </c>
      <c r="D259" s="179" t="s">
        <v>90</v>
      </c>
      <c r="E259" s="288">
        <v>0</v>
      </c>
      <c r="F259" s="228"/>
      <c r="G259" s="175">
        <f t="shared" si="220"/>
        <v>0</v>
      </c>
      <c r="H259" s="224"/>
      <c r="I259" s="225"/>
      <c r="J259" s="224"/>
      <c r="K259" s="226"/>
      <c r="L259" s="226"/>
      <c r="M259" s="226"/>
      <c r="N259" s="226"/>
      <c r="O259" s="226"/>
      <c r="P259" s="226"/>
      <c r="Q259" s="226"/>
      <c r="R259" s="226"/>
      <c r="S259" s="226"/>
      <c r="T259" s="226"/>
      <c r="U259" s="225">
        <f>G259/2.5</f>
        <v>0</v>
      </c>
      <c r="V259" s="224"/>
      <c r="W259" s="226"/>
      <c r="X259" s="226"/>
      <c r="Y259" s="226"/>
      <c r="Z259" s="226"/>
      <c r="AA259" s="226"/>
      <c r="AB259" s="226"/>
      <c r="AC259" s="226"/>
      <c r="AD259" s="226"/>
      <c r="AE259" s="226"/>
      <c r="AF259" s="226"/>
      <c r="AG259" s="225">
        <f>G259/2.5</f>
        <v>0</v>
      </c>
      <c r="AH259" s="227"/>
      <c r="AI259" s="226"/>
      <c r="AJ259" s="226"/>
      <c r="AK259" s="226"/>
      <c r="AL259" s="226"/>
      <c r="AM259" s="226">
        <f>G259-SUM(J259:AL259)</f>
        <v>0</v>
      </c>
      <c r="AN259" s="226"/>
      <c r="AO259" s="226"/>
      <c r="AP259" s="226"/>
      <c r="AQ259" s="226"/>
      <c r="AR259" s="226"/>
      <c r="AS259" s="225"/>
      <c r="AT259" s="227"/>
      <c r="AU259" s="226"/>
      <c r="AV259" s="226"/>
      <c r="AW259" s="226"/>
      <c r="AX259" s="226"/>
      <c r="AY259" s="226"/>
      <c r="AZ259" s="226"/>
      <c r="BA259" s="226"/>
      <c r="BB259" s="226"/>
      <c r="BC259" s="226"/>
      <c r="BD259" s="226"/>
      <c r="BE259" s="225"/>
      <c r="BF259" s="227"/>
      <c r="BG259" s="226"/>
      <c r="BH259" s="226"/>
      <c r="BI259" s="226"/>
      <c r="BJ259" s="226"/>
      <c r="BK259" s="226"/>
      <c r="BL259" s="226"/>
      <c r="BM259" s="226"/>
      <c r="BN259" s="226"/>
      <c r="BO259" s="226"/>
      <c r="BP259" s="226"/>
      <c r="BQ259" s="225"/>
      <c r="BR259" s="227"/>
      <c r="BS259" s="226"/>
      <c r="BT259" s="226"/>
      <c r="BU259" s="226"/>
      <c r="BV259" s="226"/>
      <c r="BW259" s="226"/>
      <c r="BX259" s="226"/>
      <c r="BY259" s="226"/>
      <c r="BZ259" s="226"/>
      <c r="CA259" s="226"/>
      <c r="CB259" s="226"/>
      <c r="CC259" s="231">
        <f t="shared" si="221"/>
        <v>0</v>
      </c>
      <c r="CD259" s="40" t="s">
        <v>50</v>
      </c>
    </row>
    <row r="260" spans="1:82" x14ac:dyDescent="0.35">
      <c r="A260" s="176"/>
      <c r="B260" s="177" t="s">
        <v>473</v>
      </c>
      <c r="C260" s="178" t="s">
        <v>474</v>
      </c>
      <c r="D260" s="179" t="s">
        <v>90</v>
      </c>
      <c r="E260" s="288">
        <v>0</v>
      </c>
      <c r="F260" s="228"/>
      <c r="G260" s="175">
        <f t="shared" si="220"/>
        <v>0</v>
      </c>
      <c r="H260" s="224"/>
      <c r="I260" s="225"/>
      <c r="J260" s="224"/>
      <c r="K260" s="226"/>
      <c r="L260" s="226"/>
      <c r="M260" s="226"/>
      <c r="N260" s="226"/>
      <c r="O260" s="226"/>
      <c r="P260" s="226"/>
      <c r="Q260" s="226"/>
      <c r="R260" s="226"/>
      <c r="S260" s="226"/>
      <c r="T260" s="226"/>
      <c r="U260" s="225">
        <f>G260/2.5</f>
        <v>0</v>
      </c>
      <c r="V260" s="224"/>
      <c r="W260" s="226"/>
      <c r="X260" s="226"/>
      <c r="Y260" s="226"/>
      <c r="Z260" s="226"/>
      <c r="AA260" s="226"/>
      <c r="AB260" s="226"/>
      <c r="AC260" s="226"/>
      <c r="AD260" s="226"/>
      <c r="AE260" s="226"/>
      <c r="AF260" s="226"/>
      <c r="AG260" s="225">
        <f>G260/2.5</f>
        <v>0</v>
      </c>
      <c r="AH260" s="227"/>
      <c r="AI260" s="226"/>
      <c r="AJ260" s="226"/>
      <c r="AK260" s="226"/>
      <c r="AL260" s="226"/>
      <c r="AM260" s="226">
        <f>G260-SUM(J260:AL260)</f>
        <v>0</v>
      </c>
      <c r="AN260" s="226"/>
      <c r="AO260" s="226"/>
      <c r="AP260" s="226"/>
      <c r="AQ260" s="226"/>
      <c r="AR260" s="226"/>
      <c r="AS260" s="225"/>
      <c r="AT260" s="227"/>
      <c r="AU260" s="226"/>
      <c r="AV260" s="226"/>
      <c r="AW260" s="226"/>
      <c r="AX260" s="226"/>
      <c r="AY260" s="226"/>
      <c r="AZ260" s="226"/>
      <c r="BA260" s="226"/>
      <c r="BB260" s="226"/>
      <c r="BC260" s="226"/>
      <c r="BD260" s="226"/>
      <c r="BE260" s="225"/>
      <c r="BF260" s="227"/>
      <c r="BG260" s="226"/>
      <c r="BH260" s="226"/>
      <c r="BI260" s="226"/>
      <c r="BJ260" s="226"/>
      <c r="BK260" s="226"/>
      <c r="BL260" s="226"/>
      <c r="BM260" s="226"/>
      <c r="BN260" s="226"/>
      <c r="BO260" s="226"/>
      <c r="BP260" s="226"/>
      <c r="BQ260" s="225"/>
      <c r="BR260" s="227"/>
      <c r="BS260" s="226"/>
      <c r="BT260" s="226"/>
      <c r="BU260" s="226"/>
      <c r="BV260" s="226"/>
      <c r="BW260" s="226"/>
      <c r="BX260" s="226"/>
      <c r="BY260" s="226"/>
      <c r="BZ260" s="226"/>
      <c r="CA260" s="226"/>
      <c r="CB260" s="226"/>
      <c r="CC260" s="231">
        <f t="shared" si="221"/>
        <v>0</v>
      </c>
      <c r="CD260" s="40" t="s">
        <v>50</v>
      </c>
    </row>
    <row r="261" spans="1:82" ht="26" x14ac:dyDescent="0.35">
      <c r="A261" s="176"/>
      <c r="B261" s="177" t="s">
        <v>475</v>
      </c>
      <c r="C261" s="178" t="s">
        <v>476</v>
      </c>
      <c r="D261" s="179" t="s">
        <v>248</v>
      </c>
      <c r="E261" s="288">
        <v>0</v>
      </c>
      <c r="F261" s="228"/>
      <c r="G261" s="175">
        <f t="shared" si="220"/>
        <v>0</v>
      </c>
      <c r="H261" s="224"/>
      <c r="I261" s="225"/>
      <c r="J261" s="224"/>
      <c r="K261" s="226"/>
      <c r="L261" s="226"/>
      <c r="M261" s="226"/>
      <c r="N261" s="226"/>
      <c r="O261" s="226"/>
      <c r="P261" s="226"/>
      <c r="Q261" s="226"/>
      <c r="R261" s="226"/>
      <c r="S261" s="226"/>
      <c r="T261" s="226"/>
      <c r="U261" s="225"/>
      <c r="V261" s="224"/>
      <c r="W261" s="226"/>
      <c r="X261" s="226"/>
      <c r="Y261" s="226"/>
      <c r="Z261" s="226"/>
      <c r="AA261" s="226"/>
      <c r="AB261" s="226"/>
      <c r="AC261" s="226"/>
      <c r="AD261" s="226"/>
      <c r="AE261" s="226"/>
      <c r="AF261" s="226"/>
      <c r="AG261" s="225"/>
      <c r="AH261" s="227"/>
      <c r="AI261" s="226"/>
      <c r="AJ261" s="226"/>
      <c r="AK261" s="226"/>
      <c r="AL261" s="226"/>
      <c r="AM261" s="226"/>
      <c r="AN261" s="226"/>
      <c r="AO261" s="226"/>
      <c r="AP261" s="226"/>
      <c r="AQ261" s="226"/>
      <c r="AR261" s="226"/>
      <c r="AS261" s="225"/>
      <c r="AT261" s="227"/>
      <c r="AU261" s="226"/>
      <c r="AV261" s="226"/>
      <c r="AW261" s="226"/>
      <c r="AX261" s="226"/>
      <c r="AY261" s="226"/>
      <c r="AZ261" s="226"/>
      <c r="BA261" s="226"/>
      <c r="BB261" s="226"/>
      <c r="BC261" s="226"/>
      <c r="BD261" s="226"/>
      <c r="BE261" s="225"/>
      <c r="BF261" s="227"/>
      <c r="BG261" s="226"/>
      <c r="BH261" s="226"/>
      <c r="BI261" s="226"/>
      <c r="BJ261" s="226"/>
      <c r="BK261" s="226"/>
      <c r="BL261" s="226"/>
      <c r="BM261" s="226"/>
      <c r="BN261" s="226"/>
      <c r="BO261" s="226"/>
      <c r="BP261" s="226"/>
      <c r="BQ261" s="225"/>
      <c r="BR261" s="227"/>
      <c r="BS261" s="226"/>
      <c r="BT261" s="226"/>
      <c r="BU261" s="226"/>
      <c r="BV261" s="226"/>
      <c r="BW261" s="226"/>
      <c r="BX261" s="226"/>
      <c r="BY261" s="226"/>
      <c r="BZ261" s="226"/>
      <c r="CA261" s="226"/>
      <c r="CB261" s="226"/>
      <c r="CC261" s="231">
        <f t="shared" si="221"/>
        <v>0</v>
      </c>
      <c r="CD261" s="40" t="s">
        <v>50</v>
      </c>
    </row>
    <row r="262" spans="1:82" x14ac:dyDescent="0.35">
      <c r="A262" s="254"/>
      <c r="B262" s="177" t="s">
        <v>477</v>
      </c>
      <c r="C262" s="178" t="s">
        <v>478</v>
      </c>
      <c r="D262" s="179" t="s">
        <v>248</v>
      </c>
      <c r="E262" s="288">
        <v>0</v>
      </c>
      <c r="F262" s="228"/>
      <c r="G262" s="175">
        <f t="shared" si="220"/>
        <v>0</v>
      </c>
      <c r="H262" s="224"/>
      <c r="I262" s="225"/>
      <c r="J262" s="224"/>
      <c r="K262" s="226"/>
      <c r="L262" s="226"/>
      <c r="M262" s="226"/>
      <c r="N262" s="226"/>
      <c r="O262" s="226"/>
      <c r="P262" s="226"/>
      <c r="Q262" s="226"/>
      <c r="R262" s="226"/>
      <c r="S262" s="226"/>
      <c r="T262" s="226"/>
      <c r="U262" s="225"/>
      <c r="V262" s="224"/>
      <c r="W262" s="226"/>
      <c r="X262" s="226"/>
      <c r="Y262" s="226"/>
      <c r="Z262" s="226"/>
      <c r="AA262" s="226"/>
      <c r="AB262" s="226"/>
      <c r="AC262" s="226"/>
      <c r="AD262" s="226"/>
      <c r="AE262" s="226"/>
      <c r="AF262" s="226"/>
      <c r="AG262" s="225"/>
      <c r="AH262" s="227"/>
      <c r="AI262" s="226"/>
      <c r="AJ262" s="226"/>
      <c r="AK262" s="226"/>
      <c r="AL262" s="226"/>
      <c r="AM262" s="226"/>
      <c r="AN262" s="226"/>
      <c r="AO262" s="226"/>
      <c r="AP262" s="226"/>
      <c r="AQ262" s="226"/>
      <c r="AR262" s="226"/>
      <c r="AS262" s="225"/>
      <c r="AT262" s="227"/>
      <c r="AU262" s="226"/>
      <c r="AV262" s="226"/>
      <c r="AW262" s="226"/>
      <c r="AX262" s="226"/>
      <c r="AY262" s="226"/>
      <c r="AZ262" s="226"/>
      <c r="BA262" s="226"/>
      <c r="BB262" s="226"/>
      <c r="BC262" s="226"/>
      <c r="BD262" s="226"/>
      <c r="BE262" s="225"/>
      <c r="BF262" s="227"/>
      <c r="BG262" s="226"/>
      <c r="BH262" s="226"/>
      <c r="BI262" s="226"/>
      <c r="BJ262" s="226"/>
      <c r="BK262" s="226"/>
      <c r="BL262" s="226"/>
      <c r="BM262" s="226"/>
      <c r="BN262" s="226"/>
      <c r="BO262" s="226"/>
      <c r="BP262" s="226"/>
      <c r="BQ262" s="225"/>
      <c r="BR262" s="227"/>
      <c r="BS262" s="226"/>
      <c r="BT262" s="226"/>
      <c r="BU262" s="226"/>
      <c r="BV262" s="226"/>
      <c r="BW262" s="226"/>
      <c r="BX262" s="226"/>
      <c r="BY262" s="226"/>
      <c r="BZ262" s="226"/>
      <c r="CA262" s="226"/>
      <c r="CB262" s="226"/>
      <c r="CC262" s="231">
        <f t="shared" si="221"/>
        <v>0</v>
      </c>
      <c r="CD262" s="40" t="s">
        <v>50</v>
      </c>
    </row>
    <row r="263" spans="1:82" x14ac:dyDescent="0.35">
      <c r="A263" s="40"/>
      <c r="B263" s="177" t="s">
        <v>479</v>
      </c>
      <c r="C263" s="178" t="s">
        <v>480</v>
      </c>
      <c r="D263" s="179" t="s">
        <v>248</v>
      </c>
      <c r="E263" s="288">
        <v>0</v>
      </c>
      <c r="F263" s="228"/>
      <c r="G263" s="175">
        <f t="shared" si="220"/>
        <v>0</v>
      </c>
      <c r="H263" s="224"/>
      <c r="I263" s="225"/>
      <c r="J263" s="224"/>
      <c r="K263" s="226"/>
      <c r="L263" s="226"/>
      <c r="M263" s="226"/>
      <c r="N263" s="226"/>
      <c r="O263" s="226"/>
      <c r="P263" s="226"/>
      <c r="Q263" s="226"/>
      <c r="R263" s="226"/>
      <c r="S263" s="226"/>
      <c r="T263" s="226"/>
      <c r="U263" s="225"/>
      <c r="V263" s="224"/>
      <c r="W263" s="226"/>
      <c r="X263" s="226"/>
      <c r="Y263" s="226"/>
      <c r="Z263" s="226"/>
      <c r="AA263" s="226"/>
      <c r="AB263" s="226"/>
      <c r="AC263" s="226"/>
      <c r="AD263" s="226"/>
      <c r="AE263" s="226"/>
      <c r="AF263" s="226"/>
      <c r="AG263" s="225"/>
      <c r="AH263" s="227"/>
      <c r="AI263" s="226"/>
      <c r="AJ263" s="226"/>
      <c r="AK263" s="226"/>
      <c r="AL263" s="226"/>
      <c r="AM263" s="226"/>
      <c r="AN263" s="226"/>
      <c r="AO263" s="226"/>
      <c r="AP263" s="226"/>
      <c r="AQ263" s="226"/>
      <c r="AR263" s="226"/>
      <c r="AS263" s="225"/>
      <c r="AT263" s="227"/>
      <c r="AU263" s="226"/>
      <c r="AV263" s="226"/>
      <c r="AW263" s="226"/>
      <c r="AX263" s="226"/>
      <c r="AY263" s="226"/>
      <c r="AZ263" s="226"/>
      <c r="BA263" s="226"/>
      <c r="BB263" s="226"/>
      <c r="BC263" s="226"/>
      <c r="BD263" s="226"/>
      <c r="BE263" s="225"/>
      <c r="BF263" s="227"/>
      <c r="BG263" s="226"/>
      <c r="BH263" s="226"/>
      <c r="BI263" s="226"/>
      <c r="BJ263" s="226"/>
      <c r="BK263" s="226"/>
      <c r="BL263" s="226"/>
      <c r="BM263" s="226"/>
      <c r="BN263" s="226"/>
      <c r="BO263" s="226"/>
      <c r="BP263" s="226"/>
      <c r="BQ263" s="225"/>
      <c r="BR263" s="227"/>
      <c r="BS263" s="226"/>
      <c r="BT263" s="226"/>
      <c r="BU263" s="226"/>
      <c r="BV263" s="226"/>
      <c r="BW263" s="226"/>
      <c r="BX263" s="226"/>
      <c r="BY263" s="226"/>
      <c r="BZ263" s="226"/>
      <c r="CA263" s="226"/>
      <c r="CB263" s="226"/>
      <c r="CC263" s="231">
        <f t="shared" si="221"/>
        <v>0</v>
      </c>
      <c r="CD263" s="40" t="s">
        <v>50</v>
      </c>
    </row>
    <row r="264" spans="1:82" ht="26" x14ac:dyDescent="0.35">
      <c r="A264" s="150"/>
      <c r="B264" s="188" t="s">
        <v>481</v>
      </c>
      <c r="C264" s="189" t="s">
        <v>482</v>
      </c>
      <c r="D264" s="179" t="s">
        <v>248</v>
      </c>
      <c r="E264" s="288">
        <v>0</v>
      </c>
      <c r="F264" s="228"/>
      <c r="G264" s="175">
        <f t="shared" si="220"/>
        <v>0</v>
      </c>
      <c r="H264" s="224"/>
      <c r="I264" s="225"/>
      <c r="J264" s="224"/>
      <c r="K264" s="226"/>
      <c r="L264" s="226"/>
      <c r="M264" s="226"/>
      <c r="N264" s="226"/>
      <c r="O264" s="226"/>
      <c r="P264" s="226"/>
      <c r="Q264" s="226"/>
      <c r="R264" s="226"/>
      <c r="S264" s="226"/>
      <c r="T264" s="226"/>
      <c r="U264" s="225"/>
      <c r="V264" s="224"/>
      <c r="W264" s="226"/>
      <c r="X264" s="226"/>
      <c r="Y264" s="226"/>
      <c r="Z264" s="226"/>
      <c r="AA264" s="226"/>
      <c r="AB264" s="226"/>
      <c r="AC264" s="226"/>
      <c r="AD264" s="226"/>
      <c r="AE264" s="226"/>
      <c r="AF264" s="226"/>
      <c r="AG264" s="225"/>
      <c r="AH264" s="227"/>
      <c r="AI264" s="226"/>
      <c r="AJ264" s="226"/>
      <c r="AK264" s="226"/>
      <c r="AL264" s="226"/>
      <c r="AM264" s="226"/>
      <c r="AN264" s="226"/>
      <c r="AO264" s="226"/>
      <c r="AP264" s="226"/>
      <c r="AQ264" s="226"/>
      <c r="AR264" s="226"/>
      <c r="AS264" s="225"/>
      <c r="AT264" s="227"/>
      <c r="AU264" s="226"/>
      <c r="AV264" s="226"/>
      <c r="AW264" s="226"/>
      <c r="AX264" s="226"/>
      <c r="AY264" s="226"/>
      <c r="AZ264" s="226"/>
      <c r="BA264" s="226"/>
      <c r="BB264" s="226"/>
      <c r="BC264" s="226"/>
      <c r="BD264" s="226"/>
      <c r="BE264" s="225"/>
      <c r="BF264" s="227"/>
      <c r="BG264" s="226"/>
      <c r="BH264" s="226"/>
      <c r="BI264" s="226"/>
      <c r="BJ264" s="226"/>
      <c r="BK264" s="226"/>
      <c r="BL264" s="226"/>
      <c r="BM264" s="226"/>
      <c r="BN264" s="226"/>
      <c r="BO264" s="226"/>
      <c r="BP264" s="226"/>
      <c r="BQ264" s="225"/>
      <c r="BR264" s="227"/>
      <c r="BS264" s="226"/>
      <c r="BT264" s="226"/>
      <c r="BU264" s="226"/>
      <c r="BV264" s="226"/>
      <c r="BW264" s="226"/>
      <c r="BX264" s="226"/>
      <c r="BY264" s="226"/>
      <c r="BZ264" s="226"/>
      <c r="CA264" s="226"/>
      <c r="CB264" s="226"/>
      <c r="CC264" s="231">
        <f t="shared" si="221"/>
        <v>0</v>
      </c>
      <c r="CD264" s="40" t="s">
        <v>50</v>
      </c>
    </row>
    <row r="265" spans="1:82" ht="26" x14ac:dyDescent="0.35">
      <c r="A265" s="40"/>
      <c r="B265" s="188" t="s">
        <v>483</v>
      </c>
      <c r="C265" s="189" t="s">
        <v>484</v>
      </c>
      <c r="D265" s="179" t="s">
        <v>248</v>
      </c>
      <c r="E265" s="288">
        <v>0</v>
      </c>
      <c r="F265" s="228"/>
      <c r="G265" s="175">
        <f t="shared" si="220"/>
        <v>0</v>
      </c>
      <c r="H265" s="224"/>
      <c r="I265" s="225"/>
      <c r="J265" s="224"/>
      <c r="K265" s="226"/>
      <c r="L265" s="226"/>
      <c r="M265" s="226"/>
      <c r="N265" s="226"/>
      <c r="O265" s="226"/>
      <c r="P265" s="226"/>
      <c r="Q265" s="226"/>
      <c r="R265" s="226"/>
      <c r="S265" s="226"/>
      <c r="T265" s="226"/>
      <c r="U265" s="225"/>
      <c r="V265" s="224"/>
      <c r="W265" s="226"/>
      <c r="X265" s="226"/>
      <c r="Y265" s="226"/>
      <c r="Z265" s="226"/>
      <c r="AA265" s="226"/>
      <c r="AB265" s="226"/>
      <c r="AC265" s="226"/>
      <c r="AD265" s="226"/>
      <c r="AE265" s="226"/>
      <c r="AF265" s="226"/>
      <c r="AG265" s="225"/>
      <c r="AH265" s="227"/>
      <c r="AI265" s="226"/>
      <c r="AJ265" s="226"/>
      <c r="AK265" s="226"/>
      <c r="AL265" s="226"/>
      <c r="AM265" s="226"/>
      <c r="AN265" s="226"/>
      <c r="AO265" s="226"/>
      <c r="AP265" s="226"/>
      <c r="AQ265" s="226"/>
      <c r="AR265" s="226"/>
      <c r="AS265" s="225"/>
      <c r="AT265" s="227"/>
      <c r="AU265" s="226"/>
      <c r="AV265" s="226"/>
      <c r="AW265" s="226"/>
      <c r="AX265" s="226"/>
      <c r="AY265" s="226"/>
      <c r="AZ265" s="226"/>
      <c r="BA265" s="226"/>
      <c r="BB265" s="226"/>
      <c r="BC265" s="226"/>
      <c r="BD265" s="226"/>
      <c r="BE265" s="225"/>
      <c r="BF265" s="227"/>
      <c r="BG265" s="226"/>
      <c r="BH265" s="226"/>
      <c r="BI265" s="226"/>
      <c r="BJ265" s="226"/>
      <c r="BK265" s="226"/>
      <c r="BL265" s="226"/>
      <c r="BM265" s="226"/>
      <c r="BN265" s="226"/>
      <c r="BO265" s="226"/>
      <c r="BP265" s="226"/>
      <c r="BQ265" s="225"/>
      <c r="BR265" s="227"/>
      <c r="BS265" s="226"/>
      <c r="BT265" s="226"/>
      <c r="BU265" s="226"/>
      <c r="BV265" s="226"/>
      <c r="BW265" s="226"/>
      <c r="BX265" s="226"/>
      <c r="BY265" s="226"/>
      <c r="BZ265" s="226"/>
      <c r="CA265" s="226"/>
      <c r="CB265" s="226"/>
      <c r="CC265" s="231">
        <f t="shared" si="221"/>
        <v>0</v>
      </c>
      <c r="CD265" s="40" t="s">
        <v>50</v>
      </c>
    </row>
    <row r="266" spans="1:82" ht="26" x14ac:dyDescent="0.35">
      <c r="A266" s="150"/>
      <c r="B266" s="188" t="s">
        <v>485</v>
      </c>
      <c r="C266" s="189" t="s">
        <v>486</v>
      </c>
      <c r="D266" s="190" t="s">
        <v>90</v>
      </c>
      <c r="E266" s="288">
        <v>0</v>
      </c>
      <c r="F266" s="228"/>
      <c r="G266" s="175">
        <f t="shared" si="220"/>
        <v>0</v>
      </c>
      <c r="H266" s="224"/>
      <c r="I266" s="225"/>
      <c r="J266" s="224"/>
      <c r="K266" s="226"/>
      <c r="L266" s="226"/>
      <c r="M266" s="226"/>
      <c r="N266" s="226"/>
      <c r="O266" s="226"/>
      <c r="P266" s="226"/>
      <c r="Q266" s="226"/>
      <c r="R266" s="226"/>
      <c r="S266" s="226"/>
      <c r="T266" s="226"/>
      <c r="U266" s="225">
        <f>G266/2.5</f>
        <v>0</v>
      </c>
      <c r="V266" s="224"/>
      <c r="W266" s="226"/>
      <c r="X266" s="226"/>
      <c r="Y266" s="226"/>
      <c r="Z266" s="226"/>
      <c r="AA266" s="226"/>
      <c r="AB266" s="226"/>
      <c r="AC266" s="226"/>
      <c r="AD266" s="226"/>
      <c r="AE266" s="226"/>
      <c r="AF266" s="226"/>
      <c r="AG266" s="225">
        <f>G266/2.5</f>
        <v>0</v>
      </c>
      <c r="AH266" s="227"/>
      <c r="AI266" s="226"/>
      <c r="AJ266" s="226"/>
      <c r="AK266" s="226"/>
      <c r="AL266" s="226"/>
      <c r="AM266" s="226">
        <f>G266-SUM(J266:AL266)</f>
        <v>0</v>
      </c>
      <c r="AN266" s="226"/>
      <c r="AO266" s="226"/>
      <c r="AP266" s="226"/>
      <c r="AQ266" s="226"/>
      <c r="AR266" s="226"/>
      <c r="AS266" s="225"/>
      <c r="AT266" s="227"/>
      <c r="AU266" s="226"/>
      <c r="AV266" s="226"/>
      <c r="AW266" s="226"/>
      <c r="AX266" s="226"/>
      <c r="AY266" s="226"/>
      <c r="AZ266" s="226"/>
      <c r="BA266" s="226"/>
      <c r="BB266" s="226"/>
      <c r="BC266" s="226"/>
      <c r="BD266" s="226"/>
      <c r="BE266" s="225"/>
      <c r="BF266" s="227"/>
      <c r="BG266" s="226"/>
      <c r="BH266" s="226"/>
      <c r="BI266" s="226"/>
      <c r="BJ266" s="226"/>
      <c r="BK266" s="226"/>
      <c r="BL266" s="226"/>
      <c r="BM266" s="226"/>
      <c r="BN266" s="226"/>
      <c r="BO266" s="226"/>
      <c r="BP266" s="226"/>
      <c r="BQ266" s="225"/>
      <c r="BR266" s="227"/>
      <c r="BS266" s="226"/>
      <c r="BT266" s="226"/>
      <c r="BU266" s="226"/>
      <c r="BV266" s="226"/>
      <c r="BW266" s="226"/>
      <c r="BX266" s="226"/>
      <c r="BY266" s="226"/>
      <c r="BZ266" s="226"/>
      <c r="CA266" s="226"/>
      <c r="CB266" s="226"/>
      <c r="CC266" s="231">
        <f t="shared" si="221"/>
        <v>0</v>
      </c>
      <c r="CD266" s="40" t="s">
        <v>50</v>
      </c>
    </row>
    <row r="267" spans="1:82" x14ac:dyDescent="0.35">
      <c r="A267" s="150"/>
      <c r="B267" s="188" t="s">
        <v>487</v>
      </c>
      <c r="C267" s="189" t="s">
        <v>488</v>
      </c>
      <c r="D267" s="179" t="s">
        <v>90</v>
      </c>
      <c r="E267" s="288">
        <v>0</v>
      </c>
      <c r="F267" s="228"/>
      <c r="G267" s="175">
        <f t="shared" si="220"/>
        <v>0</v>
      </c>
      <c r="H267" s="236"/>
      <c r="I267" s="237"/>
      <c r="J267" s="236"/>
      <c r="K267" s="238"/>
      <c r="L267" s="238"/>
      <c r="M267" s="238"/>
      <c r="N267" s="238"/>
      <c r="O267" s="238"/>
      <c r="P267" s="238"/>
      <c r="Q267" s="238"/>
      <c r="R267" s="238"/>
      <c r="S267" s="238"/>
      <c r="T267" s="238"/>
      <c r="U267" s="237">
        <f>G267/2.5</f>
        <v>0</v>
      </c>
      <c r="V267" s="236"/>
      <c r="W267" s="238"/>
      <c r="X267" s="238"/>
      <c r="Y267" s="238"/>
      <c r="Z267" s="238"/>
      <c r="AA267" s="238"/>
      <c r="AB267" s="238"/>
      <c r="AC267" s="238"/>
      <c r="AD267" s="238"/>
      <c r="AE267" s="238"/>
      <c r="AF267" s="238"/>
      <c r="AG267" s="237">
        <f>G267/2.5</f>
        <v>0</v>
      </c>
      <c r="AH267" s="239"/>
      <c r="AI267" s="238"/>
      <c r="AJ267" s="238"/>
      <c r="AK267" s="238"/>
      <c r="AL267" s="238"/>
      <c r="AM267" s="238">
        <f>G267-SUM(J267:AL267)</f>
        <v>0</v>
      </c>
      <c r="AN267" s="238"/>
      <c r="AO267" s="238"/>
      <c r="AP267" s="238"/>
      <c r="AQ267" s="238"/>
      <c r="AR267" s="238"/>
      <c r="AS267" s="237"/>
      <c r="AT267" s="239"/>
      <c r="AU267" s="238"/>
      <c r="AV267" s="238"/>
      <c r="AW267" s="238"/>
      <c r="AX267" s="238"/>
      <c r="AY267" s="238"/>
      <c r="AZ267" s="238"/>
      <c r="BA267" s="238"/>
      <c r="BB267" s="238"/>
      <c r="BC267" s="238"/>
      <c r="BD267" s="238"/>
      <c r="BE267" s="237"/>
      <c r="BF267" s="239"/>
      <c r="BG267" s="238"/>
      <c r="BH267" s="238"/>
      <c r="BI267" s="238"/>
      <c r="BJ267" s="238"/>
      <c r="BK267" s="238"/>
      <c r="BL267" s="238"/>
      <c r="BM267" s="238"/>
      <c r="BN267" s="238"/>
      <c r="BO267" s="238"/>
      <c r="BP267" s="238"/>
      <c r="BQ267" s="237"/>
      <c r="BR267" s="239"/>
      <c r="BS267" s="238"/>
      <c r="BT267" s="238"/>
      <c r="BU267" s="238"/>
      <c r="BV267" s="238"/>
      <c r="BW267" s="238"/>
      <c r="BX267" s="238"/>
      <c r="BY267" s="238"/>
      <c r="BZ267" s="238"/>
      <c r="CA267" s="238"/>
      <c r="CB267" s="238"/>
      <c r="CC267" s="231">
        <f t="shared" si="221"/>
        <v>0</v>
      </c>
      <c r="CD267" s="40" t="s">
        <v>50</v>
      </c>
    </row>
    <row r="268" spans="1:82" x14ac:dyDescent="0.35">
      <c r="A268" s="150"/>
      <c r="B268" s="188" t="s">
        <v>489</v>
      </c>
      <c r="C268" s="189" t="s">
        <v>490</v>
      </c>
      <c r="D268" s="179" t="s">
        <v>491</v>
      </c>
      <c r="E268" s="288">
        <v>0</v>
      </c>
      <c r="F268" s="228"/>
      <c r="G268" s="175">
        <f t="shared" ref="G268:G270" si="222">+E268*F268</f>
        <v>0</v>
      </c>
      <c r="H268" s="236"/>
      <c r="I268" s="237"/>
      <c r="J268" s="236"/>
      <c r="K268" s="238"/>
      <c r="L268" s="238"/>
      <c r="M268" s="238"/>
      <c r="N268" s="238"/>
      <c r="O268" s="238"/>
      <c r="P268" s="238"/>
      <c r="Q268" s="238"/>
      <c r="R268" s="238"/>
      <c r="S268" s="238"/>
      <c r="T268" s="238"/>
      <c r="U268" s="237">
        <f t="shared" ref="U268:U270" si="223">G268/2.5</f>
        <v>0</v>
      </c>
      <c r="V268" s="236"/>
      <c r="W268" s="238"/>
      <c r="X268" s="238"/>
      <c r="Y268" s="238"/>
      <c r="Z268" s="238"/>
      <c r="AA268" s="238"/>
      <c r="AB268" s="238"/>
      <c r="AC268" s="238"/>
      <c r="AD268" s="238"/>
      <c r="AE268" s="238"/>
      <c r="AF268" s="238"/>
      <c r="AG268" s="237">
        <f t="shared" ref="AG268:AG270" si="224">G268/2.5</f>
        <v>0</v>
      </c>
      <c r="AH268" s="239"/>
      <c r="AI268" s="238"/>
      <c r="AJ268" s="238"/>
      <c r="AK268" s="238"/>
      <c r="AL268" s="238"/>
      <c r="AM268" s="238">
        <f t="shared" ref="AM268:AM270" si="225">G268-SUM(J268:AL268)</f>
        <v>0</v>
      </c>
      <c r="AN268" s="238"/>
      <c r="AO268" s="238"/>
      <c r="AP268" s="238"/>
      <c r="AQ268" s="238"/>
      <c r="AR268" s="238"/>
      <c r="AS268" s="237"/>
      <c r="AT268" s="239"/>
      <c r="AU268" s="238"/>
      <c r="AV268" s="238"/>
      <c r="AW268" s="238"/>
      <c r="AX268" s="238"/>
      <c r="AY268" s="238"/>
      <c r="AZ268" s="238"/>
      <c r="BA268" s="238"/>
      <c r="BB268" s="238"/>
      <c r="BC268" s="238"/>
      <c r="BD268" s="238"/>
      <c r="BE268" s="237"/>
      <c r="BF268" s="239"/>
      <c r="BG268" s="238"/>
      <c r="BH268" s="238"/>
      <c r="BI268" s="238"/>
      <c r="BJ268" s="238"/>
      <c r="BK268" s="238"/>
      <c r="BL268" s="238"/>
      <c r="BM268" s="238"/>
      <c r="BN268" s="238"/>
      <c r="BO268" s="238"/>
      <c r="BP268" s="238"/>
      <c r="BQ268" s="237"/>
      <c r="BR268" s="239"/>
      <c r="BS268" s="238"/>
      <c r="BT268" s="238"/>
      <c r="BU268" s="238"/>
      <c r="BV268" s="238"/>
      <c r="BW268" s="238"/>
      <c r="BX268" s="238"/>
      <c r="BY268" s="238"/>
      <c r="BZ268" s="238"/>
      <c r="CA268" s="238"/>
      <c r="CB268" s="238"/>
      <c r="CC268" s="231">
        <f t="shared" ref="CC268:CC270" si="226">G268-SUM(H268:CB268)</f>
        <v>0</v>
      </c>
      <c r="CD268" s="40" t="s">
        <v>50</v>
      </c>
    </row>
    <row r="269" spans="1:82" ht="26" x14ac:dyDescent="0.35">
      <c r="A269" s="150"/>
      <c r="B269" s="188" t="s">
        <v>492</v>
      </c>
      <c r="C269" s="189" t="s">
        <v>493</v>
      </c>
      <c r="D269" s="179" t="s">
        <v>491</v>
      </c>
      <c r="E269" s="288">
        <v>0</v>
      </c>
      <c r="F269" s="228"/>
      <c r="G269" s="175">
        <f t="shared" si="222"/>
        <v>0</v>
      </c>
      <c r="H269" s="236"/>
      <c r="I269" s="237"/>
      <c r="J269" s="236"/>
      <c r="K269" s="238"/>
      <c r="L269" s="238"/>
      <c r="M269" s="238"/>
      <c r="N269" s="238"/>
      <c r="O269" s="238"/>
      <c r="P269" s="238"/>
      <c r="Q269" s="238"/>
      <c r="R269" s="238"/>
      <c r="S269" s="238"/>
      <c r="T269" s="238"/>
      <c r="U269" s="237">
        <f t="shared" si="223"/>
        <v>0</v>
      </c>
      <c r="V269" s="236"/>
      <c r="W269" s="238"/>
      <c r="X269" s="238"/>
      <c r="Y269" s="238"/>
      <c r="Z269" s="238"/>
      <c r="AA269" s="238"/>
      <c r="AB269" s="238"/>
      <c r="AC269" s="238"/>
      <c r="AD269" s="238"/>
      <c r="AE269" s="238"/>
      <c r="AF269" s="238"/>
      <c r="AG269" s="237">
        <f t="shared" si="224"/>
        <v>0</v>
      </c>
      <c r="AH269" s="239"/>
      <c r="AI269" s="238"/>
      <c r="AJ269" s="238"/>
      <c r="AK269" s="238"/>
      <c r="AL269" s="238"/>
      <c r="AM269" s="238">
        <f t="shared" si="225"/>
        <v>0</v>
      </c>
      <c r="AN269" s="238"/>
      <c r="AO269" s="238"/>
      <c r="AP269" s="238"/>
      <c r="AQ269" s="238"/>
      <c r="AR269" s="238"/>
      <c r="AS269" s="237"/>
      <c r="AT269" s="239"/>
      <c r="AU269" s="238"/>
      <c r="AV269" s="238"/>
      <c r="AW269" s="238"/>
      <c r="AX269" s="238"/>
      <c r="AY269" s="238"/>
      <c r="AZ269" s="238"/>
      <c r="BA269" s="238"/>
      <c r="BB269" s="238"/>
      <c r="BC269" s="238"/>
      <c r="BD269" s="238"/>
      <c r="BE269" s="237"/>
      <c r="BF269" s="239"/>
      <c r="BG269" s="238"/>
      <c r="BH269" s="238"/>
      <c r="BI269" s="238"/>
      <c r="BJ269" s="238"/>
      <c r="BK269" s="238"/>
      <c r="BL269" s="238"/>
      <c r="BM269" s="238"/>
      <c r="BN269" s="238"/>
      <c r="BO269" s="238"/>
      <c r="BP269" s="238"/>
      <c r="BQ269" s="237"/>
      <c r="BR269" s="239"/>
      <c r="BS269" s="238"/>
      <c r="BT269" s="238"/>
      <c r="BU269" s="238"/>
      <c r="BV269" s="238"/>
      <c r="BW269" s="238"/>
      <c r="BX269" s="238"/>
      <c r="BY269" s="238"/>
      <c r="BZ269" s="238"/>
      <c r="CA269" s="238"/>
      <c r="CB269" s="238"/>
      <c r="CC269" s="231">
        <f t="shared" si="226"/>
        <v>0</v>
      </c>
      <c r="CD269" s="40" t="s">
        <v>50</v>
      </c>
    </row>
    <row r="270" spans="1:82" ht="26" x14ac:dyDescent="0.35">
      <c r="A270" s="150"/>
      <c r="B270" s="188" t="s">
        <v>494</v>
      </c>
      <c r="C270" s="189" t="s">
        <v>495</v>
      </c>
      <c r="D270" s="179" t="s">
        <v>491</v>
      </c>
      <c r="E270" s="288">
        <v>0</v>
      </c>
      <c r="F270" s="228"/>
      <c r="G270" s="175">
        <f t="shared" si="222"/>
        <v>0</v>
      </c>
      <c r="H270" s="236"/>
      <c r="I270" s="237"/>
      <c r="J270" s="236"/>
      <c r="K270" s="238"/>
      <c r="L270" s="238"/>
      <c r="M270" s="238"/>
      <c r="N270" s="238"/>
      <c r="O270" s="238"/>
      <c r="P270" s="238"/>
      <c r="Q270" s="238"/>
      <c r="R270" s="238"/>
      <c r="S270" s="238"/>
      <c r="T270" s="238"/>
      <c r="U270" s="237">
        <f t="shared" si="223"/>
        <v>0</v>
      </c>
      <c r="V270" s="236"/>
      <c r="W270" s="238"/>
      <c r="X270" s="238"/>
      <c r="Y270" s="238"/>
      <c r="Z270" s="238"/>
      <c r="AA270" s="238"/>
      <c r="AB270" s="238"/>
      <c r="AC270" s="238"/>
      <c r="AD270" s="238"/>
      <c r="AE270" s="238"/>
      <c r="AF270" s="238"/>
      <c r="AG270" s="237">
        <f t="shared" si="224"/>
        <v>0</v>
      </c>
      <c r="AH270" s="239"/>
      <c r="AI270" s="238"/>
      <c r="AJ270" s="238"/>
      <c r="AK270" s="238"/>
      <c r="AL270" s="238"/>
      <c r="AM270" s="238">
        <f t="shared" si="225"/>
        <v>0</v>
      </c>
      <c r="AN270" s="238"/>
      <c r="AO270" s="238"/>
      <c r="AP270" s="238"/>
      <c r="AQ270" s="238"/>
      <c r="AR270" s="238"/>
      <c r="AS270" s="237"/>
      <c r="AT270" s="239"/>
      <c r="AU270" s="238"/>
      <c r="AV270" s="238"/>
      <c r="AW270" s="238"/>
      <c r="AX270" s="238"/>
      <c r="AY270" s="238"/>
      <c r="AZ270" s="238"/>
      <c r="BA270" s="238"/>
      <c r="BB270" s="238"/>
      <c r="BC270" s="238"/>
      <c r="BD270" s="238"/>
      <c r="BE270" s="237"/>
      <c r="BF270" s="239"/>
      <c r="BG270" s="238"/>
      <c r="BH270" s="238"/>
      <c r="BI270" s="238"/>
      <c r="BJ270" s="238"/>
      <c r="BK270" s="238"/>
      <c r="BL270" s="238"/>
      <c r="BM270" s="238"/>
      <c r="BN270" s="238"/>
      <c r="BO270" s="238"/>
      <c r="BP270" s="238"/>
      <c r="BQ270" s="237"/>
      <c r="BR270" s="239"/>
      <c r="BS270" s="238"/>
      <c r="BT270" s="238"/>
      <c r="BU270" s="238"/>
      <c r="BV270" s="238"/>
      <c r="BW270" s="238"/>
      <c r="BX270" s="238"/>
      <c r="BY270" s="238"/>
      <c r="BZ270" s="238"/>
      <c r="CA270" s="238"/>
      <c r="CB270" s="238"/>
      <c r="CC270" s="231">
        <f t="shared" si="226"/>
        <v>0</v>
      </c>
      <c r="CD270" s="40" t="s">
        <v>50</v>
      </c>
    </row>
    <row r="271" spans="1:82" x14ac:dyDescent="0.35">
      <c r="A271" s="150"/>
      <c r="B271" s="122" t="s">
        <v>496</v>
      </c>
      <c r="C271" s="123" t="s">
        <v>497</v>
      </c>
      <c r="D271" s="124"/>
      <c r="E271" s="153"/>
      <c r="F271" s="249"/>
      <c r="G271" s="125">
        <f t="shared" ref="G271:AL271" si="227">SUM(G273:G342)</f>
        <v>0</v>
      </c>
      <c r="H271" s="126">
        <f t="shared" si="227"/>
        <v>0</v>
      </c>
      <c r="I271" s="127">
        <f t="shared" si="227"/>
        <v>0</v>
      </c>
      <c r="J271" s="126">
        <f t="shared" si="227"/>
        <v>0</v>
      </c>
      <c r="K271" s="128">
        <f t="shared" si="227"/>
        <v>0</v>
      </c>
      <c r="L271" s="128">
        <f t="shared" si="227"/>
        <v>0</v>
      </c>
      <c r="M271" s="128">
        <f t="shared" si="227"/>
        <v>0</v>
      </c>
      <c r="N271" s="128">
        <f t="shared" si="227"/>
        <v>0</v>
      </c>
      <c r="O271" s="128">
        <f t="shared" si="227"/>
        <v>0</v>
      </c>
      <c r="P271" s="128">
        <f t="shared" si="227"/>
        <v>0</v>
      </c>
      <c r="Q271" s="128">
        <f t="shared" si="227"/>
        <v>0</v>
      </c>
      <c r="R271" s="128">
        <f t="shared" si="227"/>
        <v>0</v>
      </c>
      <c r="S271" s="128">
        <f t="shared" si="227"/>
        <v>0</v>
      </c>
      <c r="T271" s="128">
        <f t="shared" si="227"/>
        <v>0</v>
      </c>
      <c r="U271" s="127">
        <f t="shared" si="227"/>
        <v>0</v>
      </c>
      <c r="V271" s="126">
        <f t="shared" si="227"/>
        <v>0</v>
      </c>
      <c r="W271" s="128">
        <f t="shared" si="227"/>
        <v>0</v>
      </c>
      <c r="X271" s="128">
        <f t="shared" si="227"/>
        <v>0</v>
      </c>
      <c r="Y271" s="128">
        <f t="shared" si="227"/>
        <v>0</v>
      </c>
      <c r="Z271" s="128">
        <f t="shared" si="227"/>
        <v>0</v>
      </c>
      <c r="AA271" s="128">
        <f t="shared" si="227"/>
        <v>0</v>
      </c>
      <c r="AB271" s="128">
        <f t="shared" si="227"/>
        <v>0</v>
      </c>
      <c r="AC271" s="128">
        <f t="shared" si="227"/>
        <v>0</v>
      </c>
      <c r="AD271" s="128">
        <f t="shared" si="227"/>
        <v>0</v>
      </c>
      <c r="AE271" s="128">
        <f t="shared" si="227"/>
        <v>0</v>
      </c>
      <c r="AF271" s="128">
        <f t="shared" si="227"/>
        <v>0</v>
      </c>
      <c r="AG271" s="127">
        <f t="shared" si="227"/>
        <v>0</v>
      </c>
      <c r="AH271" s="129">
        <f t="shared" si="227"/>
        <v>0</v>
      </c>
      <c r="AI271" s="128">
        <f t="shared" si="227"/>
        <v>0</v>
      </c>
      <c r="AJ271" s="128">
        <f t="shared" si="227"/>
        <v>0</v>
      </c>
      <c r="AK271" s="128">
        <f t="shared" si="227"/>
        <v>0</v>
      </c>
      <c r="AL271" s="128">
        <f t="shared" si="227"/>
        <v>0</v>
      </c>
      <c r="AM271" s="128">
        <f t="shared" ref="AM271:BR271" si="228">SUM(AM273:AM342)</f>
        <v>0</v>
      </c>
      <c r="AN271" s="128">
        <f t="shared" si="228"/>
        <v>0</v>
      </c>
      <c r="AO271" s="128">
        <f t="shared" si="228"/>
        <v>0</v>
      </c>
      <c r="AP271" s="128">
        <f t="shared" si="228"/>
        <v>0</v>
      </c>
      <c r="AQ271" s="128">
        <f t="shared" si="228"/>
        <v>0</v>
      </c>
      <c r="AR271" s="128">
        <f t="shared" si="228"/>
        <v>0</v>
      </c>
      <c r="AS271" s="127">
        <f t="shared" si="228"/>
        <v>0</v>
      </c>
      <c r="AT271" s="129">
        <f t="shared" si="228"/>
        <v>0</v>
      </c>
      <c r="AU271" s="128">
        <f t="shared" si="228"/>
        <v>0</v>
      </c>
      <c r="AV271" s="128">
        <f t="shared" si="228"/>
        <v>0</v>
      </c>
      <c r="AW271" s="128">
        <f t="shared" si="228"/>
        <v>0</v>
      </c>
      <c r="AX271" s="128">
        <f t="shared" si="228"/>
        <v>0</v>
      </c>
      <c r="AY271" s="128">
        <f t="shared" si="228"/>
        <v>0</v>
      </c>
      <c r="AZ271" s="128">
        <f t="shared" si="228"/>
        <v>0</v>
      </c>
      <c r="BA271" s="128">
        <f t="shared" si="228"/>
        <v>0</v>
      </c>
      <c r="BB271" s="128">
        <f t="shared" si="228"/>
        <v>0</v>
      </c>
      <c r="BC271" s="128">
        <f t="shared" si="228"/>
        <v>0</v>
      </c>
      <c r="BD271" s="128">
        <f t="shared" si="228"/>
        <v>0</v>
      </c>
      <c r="BE271" s="127">
        <f t="shared" si="228"/>
        <v>0</v>
      </c>
      <c r="BF271" s="129">
        <f t="shared" si="228"/>
        <v>0</v>
      </c>
      <c r="BG271" s="128">
        <f t="shared" si="228"/>
        <v>0</v>
      </c>
      <c r="BH271" s="128">
        <f t="shared" si="228"/>
        <v>0</v>
      </c>
      <c r="BI271" s="128">
        <f t="shared" si="228"/>
        <v>0</v>
      </c>
      <c r="BJ271" s="128">
        <f t="shared" si="228"/>
        <v>0</v>
      </c>
      <c r="BK271" s="128">
        <f t="shared" si="228"/>
        <v>0</v>
      </c>
      <c r="BL271" s="128">
        <f t="shared" si="228"/>
        <v>0</v>
      </c>
      <c r="BM271" s="128">
        <f t="shared" si="228"/>
        <v>0</v>
      </c>
      <c r="BN271" s="128">
        <f t="shared" si="228"/>
        <v>0</v>
      </c>
      <c r="BO271" s="128">
        <f t="shared" si="228"/>
        <v>0</v>
      </c>
      <c r="BP271" s="128">
        <f t="shared" si="228"/>
        <v>0</v>
      </c>
      <c r="BQ271" s="127">
        <f t="shared" si="228"/>
        <v>0</v>
      </c>
      <c r="BR271" s="129">
        <f t="shared" si="228"/>
        <v>0</v>
      </c>
      <c r="BS271" s="128">
        <f t="shared" ref="BS271:CC271" si="229">SUM(BS273:BS342)</f>
        <v>0</v>
      </c>
      <c r="BT271" s="128">
        <f t="shared" si="229"/>
        <v>0</v>
      </c>
      <c r="BU271" s="128">
        <f t="shared" si="229"/>
        <v>0</v>
      </c>
      <c r="BV271" s="128">
        <f t="shared" si="229"/>
        <v>0</v>
      </c>
      <c r="BW271" s="128">
        <f t="shared" si="229"/>
        <v>0</v>
      </c>
      <c r="BX271" s="128">
        <f t="shared" si="229"/>
        <v>0</v>
      </c>
      <c r="BY271" s="128">
        <f t="shared" si="229"/>
        <v>0</v>
      </c>
      <c r="BZ271" s="128">
        <f t="shared" si="229"/>
        <v>0</v>
      </c>
      <c r="CA271" s="128">
        <f t="shared" si="229"/>
        <v>0</v>
      </c>
      <c r="CB271" s="128">
        <f t="shared" si="229"/>
        <v>0</v>
      </c>
      <c r="CC271" s="127">
        <f t="shared" si="229"/>
        <v>0</v>
      </c>
      <c r="CD271" s="40" t="s">
        <v>50</v>
      </c>
    </row>
    <row r="272" spans="1:82" x14ac:dyDescent="0.35">
      <c r="A272" s="326"/>
      <c r="B272" s="335" t="s">
        <v>498</v>
      </c>
      <c r="C272" s="336" t="s">
        <v>499</v>
      </c>
      <c r="D272" s="337"/>
      <c r="E272" s="327"/>
      <c r="F272" s="328"/>
      <c r="G272" s="329"/>
      <c r="H272" s="330"/>
      <c r="I272" s="331"/>
      <c r="J272" s="330"/>
      <c r="K272" s="332"/>
      <c r="L272" s="332"/>
      <c r="M272" s="332"/>
      <c r="N272" s="332"/>
      <c r="O272" s="332"/>
      <c r="P272" s="332"/>
      <c r="Q272" s="332"/>
      <c r="R272" s="332"/>
      <c r="S272" s="332"/>
      <c r="T272" s="332"/>
      <c r="U272" s="331"/>
      <c r="V272" s="330"/>
      <c r="W272" s="332"/>
      <c r="X272" s="332"/>
      <c r="Y272" s="332"/>
      <c r="Z272" s="332"/>
      <c r="AA272" s="332"/>
      <c r="AB272" s="332"/>
      <c r="AC272" s="332"/>
      <c r="AD272" s="332"/>
      <c r="AE272" s="332"/>
      <c r="AF272" s="332"/>
      <c r="AG272" s="331"/>
      <c r="AH272" s="333"/>
      <c r="AI272" s="332"/>
      <c r="AJ272" s="332"/>
      <c r="AK272" s="332"/>
      <c r="AL272" s="332"/>
      <c r="AM272" s="332"/>
      <c r="AN272" s="332"/>
      <c r="AO272" s="332"/>
      <c r="AP272" s="332"/>
      <c r="AQ272" s="332"/>
      <c r="AR272" s="332"/>
      <c r="AS272" s="331"/>
      <c r="AT272" s="333"/>
      <c r="AU272" s="332"/>
      <c r="AV272" s="332"/>
      <c r="AW272" s="332"/>
      <c r="AX272" s="332"/>
      <c r="AY272" s="332"/>
      <c r="AZ272" s="332"/>
      <c r="BA272" s="332"/>
      <c r="BB272" s="332"/>
      <c r="BC272" s="332"/>
      <c r="BD272" s="332"/>
      <c r="BE272" s="331"/>
      <c r="BF272" s="333"/>
      <c r="BG272" s="332"/>
      <c r="BH272" s="332"/>
      <c r="BI272" s="332"/>
      <c r="BJ272" s="332"/>
      <c r="BK272" s="332"/>
      <c r="BL272" s="332"/>
      <c r="BM272" s="332"/>
      <c r="BN272" s="332"/>
      <c r="BO272" s="332"/>
      <c r="BP272" s="332"/>
      <c r="BQ272" s="331"/>
      <c r="BR272" s="333"/>
      <c r="BS272" s="332"/>
      <c r="BT272" s="332"/>
      <c r="BU272" s="332"/>
      <c r="BV272" s="332"/>
      <c r="BW272" s="332"/>
      <c r="BX272" s="332"/>
      <c r="BY272" s="332"/>
      <c r="BZ272" s="332"/>
      <c r="CA272" s="332"/>
      <c r="CB272" s="332"/>
      <c r="CC272" s="331"/>
      <c r="CD272" s="334"/>
    </row>
    <row r="273" spans="1:82" x14ac:dyDescent="0.35">
      <c r="A273" s="150"/>
      <c r="B273" s="74" t="s">
        <v>500</v>
      </c>
      <c r="C273" s="130" t="s">
        <v>501</v>
      </c>
      <c r="D273" s="131" t="s">
        <v>502</v>
      </c>
      <c r="E273" s="255">
        <v>60</v>
      </c>
      <c r="F273" s="215"/>
      <c r="G273" s="75">
        <f t="shared" ref="G273" si="230">+E273*F273</f>
        <v>0</v>
      </c>
      <c r="H273" s="229"/>
      <c r="I273" s="231"/>
      <c r="J273" s="229"/>
      <c r="K273" s="230"/>
      <c r="L273" s="230"/>
      <c r="M273" s="230"/>
      <c r="N273" s="230"/>
      <c r="O273" s="230"/>
      <c r="P273" s="230"/>
      <c r="Q273" s="230"/>
      <c r="R273" s="230"/>
      <c r="S273" s="230"/>
      <c r="T273" s="230"/>
      <c r="U273" s="231">
        <f t="shared" ref="U273:U274" si="231">G273/6</f>
        <v>0</v>
      </c>
      <c r="V273" s="229"/>
      <c r="W273" s="230"/>
      <c r="X273" s="230"/>
      <c r="Y273" s="230"/>
      <c r="Z273" s="230"/>
      <c r="AA273" s="230"/>
      <c r="AB273" s="230"/>
      <c r="AC273" s="230"/>
      <c r="AD273" s="230"/>
      <c r="AE273" s="230"/>
      <c r="AF273" s="230"/>
      <c r="AG273" s="231">
        <f>G273/6</f>
        <v>0</v>
      </c>
      <c r="AH273" s="232"/>
      <c r="AI273" s="230"/>
      <c r="AJ273" s="230"/>
      <c r="AK273" s="230"/>
      <c r="AL273" s="230"/>
      <c r="AM273" s="230"/>
      <c r="AN273" s="230"/>
      <c r="AO273" s="230"/>
      <c r="AP273" s="230"/>
      <c r="AQ273" s="230"/>
      <c r="AR273" s="230"/>
      <c r="AS273" s="231">
        <f t="shared" ref="AS273:AS274" si="232">G273/6</f>
        <v>0</v>
      </c>
      <c r="AT273" s="232"/>
      <c r="AU273" s="230"/>
      <c r="AV273" s="230"/>
      <c r="AW273" s="230"/>
      <c r="AX273" s="230"/>
      <c r="AY273" s="230"/>
      <c r="AZ273" s="230"/>
      <c r="BA273" s="230"/>
      <c r="BB273" s="230"/>
      <c r="BC273" s="230"/>
      <c r="BD273" s="230"/>
      <c r="BE273" s="231">
        <f>G273/6</f>
        <v>0</v>
      </c>
      <c r="BF273" s="232"/>
      <c r="BG273" s="230"/>
      <c r="BH273" s="230"/>
      <c r="BI273" s="230"/>
      <c r="BJ273" s="230"/>
      <c r="BK273" s="230"/>
      <c r="BL273" s="230"/>
      <c r="BM273" s="230"/>
      <c r="BN273" s="230"/>
      <c r="BO273" s="230"/>
      <c r="BP273" s="230"/>
      <c r="BQ273" s="231">
        <f>G273/6</f>
        <v>0</v>
      </c>
      <c r="BR273" s="232"/>
      <c r="BS273" s="230"/>
      <c r="BT273" s="230"/>
      <c r="BU273" s="230"/>
      <c r="BV273" s="230"/>
      <c r="BW273" s="230"/>
      <c r="BX273" s="230"/>
      <c r="BY273" s="230"/>
      <c r="BZ273" s="230"/>
      <c r="CA273" s="230"/>
      <c r="CB273" s="230"/>
      <c r="CC273" s="231">
        <f>G273-SUM(H273:CB273)</f>
        <v>0</v>
      </c>
      <c r="CD273" s="40" t="s">
        <v>50</v>
      </c>
    </row>
    <row r="274" spans="1:82" x14ac:dyDescent="0.35">
      <c r="A274" s="150"/>
      <c r="B274" s="74" t="s">
        <v>503</v>
      </c>
      <c r="C274" s="130" t="s">
        <v>504</v>
      </c>
      <c r="D274" s="131" t="s">
        <v>505</v>
      </c>
      <c r="E274" s="255">
        <v>100</v>
      </c>
      <c r="F274" s="215"/>
      <c r="G274" s="75">
        <f>+E274*F274</f>
        <v>0</v>
      </c>
      <c r="H274" s="229"/>
      <c r="I274" s="231"/>
      <c r="J274" s="229"/>
      <c r="K274" s="230"/>
      <c r="L274" s="230"/>
      <c r="M274" s="230"/>
      <c r="N274" s="230"/>
      <c r="O274" s="230"/>
      <c r="P274" s="230"/>
      <c r="Q274" s="230"/>
      <c r="R274" s="230"/>
      <c r="S274" s="230"/>
      <c r="T274" s="230"/>
      <c r="U274" s="231">
        <f t="shared" si="231"/>
        <v>0</v>
      </c>
      <c r="V274" s="229"/>
      <c r="W274" s="230"/>
      <c r="X274" s="230"/>
      <c r="Y274" s="230"/>
      <c r="Z274" s="230"/>
      <c r="AA274" s="230"/>
      <c r="AB274" s="230"/>
      <c r="AC274" s="230"/>
      <c r="AD274" s="230"/>
      <c r="AE274" s="230"/>
      <c r="AF274" s="230"/>
      <c r="AG274" s="231">
        <f>G274/6</f>
        <v>0</v>
      </c>
      <c r="AH274" s="232"/>
      <c r="AI274" s="230"/>
      <c r="AJ274" s="230"/>
      <c r="AK274" s="230"/>
      <c r="AL274" s="230"/>
      <c r="AM274" s="230"/>
      <c r="AN274" s="230"/>
      <c r="AO274" s="230"/>
      <c r="AP274" s="230"/>
      <c r="AQ274" s="230"/>
      <c r="AR274" s="230"/>
      <c r="AS274" s="231">
        <f t="shared" si="232"/>
        <v>0</v>
      </c>
      <c r="AT274" s="232"/>
      <c r="AU274" s="230"/>
      <c r="AV274" s="230"/>
      <c r="AW274" s="230"/>
      <c r="AX274" s="230"/>
      <c r="AY274" s="230"/>
      <c r="AZ274" s="230"/>
      <c r="BA274" s="230"/>
      <c r="BB274" s="230"/>
      <c r="BC274" s="230"/>
      <c r="BD274" s="230"/>
      <c r="BE274" s="231">
        <f>G274/6</f>
        <v>0</v>
      </c>
      <c r="BF274" s="232"/>
      <c r="BG274" s="230"/>
      <c r="BH274" s="230"/>
      <c r="BI274" s="230"/>
      <c r="BJ274" s="230"/>
      <c r="BK274" s="230"/>
      <c r="BL274" s="230"/>
      <c r="BM274" s="230"/>
      <c r="BN274" s="230"/>
      <c r="BO274" s="230"/>
      <c r="BP274" s="230"/>
      <c r="BQ274" s="231">
        <f>G274/6</f>
        <v>0</v>
      </c>
      <c r="BR274" s="232"/>
      <c r="BS274" s="230"/>
      <c r="BT274" s="230"/>
      <c r="BU274" s="230"/>
      <c r="BV274" s="230"/>
      <c r="BW274" s="230"/>
      <c r="BX274" s="230"/>
      <c r="BY274" s="230"/>
      <c r="BZ274" s="230"/>
      <c r="CA274" s="230"/>
      <c r="CB274" s="230"/>
      <c r="CC274" s="231">
        <f>G274-SUM(H274:CB274)</f>
        <v>0</v>
      </c>
      <c r="CD274" s="40" t="s">
        <v>50</v>
      </c>
    </row>
    <row r="275" spans="1:82" x14ac:dyDescent="0.35">
      <c r="A275" s="326"/>
      <c r="B275" s="310" t="s">
        <v>506</v>
      </c>
      <c r="C275" s="325" t="s">
        <v>507</v>
      </c>
      <c r="D275" s="311" t="s">
        <v>90</v>
      </c>
      <c r="E275" s="312">
        <v>0</v>
      </c>
      <c r="F275" s="328"/>
      <c r="G275" s="329">
        <f>+E275*F275</f>
        <v>0</v>
      </c>
      <c r="H275" s="330"/>
      <c r="I275" s="331"/>
      <c r="J275" s="330"/>
      <c r="K275" s="332"/>
      <c r="L275" s="332"/>
      <c r="M275" s="332"/>
      <c r="N275" s="332"/>
      <c r="O275" s="332"/>
      <c r="P275" s="332"/>
      <c r="Q275" s="332"/>
      <c r="R275" s="332"/>
      <c r="S275" s="332"/>
      <c r="T275" s="332"/>
      <c r="U275" s="331">
        <f>G275/2.5</f>
        <v>0</v>
      </c>
      <c r="V275" s="330"/>
      <c r="W275" s="332"/>
      <c r="X275" s="332"/>
      <c r="Y275" s="332"/>
      <c r="Z275" s="332"/>
      <c r="AA275" s="332"/>
      <c r="AB275" s="332"/>
      <c r="AC275" s="332"/>
      <c r="AD275" s="332"/>
      <c r="AE275" s="332"/>
      <c r="AF275" s="332"/>
      <c r="AG275" s="331">
        <f>G275/2.5</f>
        <v>0</v>
      </c>
      <c r="AH275" s="333"/>
      <c r="AI275" s="332"/>
      <c r="AJ275" s="332"/>
      <c r="AK275" s="332"/>
      <c r="AL275" s="332"/>
      <c r="AM275" s="332">
        <f>G275-SUM(J275:AL275)</f>
        <v>0</v>
      </c>
      <c r="AN275" s="332"/>
      <c r="AO275" s="332"/>
      <c r="AP275" s="332"/>
      <c r="AQ275" s="332"/>
      <c r="AR275" s="332"/>
      <c r="AS275" s="331"/>
      <c r="AT275" s="333"/>
      <c r="AU275" s="332"/>
      <c r="AV275" s="332"/>
      <c r="AW275" s="332"/>
      <c r="AX275" s="332"/>
      <c r="AY275" s="332"/>
      <c r="AZ275" s="332"/>
      <c r="BA275" s="332"/>
      <c r="BB275" s="332"/>
      <c r="BC275" s="332"/>
      <c r="BD275" s="332"/>
      <c r="BE275" s="331"/>
      <c r="BF275" s="333"/>
      <c r="BG275" s="332"/>
      <c r="BH275" s="332"/>
      <c r="BI275" s="332"/>
      <c r="BJ275" s="332"/>
      <c r="BK275" s="332"/>
      <c r="BL275" s="332"/>
      <c r="BM275" s="332"/>
      <c r="BN275" s="332"/>
      <c r="BO275" s="332"/>
      <c r="BP275" s="332"/>
      <c r="BQ275" s="331"/>
      <c r="BR275" s="333"/>
      <c r="BS275" s="332"/>
      <c r="BT275" s="332"/>
      <c r="BU275" s="332"/>
      <c r="BV275" s="332"/>
      <c r="BW275" s="332"/>
      <c r="BX275" s="332"/>
      <c r="BY275" s="332"/>
      <c r="BZ275" s="332"/>
      <c r="CA275" s="332"/>
      <c r="CB275" s="332"/>
      <c r="CC275" s="331">
        <f>G275-SUM(H275:CB275)</f>
        <v>0</v>
      </c>
      <c r="CD275" s="334" t="s">
        <v>50</v>
      </c>
    </row>
    <row r="276" spans="1:82" x14ac:dyDescent="0.35">
      <c r="A276" s="326"/>
      <c r="B276" s="310" t="s">
        <v>508</v>
      </c>
      <c r="C276" s="325" t="s">
        <v>509</v>
      </c>
      <c r="D276" s="311" t="s">
        <v>90</v>
      </c>
      <c r="E276" s="312">
        <v>0</v>
      </c>
      <c r="F276" s="328"/>
      <c r="G276" s="329"/>
      <c r="H276" s="330"/>
      <c r="I276" s="331"/>
      <c r="J276" s="330"/>
      <c r="K276" s="332"/>
      <c r="L276" s="332"/>
      <c r="M276" s="332"/>
      <c r="N276" s="332"/>
      <c r="O276" s="332"/>
      <c r="P276" s="332"/>
      <c r="Q276" s="332"/>
      <c r="R276" s="332"/>
      <c r="S276" s="332"/>
      <c r="T276" s="332"/>
      <c r="U276" s="331"/>
      <c r="V276" s="330"/>
      <c r="W276" s="332"/>
      <c r="X276" s="332"/>
      <c r="Y276" s="332"/>
      <c r="Z276" s="332"/>
      <c r="AA276" s="332"/>
      <c r="AB276" s="332"/>
      <c r="AC276" s="332"/>
      <c r="AD276" s="332"/>
      <c r="AE276" s="332"/>
      <c r="AF276" s="332"/>
      <c r="AG276" s="331"/>
      <c r="AH276" s="333"/>
      <c r="AI276" s="332"/>
      <c r="AJ276" s="332"/>
      <c r="AK276" s="332"/>
      <c r="AL276" s="332"/>
      <c r="AM276" s="332"/>
      <c r="AN276" s="332"/>
      <c r="AO276" s="332"/>
      <c r="AP276" s="332"/>
      <c r="AQ276" s="332"/>
      <c r="AR276" s="332"/>
      <c r="AS276" s="331"/>
      <c r="AT276" s="333"/>
      <c r="AU276" s="332"/>
      <c r="AV276" s="332"/>
      <c r="AW276" s="332"/>
      <c r="AX276" s="332"/>
      <c r="AY276" s="332"/>
      <c r="AZ276" s="332"/>
      <c r="BA276" s="332"/>
      <c r="BB276" s="332"/>
      <c r="BC276" s="332"/>
      <c r="BD276" s="332"/>
      <c r="BE276" s="331"/>
      <c r="BF276" s="333"/>
      <c r="BG276" s="332"/>
      <c r="BH276" s="332"/>
      <c r="BI276" s="332"/>
      <c r="BJ276" s="332"/>
      <c r="BK276" s="332"/>
      <c r="BL276" s="332"/>
      <c r="BM276" s="332"/>
      <c r="BN276" s="332"/>
      <c r="BO276" s="332"/>
      <c r="BP276" s="332"/>
      <c r="BQ276" s="331"/>
      <c r="BR276" s="333"/>
      <c r="BS276" s="332"/>
      <c r="BT276" s="332"/>
      <c r="BU276" s="332"/>
      <c r="BV276" s="332"/>
      <c r="BW276" s="332"/>
      <c r="BX276" s="332"/>
      <c r="BY276" s="332"/>
      <c r="BZ276" s="332"/>
      <c r="CA276" s="332"/>
      <c r="CB276" s="332"/>
      <c r="CC276" s="331"/>
      <c r="CD276" s="334"/>
    </row>
    <row r="277" spans="1:82" x14ac:dyDescent="0.35">
      <c r="A277" s="150"/>
      <c r="B277" s="102" t="s">
        <v>510</v>
      </c>
      <c r="C277" s="261" t="s">
        <v>511</v>
      </c>
      <c r="D277" s="131"/>
      <c r="E277" s="255"/>
      <c r="F277" s="223"/>
      <c r="G277" s="75"/>
      <c r="H277" s="229"/>
      <c r="I277" s="231"/>
      <c r="J277" s="229"/>
      <c r="K277" s="230"/>
      <c r="L277" s="230"/>
      <c r="M277" s="230"/>
      <c r="N277" s="230"/>
      <c r="O277" s="230"/>
      <c r="P277" s="230"/>
      <c r="Q277" s="230"/>
      <c r="R277" s="230"/>
      <c r="S277" s="230"/>
      <c r="T277" s="230"/>
      <c r="U277" s="231"/>
      <c r="V277" s="229"/>
      <c r="W277" s="230"/>
      <c r="X277" s="230"/>
      <c r="Y277" s="230"/>
      <c r="Z277" s="230"/>
      <c r="AA277" s="230"/>
      <c r="AB277" s="230"/>
      <c r="AC277" s="230"/>
      <c r="AD277" s="230"/>
      <c r="AE277" s="230"/>
      <c r="AF277" s="230"/>
      <c r="AG277" s="231"/>
      <c r="AH277" s="232"/>
      <c r="AI277" s="230"/>
      <c r="AJ277" s="230"/>
      <c r="AK277" s="230"/>
      <c r="AL277" s="230"/>
      <c r="AM277" s="230"/>
      <c r="AN277" s="230"/>
      <c r="AO277" s="230"/>
      <c r="AP277" s="230"/>
      <c r="AQ277" s="230"/>
      <c r="AR277" s="230"/>
      <c r="AS277" s="231"/>
      <c r="AT277" s="232"/>
      <c r="AU277" s="230"/>
      <c r="AV277" s="230"/>
      <c r="AW277" s="230"/>
      <c r="AX277" s="230"/>
      <c r="AY277" s="230"/>
      <c r="AZ277" s="230"/>
      <c r="BA277" s="230"/>
      <c r="BB277" s="230"/>
      <c r="BC277" s="230"/>
      <c r="BD277" s="230"/>
      <c r="BE277" s="231"/>
      <c r="BF277" s="232"/>
      <c r="BG277" s="230"/>
      <c r="BH277" s="230"/>
      <c r="BI277" s="230"/>
      <c r="BJ277" s="230"/>
      <c r="BK277" s="230"/>
      <c r="BL277" s="230"/>
      <c r="BM277" s="230"/>
      <c r="BN277" s="230"/>
      <c r="BO277" s="230"/>
      <c r="BP277" s="230"/>
      <c r="BQ277" s="231"/>
      <c r="BR277" s="232"/>
      <c r="BS277" s="230"/>
      <c r="BT277" s="230"/>
      <c r="BU277" s="230"/>
      <c r="BV277" s="230"/>
      <c r="BW277" s="230"/>
      <c r="BX277" s="230"/>
      <c r="BY277" s="230"/>
      <c r="BZ277" s="230"/>
      <c r="CA277" s="230"/>
      <c r="CB277" s="230"/>
      <c r="CC277" s="231"/>
      <c r="CD277" s="40"/>
    </row>
    <row r="278" spans="1:82" x14ac:dyDescent="0.35">
      <c r="A278" s="150"/>
      <c r="B278" s="74" t="s">
        <v>512</v>
      </c>
      <c r="C278" s="130" t="s">
        <v>513</v>
      </c>
      <c r="D278" s="131" t="s">
        <v>248</v>
      </c>
      <c r="E278" s="255">
        <v>8</v>
      </c>
      <c r="F278" s="215"/>
      <c r="G278" s="75">
        <f t="shared" ref="G278:G282" si="233">+E278*F278</f>
        <v>0</v>
      </c>
      <c r="H278" s="229"/>
      <c r="I278" s="231"/>
      <c r="J278" s="229"/>
      <c r="K278" s="230"/>
      <c r="L278" s="230"/>
      <c r="M278" s="230"/>
      <c r="N278" s="230"/>
      <c r="O278" s="230"/>
      <c r="P278" s="230"/>
      <c r="Q278" s="230"/>
      <c r="R278" s="230"/>
      <c r="S278" s="230"/>
      <c r="T278" s="230"/>
      <c r="U278" s="231">
        <f t="shared" ref="U278:U280" si="234">G278/6</f>
        <v>0</v>
      </c>
      <c r="V278" s="229"/>
      <c r="W278" s="230"/>
      <c r="X278" s="230"/>
      <c r="Y278" s="230"/>
      <c r="Z278" s="230"/>
      <c r="AA278" s="230"/>
      <c r="AB278" s="230"/>
      <c r="AC278" s="230"/>
      <c r="AD278" s="230"/>
      <c r="AE278" s="230"/>
      <c r="AF278" s="230"/>
      <c r="AG278" s="231">
        <f t="shared" ref="AG278:AG280" si="235">G278/6</f>
        <v>0</v>
      </c>
      <c r="AH278" s="232"/>
      <c r="AI278" s="230"/>
      <c r="AJ278" s="230"/>
      <c r="AK278" s="230"/>
      <c r="AL278" s="230"/>
      <c r="AM278" s="230"/>
      <c r="AN278" s="230"/>
      <c r="AO278" s="230"/>
      <c r="AP278" s="230"/>
      <c r="AQ278" s="230"/>
      <c r="AR278" s="230"/>
      <c r="AS278" s="231">
        <f t="shared" ref="AS278:AS280" si="236">G278/6</f>
        <v>0</v>
      </c>
      <c r="AT278" s="232"/>
      <c r="AU278" s="230"/>
      <c r="AV278" s="230"/>
      <c r="AW278" s="230"/>
      <c r="AX278" s="230"/>
      <c r="AY278" s="230"/>
      <c r="AZ278" s="230"/>
      <c r="BA278" s="230"/>
      <c r="BB278" s="230"/>
      <c r="BC278" s="230"/>
      <c r="BD278" s="230"/>
      <c r="BE278" s="231">
        <f t="shared" ref="BE278:BE280" si="237">G278/6</f>
        <v>0</v>
      </c>
      <c r="BF278" s="232"/>
      <c r="BG278" s="230"/>
      <c r="BH278" s="230"/>
      <c r="BI278" s="230"/>
      <c r="BJ278" s="230"/>
      <c r="BK278" s="230"/>
      <c r="BL278" s="230"/>
      <c r="BM278" s="230"/>
      <c r="BN278" s="230"/>
      <c r="BO278" s="230"/>
      <c r="BP278" s="230"/>
      <c r="BQ278" s="231">
        <f t="shared" ref="BQ278:BQ280" si="238">G278/6</f>
        <v>0</v>
      </c>
      <c r="BR278" s="232"/>
      <c r="BS278" s="230"/>
      <c r="BT278" s="230"/>
      <c r="BU278" s="230"/>
      <c r="BV278" s="230"/>
      <c r="BW278" s="230"/>
      <c r="BX278" s="230"/>
      <c r="BY278" s="230"/>
      <c r="BZ278" s="230"/>
      <c r="CA278" s="230"/>
      <c r="CB278" s="230"/>
      <c r="CC278" s="231">
        <f>G278-SUM(H278:CB278)</f>
        <v>0</v>
      </c>
      <c r="CD278" s="40" t="s">
        <v>50</v>
      </c>
    </row>
    <row r="279" spans="1:82" x14ac:dyDescent="0.35">
      <c r="A279" s="187"/>
      <c r="B279" s="310" t="s">
        <v>514</v>
      </c>
      <c r="C279" s="325" t="s">
        <v>515</v>
      </c>
      <c r="D279" s="311" t="s">
        <v>248</v>
      </c>
      <c r="E279" s="312">
        <v>0</v>
      </c>
      <c r="F279" s="324"/>
      <c r="G279" s="75">
        <f t="shared" si="233"/>
        <v>0</v>
      </c>
      <c r="H279" s="229"/>
      <c r="I279" s="231"/>
      <c r="J279" s="229"/>
      <c r="K279" s="230"/>
      <c r="L279" s="230"/>
      <c r="M279" s="230"/>
      <c r="N279" s="230"/>
      <c r="O279" s="230"/>
      <c r="P279" s="230"/>
      <c r="Q279" s="230"/>
      <c r="R279" s="230"/>
      <c r="S279" s="230"/>
      <c r="T279" s="230"/>
      <c r="U279" s="231">
        <f t="shared" si="234"/>
        <v>0</v>
      </c>
      <c r="V279" s="229"/>
      <c r="W279" s="230"/>
      <c r="X279" s="230"/>
      <c r="Y279" s="230"/>
      <c r="Z279" s="230"/>
      <c r="AA279" s="230"/>
      <c r="AB279" s="230"/>
      <c r="AC279" s="230"/>
      <c r="AD279" s="230"/>
      <c r="AE279" s="230"/>
      <c r="AF279" s="230"/>
      <c r="AG279" s="231">
        <f t="shared" si="235"/>
        <v>0</v>
      </c>
      <c r="AH279" s="232"/>
      <c r="AI279" s="230"/>
      <c r="AJ279" s="230"/>
      <c r="AK279" s="230"/>
      <c r="AL279" s="230"/>
      <c r="AM279" s="230"/>
      <c r="AN279" s="230"/>
      <c r="AO279" s="230"/>
      <c r="AP279" s="230"/>
      <c r="AQ279" s="230"/>
      <c r="AR279" s="230"/>
      <c r="AS279" s="231">
        <f t="shared" si="236"/>
        <v>0</v>
      </c>
      <c r="AT279" s="232"/>
      <c r="AU279" s="230"/>
      <c r="AV279" s="230"/>
      <c r="AW279" s="230"/>
      <c r="AX279" s="230"/>
      <c r="AY279" s="230"/>
      <c r="AZ279" s="230"/>
      <c r="BA279" s="230"/>
      <c r="BB279" s="230"/>
      <c r="BC279" s="230"/>
      <c r="BD279" s="230"/>
      <c r="BE279" s="231">
        <f t="shared" si="237"/>
        <v>0</v>
      </c>
      <c r="BF279" s="232"/>
      <c r="BG279" s="230"/>
      <c r="BH279" s="230"/>
      <c r="BI279" s="230"/>
      <c r="BJ279" s="230"/>
      <c r="BK279" s="230"/>
      <c r="BL279" s="230"/>
      <c r="BM279" s="230"/>
      <c r="BN279" s="230"/>
      <c r="BO279" s="230"/>
      <c r="BP279" s="230"/>
      <c r="BQ279" s="231">
        <f t="shared" si="238"/>
        <v>0</v>
      </c>
      <c r="BR279" s="232"/>
      <c r="BS279" s="230"/>
      <c r="BT279" s="230"/>
      <c r="BU279" s="230"/>
      <c r="BV279" s="230"/>
      <c r="BW279" s="230"/>
      <c r="BX279" s="230"/>
      <c r="BY279" s="230"/>
      <c r="BZ279" s="230"/>
      <c r="CA279" s="230"/>
      <c r="CB279" s="230"/>
      <c r="CC279" s="231">
        <f>G279-SUM(H279:CB279)</f>
        <v>0</v>
      </c>
      <c r="CD279" s="40" t="s">
        <v>50</v>
      </c>
    </row>
    <row r="280" spans="1:82" x14ac:dyDescent="0.35">
      <c r="A280" s="187"/>
      <c r="B280" s="74" t="s">
        <v>516</v>
      </c>
      <c r="C280" s="130" t="s">
        <v>517</v>
      </c>
      <c r="D280" s="131" t="s">
        <v>248</v>
      </c>
      <c r="E280" s="255">
        <v>10</v>
      </c>
      <c r="F280" s="215"/>
      <c r="G280" s="75">
        <f t="shared" si="233"/>
        <v>0</v>
      </c>
      <c r="H280" s="229"/>
      <c r="I280" s="231"/>
      <c r="J280" s="229"/>
      <c r="K280" s="230"/>
      <c r="L280" s="230"/>
      <c r="M280" s="230"/>
      <c r="N280" s="230"/>
      <c r="O280" s="230"/>
      <c r="P280" s="230"/>
      <c r="Q280" s="230"/>
      <c r="R280" s="230"/>
      <c r="S280" s="230"/>
      <c r="T280" s="230"/>
      <c r="U280" s="231">
        <f t="shared" si="234"/>
        <v>0</v>
      </c>
      <c r="V280" s="229"/>
      <c r="W280" s="230"/>
      <c r="X280" s="230"/>
      <c r="Y280" s="230"/>
      <c r="Z280" s="230"/>
      <c r="AA280" s="230"/>
      <c r="AB280" s="230"/>
      <c r="AC280" s="230"/>
      <c r="AD280" s="230"/>
      <c r="AE280" s="230"/>
      <c r="AF280" s="230"/>
      <c r="AG280" s="231">
        <f t="shared" si="235"/>
        <v>0</v>
      </c>
      <c r="AH280" s="232"/>
      <c r="AI280" s="230"/>
      <c r="AJ280" s="230"/>
      <c r="AK280" s="230"/>
      <c r="AL280" s="230"/>
      <c r="AM280" s="230"/>
      <c r="AN280" s="230"/>
      <c r="AO280" s="230"/>
      <c r="AP280" s="230"/>
      <c r="AQ280" s="230"/>
      <c r="AR280" s="230"/>
      <c r="AS280" s="231">
        <f t="shared" si="236"/>
        <v>0</v>
      </c>
      <c r="AT280" s="232"/>
      <c r="AU280" s="230"/>
      <c r="AV280" s="230"/>
      <c r="AW280" s="230"/>
      <c r="AX280" s="230"/>
      <c r="AY280" s="230"/>
      <c r="AZ280" s="230"/>
      <c r="BA280" s="230"/>
      <c r="BB280" s="230"/>
      <c r="BC280" s="230"/>
      <c r="BD280" s="230"/>
      <c r="BE280" s="231">
        <f t="shared" si="237"/>
        <v>0</v>
      </c>
      <c r="BF280" s="232"/>
      <c r="BG280" s="230"/>
      <c r="BH280" s="230"/>
      <c r="BI280" s="230"/>
      <c r="BJ280" s="230"/>
      <c r="BK280" s="230"/>
      <c r="BL280" s="230"/>
      <c r="BM280" s="230"/>
      <c r="BN280" s="230"/>
      <c r="BO280" s="230"/>
      <c r="BP280" s="230"/>
      <c r="BQ280" s="231">
        <f t="shared" si="238"/>
        <v>0</v>
      </c>
      <c r="BR280" s="232"/>
      <c r="BS280" s="230"/>
      <c r="BT280" s="230"/>
      <c r="BU280" s="230"/>
      <c r="BV280" s="230"/>
      <c r="BW280" s="230"/>
      <c r="BX280" s="230"/>
      <c r="BY280" s="230"/>
      <c r="BZ280" s="230"/>
      <c r="CA280" s="230"/>
      <c r="CB280" s="230"/>
      <c r="CC280" s="231">
        <f>G280-SUM(H280:CB280)</f>
        <v>0</v>
      </c>
      <c r="CD280" s="40" t="s">
        <v>50</v>
      </c>
    </row>
    <row r="281" spans="1:82" x14ac:dyDescent="0.35">
      <c r="A281" s="150"/>
      <c r="B281" s="74" t="s">
        <v>518</v>
      </c>
      <c r="C281" s="130" t="s">
        <v>519</v>
      </c>
      <c r="D281" s="131" t="s">
        <v>90</v>
      </c>
      <c r="E281" s="255">
        <v>1</v>
      </c>
      <c r="F281" s="215"/>
      <c r="G281" s="75">
        <f t="shared" si="233"/>
        <v>0</v>
      </c>
      <c r="H281" s="229"/>
      <c r="I281" s="231"/>
      <c r="J281" s="229"/>
      <c r="K281" s="230"/>
      <c r="L281" s="230"/>
      <c r="M281" s="230"/>
      <c r="N281" s="230"/>
      <c r="O281" s="230"/>
      <c r="P281" s="230"/>
      <c r="Q281" s="230"/>
      <c r="R281" s="230"/>
      <c r="S281" s="230"/>
      <c r="T281" s="230"/>
      <c r="U281" s="231">
        <f>G281/6</f>
        <v>0</v>
      </c>
      <c r="V281" s="229"/>
      <c r="W281" s="230"/>
      <c r="X281" s="230"/>
      <c r="Y281" s="230"/>
      <c r="Z281" s="230"/>
      <c r="AA281" s="230"/>
      <c r="AB281" s="230"/>
      <c r="AC281" s="230"/>
      <c r="AD281" s="230"/>
      <c r="AE281" s="230"/>
      <c r="AF281" s="230"/>
      <c r="AG281" s="231">
        <f>G281/6</f>
        <v>0</v>
      </c>
      <c r="AH281" s="232"/>
      <c r="AI281" s="230"/>
      <c r="AJ281" s="230"/>
      <c r="AK281" s="230"/>
      <c r="AL281" s="230"/>
      <c r="AM281" s="230"/>
      <c r="AN281" s="230"/>
      <c r="AO281" s="230"/>
      <c r="AP281" s="230"/>
      <c r="AQ281" s="230"/>
      <c r="AR281" s="230"/>
      <c r="AS281" s="231">
        <f>G281/6</f>
        <v>0</v>
      </c>
      <c r="AT281" s="232"/>
      <c r="AU281" s="230"/>
      <c r="AV281" s="230"/>
      <c r="AW281" s="230"/>
      <c r="AX281" s="230"/>
      <c r="AY281" s="230"/>
      <c r="AZ281" s="230"/>
      <c r="BA281" s="230"/>
      <c r="BB281" s="230"/>
      <c r="BC281" s="230"/>
      <c r="BD281" s="230"/>
      <c r="BE281" s="231">
        <f>G281/6</f>
        <v>0</v>
      </c>
      <c r="BF281" s="232"/>
      <c r="BG281" s="230"/>
      <c r="BH281" s="230"/>
      <c r="BI281" s="230"/>
      <c r="BJ281" s="230"/>
      <c r="BK281" s="230"/>
      <c r="BL281" s="230"/>
      <c r="BM281" s="230"/>
      <c r="BN281" s="230"/>
      <c r="BO281" s="230"/>
      <c r="BP281" s="230"/>
      <c r="BQ281" s="231">
        <f>G281/6</f>
        <v>0</v>
      </c>
      <c r="BR281" s="232"/>
      <c r="BS281" s="230"/>
      <c r="BT281" s="230"/>
      <c r="BU281" s="230"/>
      <c r="BV281" s="230"/>
      <c r="BW281" s="230"/>
      <c r="BX281" s="230"/>
      <c r="BY281" s="230"/>
      <c r="BZ281" s="230"/>
      <c r="CA281" s="230"/>
      <c r="CB281" s="230"/>
      <c r="CC281" s="231">
        <f>G281-SUM(H281:CB281)</f>
        <v>0</v>
      </c>
      <c r="CD281" s="40" t="s">
        <v>50</v>
      </c>
    </row>
    <row r="282" spans="1:82" x14ac:dyDescent="0.35">
      <c r="A282" s="150"/>
      <c r="B282" s="74" t="s">
        <v>520</v>
      </c>
      <c r="C282" s="130" t="s">
        <v>521</v>
      </c>
      <c r="D282" s="131" t="s">
        <v>90</v>
      </c>
      <c r="E282" s="255">
        <v>1</v>
      </c>
      <c r="F282" s="215"/>
      <c r="G282" s="75">
        <f t="shared" si="233"/>
        <v>0</v>
      </c>
      <c r="H282" s="229"/>
      <c r="I282" s="231"/>
      <c r="J282" s="229"/>
      <c r="K282" s="230"/>
      <c r="L282" s="230"/>
      <c r="M282" s="230"/>
      <c r="N282" s="230"/>
      <c r="O282" s="230"/>
      <c r="P282" s="230"/>
      <c r="Q282" s="230"/>
      <c r="R282" s="230"/>
      <c r="S282" s="230"/>
      <c r="T282" s="230"/>
      <c r="U282" s="231">
        <f>G282/6</f>
        <v>0</v>
      </c>
      <c r="V282" s="229"/>
      <c r="W282" s="230"/>
      <c r="X282" s="230"/>
      <c r="Y282" s="230"/>
      <c r="Z282" s="230"/>
      <c r="AA282" s="230"/>
      <c r="AB282" s="230"/>
      <c r="AC282" s="230"/>
      <c r="AD282" s="230"/>
      <c r="AE282" s="230"/>
      <c r="AF282" s="230"/>
      <c r="AG282" s="231">
        <f>G282/6</f>
        <v>0</v>
      </c>
      <c r="AH282" s="232"/>
      <c r="AI282" s="230"/>
      <c r="AJ282" s="230"/>
      <c r="AK282" s="230"/>
      <c r="AL282" s="230"/>
      <c r="AM282" s="230"/>
      <c r="AN282" s="230"/>
      <c r="AO282" s="230"/>
      <c r="AP282" s="230"/>
      <c r="AQ282" s="230"/>
      <c r="AR282" s="230"/>
      <c r="AS282" s="231">
        <f>G282/6</f>
        <v>0</v>
      </c>
      <c r="AT282" s="232"/>
      <c r="AU282" s="230"/>
      <c r="AV282" s="230"/>
      <c r="AW282" s="230"/>
      <c r="AX282" s="230"/>
      <c r="AY282" s="230"/>
      <c r="AZ282" s="230"/>
      <c r="BA282" s="230"/>
      <c r="BB282" s="230"/>
      <c r="BC282" s="230"/>
      <c r="BD282" s="230"/>
      <c r="BE282" s="231">
        <f>G282/6</f>
        <v>0</v>
      </c>
      <c r="BF282" s="232"/>
      <c r="BG282" s="230"/>
      <c r="BH282" s="230"/>
      <c r="BI282" s="230"/>
      <c r="BJ282" s="230"/>
      <c r="BK282" s="230"/>
      <c r="BL282" s="230"/>
      <c r="BM282" s="230"/>
      <c r="BN282" s="230"/>
      <c r="BO282" s="230"/>
      <c r="BP282" s="230"/>
      <c r="BQ282" s="231">
        <f>G282/6</f>
        <v>0</v>
      </c>
      <c r="BR282" s="232"/>
      <c r="BS282" s="230"/>
      <c r="BT282" s="230"/>
      <c r="BU282" s="230"/>
      <c r="BV282" s="230"/>
      <c r="BW282" s="230"/>
      <c r="BX282" s="230"/>
      <c r="BY282" s="230"/>
      <c r="BZ282" s="230"/>
      <c r="CA282" s="230"/>
      <c r="CB282" s="230"/>
      <c r="CC282" s="231">
        <f>G282-SUM(H282:CB282)</f>
        <v>0</v>
      </c>
      <c r="CD282" s="40" t="s">
        <v>50</v>
      </c>
    </row>
    <row r="283" spans="1:82" x14ac:dyDescent="0.35">
      <c r="A283" s="150"/>
      <c r="B283" s="102" t="s">
        <v>522</v>
      </c>
      <c r="C283" s="261" t="s">
        <v>523</v>
      </c>
      <c r="D283" s="131"/>
      <c r="E283" s="255"/>
      <c r="F283" s="223"/>
      <c r="G283" s="75"/>
      <c r="H283" s="229"/>
      <c r="I283" s="231"/>
      <c r="J283" s="229"/>
      <c r="K283" s="230"/>
      <c r="L283" s="230"/>
      <c r="M283" s="230"/>
      <c r="N283" s="230"/>
      <c r="O283" s="230"/>
      <c r="P283" s="230"/>
      <c r="Q283" s="230"/>
      <c r="R283" s="230"/>
      <c r="S283" s="230"/>
      <c r="T283" s="230"/>
      <c r="U283" s="231"/>
      <c r="V283" s="229"/>
      <c r="W283" s="230"/>
      <c r="X283" s="230"/>
      <c r="Y283" s="230"/>
      <c r="Z283" s="230"/>
      <c r="AA283" s="230"/>
      <c r="AB283" s="230"/>
      <c r="AC283" s="230"/>
      <c r="AD283" s="230"/>
      <c r="AE283" s="230"/>
      <c r="AF283" s="230"/>
      <c r="AG283" s="231"/>
      <c r="AH283" s="232"/>
      <c r="AI283" s="230"/>
      <c r="AJ283" s="230"/>
      <c r="AK283" s="230"/>
      <c r="AL283" s="230"/>
      <c r="AM283" s="230"/>
      <c r="AN283" s="230"/>
      <c r="AO283" s="230"/>
      <c r="AP283" s="230"/>
      <c r="AQ283" s="230"/>
      <c r="AR283" s="230"/>
      <c r="AS283" s="231"/>
      <c r="AT283" s="232"/>
      <c r="AU283" s="230"/>
      <c r="AV283" s="230"/>
      <c r="AW283" s="230"/>
      <c r="AX283" s="230"/>
      <c r="AY283" s="230"/>
      <c r="AZ283" s="230"/>
      <c r="BA283" s="230"/>
      <c r="BB283" s="230"/>
      <c r="BC283" s="230"/>
      <c r="BD283" s="230"/>
      <c r="BE283" s="231"/>
      <c r="BF283" s="232"/>
      <c r="BG283" s="230"/>
      <c r="BH283" s="230"/>
      <c r="BI283" s="230"/>
      <c r="BJ283" s="230"/>
      <c r="BK283" s="230"/>
      <c r="BL283" s="230"/>
      <c r="BM283" s="230"/>
      <c r="BN283" s="230"/>
      <c r="BO283" s="230"/>
      <c r="BP283" s="230"/>
      <c r="BQ283" s="231"/>
      <c r="BR283" s="232"/>
      <c r="BS283" s="230"/>
      <c r="BT283" s="230"/>
      <c r="BU283" s="230"/>
      <c r="BV283" s="230"/>
      <c r="BW283" s="230"/>
      <c r="BX283" s="230"/>
      <c r="BY283" s="230"/>
      <c r="BZ283" s="230"/>
      <c r="CA283" s="230"/>
      <c r="CB283" s="230"/>
      <c r="CC283" s="231"/>
      <c r="CD283" s="40"/>
    </row>
    <row r="284" spans="1:82" x14ac:dyDescent="0.35">
      <c r="A284" s="150"/>
      <c r="B284" s="188" t="s">
        <v>524</v>
      </c>
      <c r="C284" s="189" t="s">
        <v>525</v>
      </c>
      <c r="D284" s="190" t="s">
        <v>248</v>
      </c>
      <c r="E284" s="312">
        <v>0</v>
      </c>
      <c r="F284" s="324"/>
      <c r="G284" s="175">
        <f>+E284*F284</f>
        <v>0</v>
      </c>
      <c r="H284" s="229"/>
      <c r="I284" s="231"/>
      <c r="J284" s="229"/>
      <c r="K284" s="230"/>
      <c r="L284" s="230"/>
      <c r="M284" s="230"/>
      <c r="N284" s="230"/>
      <c r="O284" s="230"/>
      <c r="P284" s="230"/>
      <c r="Q284" s="230"/>
      <c r="R284" s="230"/>
      <c r="S284" s="230"/>
      <c r="T284" s="230"/>
      <c r="U284" s="231">
        <f t="shared" ref="U284:U285" si="239">G284/6</f>
        <v>0</v>
      </c>
      <c r="V284" s="229"/>
      <c r="W284" s="230"/>
      <c r="X284" s="230"/>
      <c r="Y284" s="230"/>
      <c r="Z284" s="230"/>
      <c r="AA284" s="230"/>
      <c r="AB284" s="230"/>
      <c r="AC284" s="230"/>
      <c r="AD284" s="230"/>
      <c r="AE284" s="230"/>
      <c r="AF284" s="230"/>
      <c r="AG284" s="231">
        <f>G284/6</f>
        <v>0</v>
      </c>
      <c r="AH284" s="232"/>
      <c r="AI284" s="230"/>
      <c r="AJ284" s="230"/>
      <c r="AK284" s="230"/>
      <c r="AL284" s="230"/>
      <c r="AM284" s="230"/>
      <c r="AN284" s="230"/>
      <c r="AO284" s="230"/>
      <c r="AP284" s="230"/>
      <c r="AQ284" s="230"/>
      <c r="AR284" s="230"/>
      <c r="AS284" s="231"/>
      <c r="AT284" s="232"/>
      <c r="AU284" s="230"/>
      <c r="AV284" s="230"/>
      <c r="AW284" s="230"/>
      <c r="AX284" s="230"/>
      <c r="AY284" s="230"/>
      <c r="AZ284" s="230"/>
      <c r="BA284" s="230"/>
      <c r="BB284" s="230"/>
      <c r="BC284" s="230"/>
      <c r="BD284" s="230"/>
      <c r="BE284" s="231"/>
      <c r="BF284" s="232"/>
      <c r="BG284" s="230"/>
      <c r="BH284" s="230"/>
      <c r="BI284" s="230"/>
      <c r="BJ284" s="230"/>
      <c r="BK284" s="230"/>
      <c r="BL284" s="230"/>
      <c r="BM284" s="230"/>
      <c r="BN284" s="230"/>
      <c r="BO284" s="230"/>
      <c r="BP284" s="230"/>
      <c r="BQ284" s="231"/>
      <c r="BR284" s="232"/>
      <c r="BS284" s="230"/>
      <c r="BT284" s="230"/>
      <c r="BU284" s="230"/>
      <c r="BV284" s="230"/>
      <c r="BW284" s="230"/>
      <c r="BX284" s="230"/>
      <c r="BY284" s="230"/>
      <c r="BZ284" s="230"/>
      <c r="CA284" s="230"/>
      <c r="CB284" s="230"/>
      <c r="CC284" s="231">
        <f>G284-SUM(H284:CB284)</f>
        <v>0</v>
      </c>
      <c r="CD284" s="40" t="s">
        <v>50</v>
      </c>
    </row>
    <row r="285" spans="1:82" x14ac:dyDescent="0.35">
      <c r="A285" s="150"/>
      <c r="B285" s="74" t="s">
        <v>526</v>
      </c>
      <c r="C285" s="221" t="s">
        <v>527</v>
      </c>
      <c r="D285" s="140" t="s">
        <v>248</v>
      </c>
      <c r="E285" s="255">
        <v>12</v>
      </c>
      <c r="F285" s="215"/>
      <c r="G285" s="75">
        <f t="shared" ref="G285" si="240">+E285*F285</f>
        <v>0</v>
      </c>
      <c r="H285" s="240"/>
      <c r="I285" s="241"/>
      <c r="J285" s="240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31">
        <f t="shared" si="239"/>
        <v>0</v>
      </c>
      <c r="V285" s="240"/>
      <c r="W285" s="242"/>
      <c r="X285" s="242"/>
      <c r="Y285" s="242"/>
      <c r="Z285" s="242"/>
      <c r="AA285" s="242"/>
      <c r="AB285" s="242"/>
      <c r="AC285" s="242"/>
      <c r="AD285" s="242"/>
      <c r="AE285" s="242"/>
      <c r="AF285" s="242"/>
      <c r="AG285" s="231">
        <f t="shared" ref="AG285" si="241">G285/6</f>
        <v>0</v>
      </c>
      <c r="AH285" s="243"/>
      <c r="AI285" s="242"/>
      <c r="AJ285" s="242"/>
      <c r="AK285" s="242"/>
      <c r="AL285" s="242"/>
      <c r="AM285" s="242"/>
      <c r="AN285" s="242"/>
      <c r="AO285" s="242"/>
      <c r="AP285" s="242"/>
      <c r="AQ285" s="242"/>
      <c r="AR285" s="242"/>
      <c r="AS285" s="231">
        <f t="shared" ref="AS285" si="242">G285/6</f>
        <v>0</v>
      </c>
      <c r="AT285" s="243"/>
      <c r="AU285" s="242"/>
      <c r="AV285" s="242"/>
      <c r="AW285" s="242"/>
      <c r="AX285" s="242"/>
      <c r="AY285" s="242"/>
      <c r="AZ285" s="242"/>
      <c r="BA285" s="242"/>
      <c r="BB285" s="242"/>
      <c r="BC285" s="242"/>
      <c r="BD285" s="242"/>
      <c r="BE285" s="231">
        <f t="shared" ref="BE285" si="243">G285/6</f>
        <v>0</v>
      </c>
      <c r="BF285" s="243"/>
      <c r="BG285" s="242"/>
      <c r="BH285" s="242"/>
      <c r="BI285" s="242"/>
      <c r="BJ285" s="242"/>
      <c r="BK285" s="242"/>
      <c r="BL285" s="242"/>
      <c r="BM285" s="242"/>
      <c r="BN285" s="242"/>
      <c r="BO285" s="242"/>
      <c r="BP285" s="242"/>
      <c r="BQ285" s="231">
        <f t="shared" ref="BQ285" si="244">G285/6</f>
        <v>0</v>
      </c>
      <c r="BR285" s="243"/>
      <c r="BS285" s="242"/>
      <c r="BT285" s="242"/>
      <c r="BU285" s="242"/>
      <c r="BV285" s="242"/>
      <c r="BW285" s="242"/>
      <c r="BX285" s="242"/>
      <c r="BY285" s="242"/>
      <c r="BZ285" s="242"/>
      <c r="CA285" s="242"/>
      <c r="CB285" s="242"/>
      <c r="CC285" s="231">
        <f t="shared" ref="CC285" si="245">G285-SUM(H285:CB285)</f>
        <v>0</v>
      </c>
      <c r="CD285" s="40"/>
    </row>
    <row r="286" spans="1:82" x14ac:dyDescent="0.35">
      <c r="A286" s="150"/>
      <c r="B286" s="188" t="s">
        <v>528</v>
      </c>
      <c r="C286" s="189" t="s">
        <v>529</v>
      </c>
      <c r="D286" s="179"/>
      <c r="E286" s="288"/>
      <c r="F286" s="244"/>
      <c r="G286" s="186"/>
      <c r="H286" s="240"/>
      <c r="I286" s="241"/>
      <c r="J286" s="240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1"/>
      <c r="V286" s="240"/>
      <c r="W286" s="242"/>
      <c r="X286" s="242"/>
      <c r="Y286" s="242"/>
      <c r="Z286" s="242"/>
      <c r="AA286" s="242"/>
      <c r="AB286" s="242"/>
      <c r="AC286" s="242"/>
      <c r="AD286" s="242"/>
      <c r="AE286" s="242"/>
      <c r="AF286" s="242"/>
      <c r="AG286" s="241"/>
      <c r="AH286" s="243"/>
      <c r="AI286" s="242"/>
      <c r="AJ286" s="242"/>
      <c r="AK286" s="242"/>
      <c r="AL286" s="242"/>
      <c r="AM286" s="242"/>
      <c r="AN286" s="242"/>
      <c r="AO286" s="242"/>
      <c r="AP286" s="242"/>
      <c r="AQ286" s="242"/>
      <c r="AR286" s="242"/>
      <c r="AS286" s="241"/>
      <c r="AT286" s="243"/>
      <c r="AU286" s="242"/>
      <c r="AV286" s="242"/>
      <c r="AW286" s="242"/>
      <c r="AX286" s="242"/>
      <c r="AY286" s="242"/>
      <c r="AZ286" s="242"/>
      <c r="BA286" s="242"/>
      <c r="BB286" s="242"/>
      <c r="BC286" s="242"/>
      <c r="BD286" s="242"/>
      <c r="BE286" s="241"/>
      <c r="BF286" s="243"/>
      <c r="BG286" s="242"/>
      <c r="BH286" s="242"/>
      <c r="BI286" s="242"/>
      <c r="BJ286" s="242"/>
      <c r="BK286" s="242"/>
      <c r="BL286" s="242"/>
      <c r="BM286" s="242"/>
      <c r="BN286" s="242"/>
      <c r="BO286" s="242"/>
      <c r="BP286" s="242"/>
      <c r="BQ286" s="241"/>
      <c r="BR286" s="243"/>
      <c r="BS286" s="242"/>
      <c r="BT286" s="242"/>
      <c r="BU286" s="242"/>
      <c r="BV286" s="242"/>
      <c r="BW286" s="242"/>
      <c r="BX286" s="242"/>
      <c r="BY286" s="242"/>
      <c r="BZ286" s="242"/>
      <c r="CA286" s="242"/>
      <c r="CB286" s="242"/>
      <c r="CC286" s="241"/>
      <c r="CD286" s="40"/>
    </row>
    <row r="287" spans="1:82" x14ac:dyDescent="0.35">
      <c r="A287" s="150"/>
      <c r="B287" s="188" t="s">
        <v>530</v>
      </c>
      <c r="C287" s="189" t="s">
        <v>531</v>
      </c>
      <c r="D287" s="131"/>
      <c r="E287" s="312"/>
      <c r="F287" s="324"/>
      <c r="G287" s="75"/>
      <c r="H287" s="229"/>
      <c r="I287" s="231"/>
      <c r="J287" s="229"/>
      <c r="K287" s="230"/>
      <c r="L287" s="230"/>
      <c r="M287" s="230"/>
      <c r="N287" s="230"/>
      <c r="O287" s="230"/>
      <c r="P287" s="230"/>
      <c r="Q287" s="230"/>
      <c r="R287" s="230"/>
      <c r="S287" s="230"/>
      <c r="T287" s="230"/>
      <c r="U287" s="231"/>
      <c r="V287" s="229"/>
      <c r="W287" s="230"/>
      <c r="X287" s="230"/>
      <c r="Y287" s="230"/>
      <c r="Z287" s="230"/>
      <c r="AA287" s="230"/>
      <c r="AB287" s="230"/>
      <c r="AC287" s="230"/>
      <c r="AD287" s="230"/>
      <c r="AE287" s="230"/>
      <c r="AF287" s="230"/>
      <c r="AG287" s="231"/>
      <c r="AH287" s="232"/>
      <c r="AI287" s="230"/>
      <c r="AJ287" s="230"/>
      <c r="AK287" s="230"/>
      <c r="AL287" s="230"/>
      <c r="AM287" s="230"/>
      <c r="AN287" s="230"/>
      <c r="AO287" s="230"/>
      <c r="AP287" s="230"/>
      <c r="AQ287" s="230"/>
      <c r="AR287" s="230"/>
      <c r="AS287" s="231"/>
      <c r="AT287" s="232"/>
      <c r="AU287" s="230"/>
      <c r="AV287" s="230"/>
      <c r="AW287" s="230"/>
      <c r="AX287" s="230"/>
      <c r="AY287" s="230"/>
      <c r="AZ287" s="230"/>
      <c r="BA287" s="230"/>
      <c r="BB287" s="230"/>
      <c r="BC287" s="230"/>
      <c r="BD287" s="230"/>
      <c r="BE287" s="231"/>
      <c r="BF287" s="232"/>
      <c r="BG287" s="230"/>
      <c r="BH287" s="230"/>
      <c r="BI287" s="230"/>
      <c r="BJ287" s="230"/>
      <c r="BK287" s="230"/>
      <c r="BL287" s="230"/>
      <c r="BM287" s="230"/>
      <c r="BN287" s="230"/>
      <c r="BO287" s="230"/>
      <c r="BP287" s="230"/>
      <c r="BQ287" s="231"/>
      <c r="BR287" s="232"/>
      <c r="BS287" s="230"/>
      <c r="BT287" s="230"/>
      <c r="BU287" s="230"/>
      <c r="BV287" s="230"/>
      <c r="BW287" s="230"/>
      <c r="BX287" s="230"/>
      <c r="BY287" s="230"/>
      <c r="BZ287" s="230"/>
      <c r="CA287" s="230"/>
      <c r="CB287" s="230"/>
      <c r="CC287" s="231"/>
      <c r="CD287" s="40"/>
    </row>
    <row r="288" spans="1:82" x14ac:dyDescent="0.35">
      <c r="A288" s="150"/>
      <c r="B288" s="188" t="s">
        <v>532</v>
      </c>
      <c r="C288" s="189" t="s">
        <v>533</v>
      </c>
      <c r="D288" s="131"/>
      <c r="E288" s="255"/>
      <c r="F288" s="223"/>
      <c r="G288" s="75"/>
      <c r="H288" s="229"/>
      <c r="I288" s="231"/>
      <c r="J288" s="229"/>
      <c r="K288" s="230"/>
      <c r="L288" s="230"/>
      <c r="M288" s="230"/>
      <c r="N288" s="230"/>
      <c r="O288" s="230"/>
      <c r="P288" s="230"/>
      <c r="Q288" s="230"/>
      <c r="R288" s="230"/>
      <c r="S288" s="230"/>
      <c r="T288" s="230"/>
      <c r="U288" s="231"/>
      <c r="V288" s="229"/>
      <c r="W288" s="230"/>
      <c r="X288" s="230"/>
      <c r="Y288" s="230"/>
      <c r="Z288" s="230"/>
      <c r="AA288" s="230"/>
      <c r="AB288" s="230"/>
      <c r="AC288" s="230"/>
      <c r="AD288" s="230"/>
      <c r="AE288" s="230"/>
      <c r="AF288" s="230"/>
      <c r="AG288" s="231"/>
      <c r="AH288" s="232"/>
      <c r="AI288" s="230"/>
      <c r="AJ288" s="230"/>
      <c r="AK288" s="230"/>
      <c r="AL288" s="230"/>
      <c r="AM288" s="230"/>
      <c r="AN288" s="230"/>
      <c r="AO288" s="230"/>
      <c r="AP288" s="230"/>
      <c r="AQ288" s="230"/>
      <c r="AR288" s="230"/>
      <c r="AS288" s="231"/>
      <c r="AT288" s="232"/>
      <c r="AU288" s="230"/>
      <c r="AV288" s="230"/>
      <c r="AW288" s="230"/>
      <c r="AX288" s="230"/>
      <c r="AY288" s="230"/>
      <c r="AZ288" s="230"/>
      <c r="BA288" s="230"/>
      <c r="BB288" s="230"/>
      <c r="BC288" s="230"/>
      <c r="BD288" s="230"/>
      <c r="BE288" s="231"/>
      <c r="BF288" s="232"/>
      <c r="BG288" s="230"/>
      <c r="BH288" s="230"/>
      <c r="BI288" s="230"/>
      <c r="BJ288" s="230"/>
      <c r="BK288" s="230"/>
      <c r="BL288" s="230"/>
      <c r="BM288" s="230"/>
      <c r="BN288" s="230"/>
      <c r="BO288" s="230"/>
      <c r="BP288" s="230"/>
      <c r="BQ288" s="231"/>
      <c r="BR288" s="232"/>
      <c r="BS288" s="230"/>
      <c r="BT288" s="230"/>
      <c r="BU288" s="230"/>
      <c r="BV288" s="230"/>
      <c r="BW288" s="230"/>
      <c r="BX288" s="230"/>
      <c r="BY288" s="230"/>
      <c r="BZ288" s="230"/>
      <c r="CA288" s="230"/>
      <c r="CB288" s="230"/>
      <c r="CC288" s="231"/>
      <c r="CD288" s="40"/>
    </row>
    <row r="289" spans="1:82" x14ac:dyDescent="0.35">
      <c r="A289" s="150"/>
      <c r="B289" s="188" t="s">
        <v>534</v>
      </c>
      <c r="C289" s="189" t="s">
        <v>535</v>
      </c>
      <c r="D289" s="131"/>
      <c r="E289" s="255"/>
      <c r="F289" s="223"/>
      <c r="G289" s="75"/>
      <c r="H289" s="229"/>
      <c r="I289" s="231"/>
      <c r="J289" s="229"/>
      <c r="K289" s="230"/>
      <c r="L289" s="230"/>
      <c r="M289" s="230"/>
      <c r="N289" s="230"/>
      <c r="O289" s="230"/>
      <c r="P289" s="230"/>
      <c r="Q289" s="230"/>
      <c r="R289" s="230"/>
      <c r="S289" s="230"/>
      <c r="T289" s="230"/>
      <c r="U289" s="231"/>
      <c r="V289" s="229"/>
      <c r="W289" s="230"/>
      <c r="X289" s="230"/>
      <c r="Y289" s="230"/>
      <c r="Z289" s="230"/>
      <c r="AA289" s="230"/>
      <c r="AB289" s="230"/>
      <c r="AC289" s="230"/>
      <c r="AD289" s="230"/>
      <c r="AE289" s="230"/>
      <c r="AF289" s="230"/>
      <c r="AG289" s="231"/>
      <c r="AH289" s="232"/>
      <c r="AI289" s="230"/>
      <c r="AJ289" s="230"/>
      <c r="AK289" s="230"/>
      <c r="AL289" s="230"/>
      <c r="AM289" s="230"/>
      <c r="AN289" s="230"/>
      <c r="AO289" s="230"/>
      <c r="AP289" s="230"/>
      <c r="AQ289" s="230"/>
      <c r="AR289" s="230"/>
      <c r="AS289" s="231"/>
      <c r="AT289" s="232"/>
      <c r="AU289" s="230"/>
      <c r="AV289" s="230"/>
      <c r="AW289" s="230"/>
      <c r="AX289" s="230"/>
      <c r="AY289" s="230"/>
      <c r="AZ289" s="230"/>
      <c r="BA289" s="230"/>
      <c r="BB289" s="230"/>
      <c r="BC289" s="230"/>
      <c r="BD289" s="230"/>
      <c r="BE289" s="231"/>
      <c r="BF289" s="232"/>
      <c r="BG289" s="230"/>
      <c r="BH289" s="230"/>
      <c r="BI289" s="230"/>
      <c r="BJ289" s="230"/>
      <c r="BK289" s="230"/>
      <c r="BL289" s="230"/>
      <c r="BM289" s="230"/>
      <c r="BN289" s="230"/>
      <c r="BO289" s="230"/>
      <c r="BP289" s="230"/>
      <c r="BQ289" s="231"/>
      <c r="BR289" s="232"/>
      <c r="BS289" s="230"/>
      <c r="BT289" s="230"/>
      <c r="BU289" s="230"/>
      <c r="BV289" s="230"/>
      <c r="BW289" s="230"/>
      <c r="BX289" s="230"/>
      <c r="BY289" s="230"/>
      <c r="BZ289" s="230"/>
      <c r="CA289" s="230"/>
      <c r="CB289" s="230"/>
      <c r="CC289" s="231"/>
      <c r="CD289" s="40"/>
    </row>
    <row r="290" spans="1:82" x14ac:dyDescent="0.35">
      <c r="A290" s="150"/>
      <c r="B290" s="188" t="s">
        <v>536</v>
      </c>
      <c r="C290" s="189" t="s">
        <v>537</v>
      </c>
      <c r="D290" s="131"/>
      <c r="E290" s="255"/>
      <c r="F290" s="223"/>
      <c r="G290" s="75"/>
      <c r="H290" s="229"/>
      <c r="I290" s="231"/>
      <c r="J290" s="229"/>
      <c r="K290" s="230"/>
      <c r="L290" s="230"/>
      <c r="M290" s="230"/>
      <c r="N290" s="230"/>
      <c r="O290" s="230"/>
      <c r="P290" s="230"/>
      <c r="Q290" s="230"/>
      <c r="R290" s="230"/>
      <c r="S290" s="230"/>
      <c r="T290" s="230"/>
      <c r="U290" s="231"/>
      <c r="V290" s="229"/>
      <c r="W290" s="230"/>
      <c r="X290" s="230"/>
      <c r="Y290" s="230"/>
      <c r="Z290" s="230"/>
      <c r="AA290" s="230"/>
      <c r="AB290" s="230"/>
      <c r="AC290" s="230"/>
      <c r="AD290" s="230"/>
      <c r="AE290" s="230"/>
      <c r="AF290" s="230"/>
      <c r="AG290" s="231"/>
      <c r="AH290" s="232"/>
      <c r="AI290" s="230"/>
      <c r="AJ290" s="230"/>
      <c r="AK290" s="230"/>
      <c r="AL290" s="230"/>
      <c r="AM290" s="230"/>
      <c r="AN290" s="230"/>
      <c r="AO290" s="230"/>
      <c r="AP290" s="230"/>
      <c r="AQ290" s="230"/>
      <c r="AR290" s="230"/>
      <c r="AS290" s="231"/>
      <c r="AT290" s="232"/>
      <c r="AU290" s="230"/>
      <c r="AV290" s="230"/>
      <c r="AW290" s="230"/>
      <c r="AX290" s="230"/>
      <c r="AY290" s="230"/>
      <c r="AZ290" s="230"/>
      <c r="BA290" s="230"/>
      <c r="BB290" s="230"/>
      <c r="BC290" s="230"/>
      <c r="BD290" s="230"/>
      <c r="BE290" s="231"/>
      <c r="BF290" s="232"/>
      <c r="BG290" s="230"/>
      <c r="BH290" s="230"/>
      <c r="BI290" s="230"/>
      <c r="BJ290" s="230"/>
      <c r="BK290" s="230"/>
      <c r="BL290" s="230"/>
      <c r="BM290" s="230"/>
      <c r="BN290" s="230"/>
      <c r="BO290" s="230"/>
      <c r="BP290" s="230"/>
      <c r="BQ290" s="231"/>
      <c r="BR290" s="232"/>
      <c r="BS290" s="230"/>
      <c r="BT290" s="230"/>
      <c r="BU290" s="230"/>
      <c r="BV290" s="230"/>
      <c r="BW290" s="230"/>
      <c r="BX290" s="230"/>
      <c r="BY290" s="230"/>
      <c r="BZ290" s="230"/>
      <c r="CA290" s="230"/>
      <c r="CB290" s="230"/>
      <c r="CC290" s="231"/>
      <c r="CD290" s="40"/>
    </row>
    <row r="291" spans="1:82" x14ac:dyDescent="0.35">
      <c r="A291" s="150"/>
      <c r="B291" s="102" t="s">
        <v>538</v>
      </c>
      <c r="C291" s="261" t="s">
        <v>539</v>
      </c>
      <c r="D291" s="131"/>
      <c r="E291" s="255"/>
      <c r="F291" s="223"/>
      <c r="G291" s="75"/>
      <c r="H291" s="229"/>
      <c r="I291" s="231"/>
      <c r="J291" s="229"/>
      <c r="K291" s="230"/>
      <c r="L291" s="230"/>
      <c r="M291" s="230"/>
      <c r="N291" s="230"/>
      <c r="O291" s="230"/>
      <c r="P291" s="230"/>
      <c r="Q291" s="230"/>
      <c r="R291" s="230"/>
      <c r="S291" s="230"/>
      <c r="T291" s="230"/>
      <c r="U291" s="231"/>
      <c r="V291" s="229"/>
      <c r="W291" s="230"/>
      <c r="X291" s="230"/>
      <c r="Y291" s="230"/>
      <c r="Z291" s="230"/>
      <c r="AA291" s="230"/>
      <c r="AB291" s="230"/>
      <c r="AC291" s="230"/>
      <c r="AD291" s="230"/>
      <c r="AE291" s="230"/>
      <c r="AF291" s="230"/>
      <c r="AG291" s="231"/>
      <c r="AH291" s="232"/>
      <c r="AI291" s="230"/>
      <c r="AJ291" s="230"/>
      <c r="AK291" s="230"/>
      <c r="AL291" s="230"/>
      <c r="AM291" s="230"/>
      <c r="AN291" s="230"/>
      <c r="AO291" s="230"/>
      <c r="AP291" s="230"/>
      <c r="AQ291" s="230"/>
      <c r="AR291" s="230"/>
      <c r="AS291" s="231"/>
      <c r="AT291" s="232"/>
      <c r="AU291" s="230"/>
      <c r="AV291" s="230"/>
      <c r="AW291" s="230"/>
      <c r="AX291" s="230"/>
      <c r="AY291" s="230"/>
      <c r="AZ291" s="230"/>
      <c r="BA291" s="230"/>
      <c r="BB291" s="230"/>
      <c r="BC291" s="230"/>
      <c r="BD291" s="230"/>
      <c r="BE291" s="231"/>
      <c r="BF291" s="232"/>
      <c r="BG291" s="230"/>
      <c r="BH291" s="230"/>
      <c r="BI291" s="230"/>
      <c r="BJ291" s="230"/>
      <c r="BK291" s="230"/>
      <c r="BL291" s="230"/>
      <c r="BM291" s="230"/>
      <c r="BN291" s="230"/>
      <c r="BO291" s="230"/>
      <c r="BP291" s="230"/>
      <c r="BQ291" s="231"/>
      <c r="BR291" s="232"/>
      <c r="BS291" s="230"/>
      <c r="BT291" s="230"/>
      <c r="BU291" s="230"/>
      <c r="BV291" s="230"/>
      <c r="BW291" s="230"/>
      <c r="BX291" s="230"/>
      <c r="BY291" s="230"/>
      <c r="BZ291" s="230"/>
      <c r="CA291" s="230"/>
      <c r="CB291" s="230"/>
      <c r="CC291" s="231"/>
      <c r="CD291" s="40"/>
    </row>
    <row r="292" spans="1:82" x14ac:dyDescent="0.35">
      <c r="A292" s="150"/>
      <c r="B292" s="74" t="s">
        <v>540</v>
      </c>
      <c r="C292" s="130" t="s">
        <v>541</v>
      </c>
      <c r="D292" s="131" t="s">
        <v>253</v>
      </c>
      <c r="E292" s="255">
        <v>300</v>
      </c>
      <c r="F292" s="263"/>
      <c r="G292" s="75">
        <f t="shared" ref="G292:G306" si="246">+E292*F292</f>
        <v>0</v>
      </c>
      <c r="H292" s="229"/>
      <c r="I292" s="231"/>
      <c r="J292" s="229"/>
      <c r="K292" s="230"/>
      <c r="L292" s="230"/>
      <c r="M292" s="230"/>
      <c r="N292" s="230"/>
      <c r="O292" s="230"/>
      <c r="P292" s="230"/>
      <c r="Q292" s="230"/>
      <c r="R292" s="230"/>
      <c r="S292" s="230"/>
      <c r="T292" s="230"/>
      <c r="U292" s="231">
        <f>G292/6</f>
        <v>0</v>
      </c>
      <c r="V292" s="229"/>
      <c r="W292" s="230"/>
      <c r="X292" s="230"/>
      <c r="Y292" s="230"/>
      <c r="Z292" s="230"/>
      <c r="AA292" s="230"/>
      <c r="AB292" s="230"/>
      <c r="AC292" s="230"/>
      <c r="AD292" s="230"/>
      <c r="AE292" s="230"/>
      <c r="AF292" s="230"/>
      <c r="AG292" s="231">
        <f t="shared" ref="AG292:AG297" si="247">G292/6</f>
        <v>0</v>
      </c>
      <c r="AH292" s="232"/>
      <c r="AI292" s="230"/>
      <c r="AJ292" s="230"/>
      <c r="AK292" s="230"/>
      <c r="AL292" s="230"/>
      <c r="AM292" s="230"/>
      <c r="AN292" s="230"/>
      <c r="AO292" s="230"/>
      <c r="AP292" s="230"/>
      <c r="AQ292" s="230"/>
      <c r="AR292" s="230"/>
      <c r="AS292" s="231">
        <f t="shared" ref="AS292:AS297" si="248">G292/6</f>
        <v>0</v>
      </c>
      <c r="AT292" s="232"/>
      <c r="AU292" s="230"/>
      <c r="AV292" s="230"/>
      <c r="AW292" s="230"/>
      <c r="AX292" s="230"/>
      <c r="AY292" s="230"/>
      <c r="AZ292" s="230"/>
      <c r="BA292" s="230"/>
      <c r="BB292" s="230"/>
      <c r="BC292" s="230"/>
      <c r="BD292" s="230"/>
      <c r="BE292" s="231">
        <f t="shared" ref="BE292:BE297" si="249">G292/6</f>
        <v>0</v>
      </c>
      <c r="BF292" s="232"/>
      <c r="BG292" s="230"/>
      <c r="BH292" s="230"/>
      <c r="BI292" s="230"/>
      <c r="BJ292" s="230"/>
      <c r="BK292" s="230"/>
      <c r="BL292" s="230"/>
      <c r="BM292" s="230"/>
      <c r="BN292" s="230"/>
      <c r="BO292" s="230"/>
      <c r="BP292" s="230"/>
      <c r="BQ292" s="231">
        <f t="shared" ref="BQ292:BQ297" si="250">G292/6</f>
        <v>0</v>
      </c>
      <c r="BR292" s="232"/>
      <c r="BS292" s="230"/>
      <c r="BT292" s="230"/>
      <c r="BU292" s="230"/>
      <c r="BV292" s="230"/>
      <c r="BW292" s="230"/>
      <c r="BX292" s="230"/>
      <c r="BY292" s="230"/>
      <c r="BZ292" s="230"/>
      <c r="CA292" s="230"/>
      <c r="CB292" s="230"/>
      <c r="CC292" s="231">
        <f t="shared" ref="CC292:CC297" si="251">G292-SUM(H292:CB292)</f>
        <v>0</v>
      </c>
      <c r="CD292" s="40" t="s">
        <v>50</v>
      </c>
    </row>
    <row r="293" spans="1:82" x14ac:dyDescent="0.35">
      <c r="A293" s="150"/>
      <c r="B293" s="74" t="s">
        <v>542</v>
      </c>
      <c r="C293" s="130" t="s">
        <v>543</v>
      </c>
      <c r="D293" s="131" t="s">
        <v>248</v>
      </c>
      <c r="E293" s="255">
        <v>1</v>
      </c>
      <c r="F293" s="263"/>
      <c r="G293" s="75">
        <f t="shared" si="246"/>
        <v>0</v>
      </c>
      <c r="H293" s="229"/>
      <c r="I293" s="231"/>
      <c r="J293" s="229"/>
      <c r="K293" s="230"/>
      <c r="L293" s="230"/>
      <c r="M293" s="230"/>
      <c r="N293" s="230"/>
      <c r="O293" s="230"/>
      <c r="P293" s="230"/>
      <c r="Q293" s="230"/>
      <c r="R293" s="230"/>
      <c r="S293" s="230"/>
      <c r="T293" s="230"/>
      <c r="U293" s="231">
        <f>G293/6</f>
        <v>0</v>
      </c>
      <c r="V293" s="229"/>
      <c r="W293" s="230"/>
      <c r="X293" s="230"/>
      <c r="Y293" s="230"/>
      <c r="Z293" s="230"/>
      <c r="AA293" s="230"/>
      <c r="AB293" s="230"/>
      <c r="AC293" s="230"/>
      <c r="AD293" s="230"/>
      <c r="AE293" s="230"/>
      <c r="AF293" s="230"/>
      <c r="AG293" s="231">
        <f t="shared" si="247"/>
        <v>0</v>
      </c>
      <c r="AH293" s="232"/>
      <c r="AI293" s="230"/>
      <c r="AJ293" s="230"/>
      <c r="AK293" s="230"/>
      <c r="AL293" s="230"/>
      <c r="AM293" s="230"/>
      <c r="AN293" s="230"/>
      <c r="AO293" s="230"/>
      <c r="AP293" s="230"/>
      <c r="AQ293" s="230"/>
      <c r="AR293" s="230"/>
      <c r="AS293" s="231">
        <f t="shared" si="248"/>
        <v>0</v>
      </c>
      <c r="AT293" s="232"/>
      <c r="AU293" s="230"/>
      <c r="AV293" s="230"/>
      <c r="AW293" s="230"/>
      <c r="AX293" s="230"/>
      <c r="AY293" s="230"/>
      <c r="AZ293" s="230"/>
      <c r="BA293" s="230"/>
      <c r="BB293" s="230"/>
      <c r="BC293" s="230"/>
      <c r="BD293" s="230"/>
      <c r="BE293" s="231">
        <f t="shared" si="249"/>
        <v>0</v>
      </c>
      <c r="BF293" s="232"/>
      <c r="BG293" s="230"/>
      <c r="BH293" s="230"/>
      <c r="BI293" s="230"/>
      <c r="BJ293" s="230"/>
      <c r="BK293" s="230"/>
      <c r="BL293" s="230"/>
      <c r="BM293" s="230"/>
      <c r="BN293" s="230"/>
      <c r="BO293" s="230"/>
      <c r="BP293" s="230"/>
      <c r="BQ293" s="231">
        <f t="shared" si="250"/>
        <v>0</v>
      </c>
      <c r="BR293" s="232"/>
      <c r="BS293" s="230"/>
      <c r="BT293" s="230"/>
      <c r="BU293" s="230"/>
      <c r="BV293" s="230"/>
      <c r="BW293" s="230"/>
      <c r="BX293" s="230"/>
      <c r="BY293" s="230"/>
      <c r="BZ293" s="230"/>
      <c r="CA293" s="230"/>
      <c r="CB293" s="230"/>
      <c r="CC293" s="231">
        <f t="shared" si="251"/>
        <v>0</v>
      </c>
      <c r="CD293" s="40" t="s">
        <v>50</v>
      </c>
    </row>
    <row r="294" spans="1:82" x14ac:dyDescent="0.35">
      <c r="A294" s="150"/>
      <c r="B294" s="74" t="s">
        <v>544</v>
      </c>
      <c r="C294" s="130" t="s">
        <v>545</v>
      </c>
      <c r="D294" s="131" t="s">
        <v>248</v>
      </c>
      <c r="E294" s="255">
        <v>2</v>
      </c>
      <c r="F294" s="263"/>
      <c r="G294" s="75">
        <f t="shared" si="246"/>
        <v>0</v>
      </c>
      <c r="H294" s="229"/>
      <c r="I294" s="231"/>
      <c r="J294" s="229"/>
      <c r="K294" s="230"/>
      <c r="L294" s="230"/>
      <c r="M294" s="230"/>
      <c r="N294" s="230"/>
      <c r="O294" s="230"/>
      <c r="P294" s="230"/>
      <c r="Q294" s="230"/>
      <c r="R294" s="230"/>
      <c r="S294" s="230"/>
      <c r="T294" s="230"/>
      <c r="U294" s="231">
        <f>G294/6</f>
        <v>0</v>
      </c>
      <c r="V294" s="229"/>
      <c r="W294" s="230"/>
      <c r="X294" s="230"/>
      <c r="Y294" s="230"/>
      <c r="Z294" s="230"/>
      <c r="AA294" s="230"/>
      <c r="AB294" s="230"/>
      <c r="AC294" s="230"/>
      <c r="AD294" s="230"/>
      <c r="AE294" s="230"/>
      <c r="AF294" s="230"/>
      <c r="AG294" s="231">
        <f t="shared" si="247"/>
        <v>0</v>
      </c>
      <c r="AH294" s="232"/>
      <c r="AI294" s="230"/>
      <c r="AJ294" s="230"/>
      <c r="AK294" s="230"/>
      <c r="AL294" s="230"/>
      <c r="AM294" s="230"/>
      <c r="AN294" s="230"/>
      <c r="AO294" s="230"/>
      <c r="AP294" s="230"/>
      <c r="AQ294" s="230"/>
      <c r="AR294" s="230"/>
      <c r="AS294" s="231">
        <f t="shared" si="248"/>
        <v>0</v>
      </c>
      <c r="AT294" s="232"/>
      <c r="AU294" s="230"/>
      <c r="AV294" s="230"/>
      <c r="AW294" s="230"/>
      <c r="AX294" s="230"/>
      <c r="AY294" s="230"/>
      <c r="AZ294" s="230"/>
      <c r="BA294" s="230"/>
      <c r="BB294" s="230"/>
      <c r="BC294" s="230"/>
      <c r="BD294" s="230"/>
      <c r="BE294" s="231">
        <f t="shared" si="249"/>
        <v>0</v>
      </c>
      <c r="BF294" s="232"/>
      <c r="BG294" s="230"/>
      <c r="BH294" s="230"/>
      <c r="BI294" s="230"/>
      <c r="BJ294" s="230"/>
      <c r="BK294" s="230"/>
      <c r="BL294" s="230"/>
      <c r="BM294" s="230"/>
      <c r="BN294" s="230"/>
      <c r="BO294" s="230"/>
      <c r="BP294" s="230"/>
      <c r="BQ294" s="231">
        <f t="shared" si="250"/>
        <v>0</v>
      </c>
      <c r="BR294" s="232"/>
      <c r="BS294" s="230"/>
      <c r="BT294" s="230"/>
      <c r="BU294" s="230"/>
      <c r="BV294" s="230"/>
      <c r="BW294" s="230"/>
      <c r="BX294" s="230"/>
      <c r="BY294" s="230"/>
      <c r="BZ294" s="230"/>
      <c r="CA294" s="230"/>
      <c r="CB294" s="230"/>
      <c r="CC294" s="231">
        <f t="shared" si="251"/>
        <v>0</v>
      </c>
      <c r="CD294" s="40" t="s">
        <v>50</v>
      </c>
    </row>
    <row r="295" spans="1:82" x14ac:dyDescent="0.35">
      <c r="A295" s="150"/>
      <c r="B295" s="74" t="s">
        <v>546</v>
      </c>
      <c r="C295" s="130" t="s">
        <v>547</v>
      </c>
      <c r="D295" s="131" t="s">
        <v>248</v>
      </c>
      <c r="E295" s="255">
        <v>2</v>
      </c>
      <c r="F295" s="263"/>
      <c r="G295" s="75">
        <f t="shared" si="246"/>
        <v>0</v>
      </c>
      <c r="H295" s="229"/>
      <c r="I295" s="231"/>
      <c r="J295" s="229"/>
      <c r="K295" s="230"/>
      <c r="L295" s="230"/>
      <c r="M295" s="230"/>
      <c r="N295" s="230"/>
      <c r="O295" s="230"/>
      <c r="P295" s="230"/>
      <c r="Q295" s="230"/>
      <c r="R295" s="230"/>
      <c r="S295" s="230"/>
      <c r="T295" s="230"/>
      <c r="U295" s="231">
        <f>G295/6</f>
        <v>0</v>
      </c>
      <c r="V295" s="229"/>
      <c r="W295" s="230"/>
      <c r="X295" s="230"/>
      <c r="Y295" s="230"/>
      <c r="Z295" s="230"/>
      <c r="AA295" s="230"/>
      <c r="AB295" s="230"/>
      <c r="AC295" s="230"/>
      <c r="AD295" s="230"/>
      <c r="AE295" s="230"/>
      <c r="AF295" s="230"/>
      <c r="AG295" s="231">
        <f t="shared" si="247"/>
        <v>0</v>
      </c>
      <c r="AH295" s="232"/>
      <c r="AI295" s="230"/>
      <c r="AJ295" s="230"/>
      <c r="AK295" s="230"/>
      <c r="AL295" s="230"/>
      <c r="AM295" s="230"/>
      <c r="AN295" s="230"/>
      <c r="AO295" s="230"/>
      <c r="AP295" s="230"/>
      <c r="AQ295" s="230"/>
      <c r="AR295" s="230"/>
      <c r="AS295" s="231">
        <f t="shared" si="248"/>
        <v>0</v>
      </c>
      <c r="AT295" s="232"/>
      <c r="AU295" s="230"/>
      <c r="AV295" s="230"/>
      <c r="AW295" s="230"/>
      <c r="AX295" s="230"/>
      <c r="AY295" s="230"/>
      <c r="AZ295" s="230"/>
      <c r="BA295" s="230"/>
      <c r="BB295" s="230"/>
      <c r="BC295" s="230"/>
      <c r="BD295" s="230"/>
      <c r="BE295" s="231">
        <f t="shared" si="249"/>
        <v>0</v>
      </c>
      <c r="BF295" s="232"/>
      <c r="BG295" s="230"/>
      <c r="BH295" s="230"/>
      <c r="BI295" s="230"/>
      <c r="BJ295" s="230"/>
      <c r="BK295" s="230"/>
      <c r="BL295" s="230"/>
      <c r="BM295" s="230"/>
      <c r="BN295" s="230"/>
      <c r="BO295" s="230"/>
      <c r="BP295" s="230"/>
      <c r="BQ295" s="231">
        <f t="shared" si="250"/>
        <v>0</v>
      </c>
      <c r="BR295" s="232"/>
      <c r="BS295" s="230"/>
      <c r="BT295" s="230"/>
      <c r="BU295" s="230"/>
      <c r="BV295" s="230"/>
      <c r="BW295" s="230"/>
      <c r="BX295" s="230"/>
      <c r="BY295" s="230"/>
      <c r="BZ295" s="230"/>
      <c r="CA295" s="230"/>
      <c r="CB295" s="230"/>
      <c r="CC295" s="231">
        <f t="shared" si="251"/>
        <v>0</v>
      </c>
      <c r="CD295" s="40" t="s">
        <v>50</v>
      </c>
    </row>
    <row r="296" spans="1:82" x14ac:dyDescent="0.35">
      <c r="A296" s="150"/>
      <c r="B296" s="74" t="s">
        <v>548</v>
      </c>
      <c r="C296" s="130" t="s">
        <v>549</v>
      </c>
      <c r="D296" s="131" t="s">
        <v>248</v>
      </c>
      <c r="E296" s="255">
        <v>4</v>
      </c>
      <c r="F296" s="263"/>
      <c r="G296" s="75">
        <f t="shared" si="246"/>
        <v>0</v>
      </c>
      <c r="H296" s="229"/>
      <c r="I296" s="231"/>
      <c r="J296" s="229"/>
      <c r="K296" s="230"/>
      <c r="L296" s="230"/>
      <c r="M296" s="230"/>
      <c r="N296" s="230"/>
      <c r="O296" s="230"/>
      <c r="P296" s="230"/>
      <c r="Q296" s="230"/>
      <c r="R296" s="230"/>
      <c r="S296" s="230"/>
      <c r="T296" s="230"/>
      <c r="U296" s="231">
        <f>G296/6</f>
        <v>0</v>
      </c>
      <c r="V296" s="229"/>
      <c r="W296" s="230"/>
      <c r="X296" s="230"/>
      <c r="Y296" s="230"/>
      <c r="Z296" s="230"/>
      <c r="AA296" s="230"/>
      <c r="AB296" s="230"/>
      <c r="AC296" s="230"/>
      <c r="AD296" s="230"/>
      <c r="AE296" s="230"/>
      <c r="AF296" s="230"/>
      <c r="AG296" s="231">
        <f t="shared" si="247"/>
        <v>0</v>
      </c>
      <c r="AH296" s="232"/>
      <c r="AI296" s="230"/>
      <c r="AJ296" s="230"/>
      <c r="AK296" s="230"/>
      <c r="AL296" s="230"/>
      <c r="AM296" s="230"/>
      <c r="AN296" s="230"/>
      <c r="AO296" s="230"/>
      <c r="AP296" s="230"/>
      <c r="AQ296" s="230"/>
      <c r="AR296" s="230"/>
      <c r="AS296" s="231">
        <f t="shared" si="248"/>
        <v>0</v>
      </c>
      <c r="AT296" s="232"/>
      <c r="AU296" s="230"/>
      <c r="AV296" s="230"/>
      <c r="AW296" s="230"/>
      <c r="AX296" s="230"/>
      <c r="AY296" s="230"/>
      <c r="AZ296" s="230"/>
      <c r="BA296" s="230"/>
      <c r="BB296" s="230"/>
      <c r="BC296" s="230"/>
      <c r="BD296" s="230"/>
      <c r="BE296" s="231">
        <f t="shared" si="249"/>
        <v>0</v>
      </c>
      <c r="BF296" s="232"/>
      <c r="BG296" s="230"/>
      <c r="BH296" s="230"/>
      <c r="BI296" s="230"/>
      <c r="BJ296" s="230"/>
      <c r="BK296" s="230"/>
      <c r="BL296" s="230"/>
      <c r="BM296" s="230"/>
      <c r="BN296" s="230"/>
      <c r="BO296" s="230"/>
      <c r="BP296" s="230"/>
      <c r="BQ296" s="231">
        <f t="shared" si="250"/>
        <v>0</v>
      </c>
      <c r="BR296" s="232"/>
      <c r="BS296" s="230"/>
      <c r="BT296" s="230"/>
      <c r="BU296" s="230"/>
      <c r="BV296" s="230"/>
      <c r="BW296" s="230"/>
      <c r="BX296" s="230"/>
      <c r="BY296" s="230"/>
      <c r="BZ296" s="230"/>
      <c r="CA296" s="230"/>
      <c r="CB296" s="230"/>
      <c r="CC296" s="231">
        <f t="shared" si="251"/>
        <v>0</v>
      </c>
      <c r="CD296" s="40" t="s">
        <v>50</v>
      </c>
    </row>
    <row r="297" spans="1:82" x14ac:dyDescent="0.35">
      <c r="A297" s="150"/>
      <c r="B297" s="74" t="s">
        <v>550</v>
      </c>
      <c r="C297" s="130" t="s">
        <v>551</v>
      </c>
      <c r="D297" s="140" t="s">
        <v>248</v>
      </c>
      <c r="E297" s="255">
        <v>2</v>
      </c>
      <c r="F297" s="263"/>
      <c r="G297" s="75">
        <f>+E297*F297</f>
        <v>0</v>
      </c>
      <c r="H297" s="229"/>
      <c r="I297" s="231"/>
      <c r="J297" s="229"/>
      <c r="K297" s="230"/>
      <c r="L297" s="230"/>
      <c r="M297" s="230"/>
      <c r="N297" s="230"/>
      <c r="O297" s="230"/>
      <c r="P297" s="230"/>
      <c r="Q297" s="230"/>
      <c r="R297" s="230"/>
      <c r="S297" s="230"/>
      <c r="T297" s="230"/>
      <c r="U297" s="231"/>
      <c r="V297" s="229"/>
      <c r="W297" s="230"/>
      <c r="X297" s="230"/>
      <c r="Y297" s="230"/>
      <c r="Z297" s="230"/>
      <c r="AA297" s="230"/>
      <c r="AB297" s="230"/>
      <c r="AC297" s="230"/>
      <c r="AD297" s="230"/>
      <c r="AE297" s="230"/>
      <c r="AF297" s="230"/>
      <c r="AG297" s="231">
        <f t="shared" si="247"/>
        <v>0</v>
      </c>
      <c r="AH297" s="232"/>
      <c r="AI297" s="230"/>
      <c r="AJ297" s="230"/>
      <c r="AK297" s="230"/>
      <c r="AL297" s="230"/>
      <c r="AM297" s="230"/>
      <c r="AN297" s="242"/>
      <c r="AO297" s="242"/>
      <c r="AP297" s="242"/>
      <c r="AQ297" s="242"/>
      <c r="AR297" s="242"/>
      <c r="AS297" s="231">
        <f t="shared" si="248"/>
        <v>0</v>
      </c>
      <c r="AT297" s="243"/>
      <c r="AU297" s="242"/>
      <c r="AV297" s="242"/>
      <c r="AW297" s="242"/>
      <c r="AX297" s="242"/>
      <c r="AY297" s="242"/>
      <c r="AZ297" s="242"/>
      <c r="BA297" s="242"/>
      <c r="BB297" s="242"/>
      <c r="BC297" s="242"/>
      <c r="BD297" s="242"/>
      <c r="BE297" s="231">
        <f t="shared" si="249"/>
        <v>0</v>
      </c>
      <c r="BF297" s="243"/>
      <c r="BG297" s="242"/>
      <c r="BH297" s="242"/>
      <c r="BI297" s="242"/>
      <c r="BJ297" s="242"/>
      <c r="BK297" s="242"/>
      <c r="BL297" s="242"/>
      <c r="BM297" s="242"/>
      <c r="BN297" s="242"/>
      <c r="BO297" s="242"/>
      <c r="BP297" s="242"/>
      <c r="BQ297" s="231">
        <f t="shared" si="250"/>
        <v>0</v>
      </c>
      <c r="BR297" s="243"/>
      <c r="BS297" s="242"/>
      <c r="BT297" s="242"/>
      <c r="BU297" s="242"/>
      <c r="BV297" s="242"/>
      <c r="BW297" s="242"/>
      <c r="BX297" s="242"/>
      <c r="BY297" s="242"/>
      <c r="BZ297" s="242"/>
      <c r="CA297" s="242"/>
      <c r="CB297" s="242"/>
      <c r="CC297" s="231">
        <f t="shared" si="251"/>
        <v>0</v>
      </c>
      <c r="CD297" s="40" t="s">
        <v>50</v>
      </c>
    </row>
    <row r="298" spans="1:82" x14ac:dyDescent="0.35">
      <c r="A298" s="150"/>
      <c r="B298" s="74" t="s">
        <v>552</v>
      </c>
      <c r="C298" s="130" t="s">
        <v>553</v>
      </c>
      <c r="D298" s="131" t="s">
        <v>248</v>
      </c>
      <c r="E298" s="255">
        <v>2</v>
      </c>
      <c r="F298" s="263"/>
      <c r="G298" s="75">
        <f t="shared" si="246"/>
        <v>0</v>
      </c>
      <c r="H298" s="229"/>
      <c r="I298" s="231"/>
      <c r="J298" s="229"/>
      <c r="K298" s="230"/>
      <c r="L298" s="230"/>
      <c r="M298" s="230"/>
      <c r="N298" s="230"/>
      <c r="O298" s="230"/>
      <c r="P298" s="230"/>
      <c r="Q298" s="230"/>
      <c r="R298" s="230"/>
      <c r="S298" s="230"/>
      <c r="T298" s="230"/>
      <c r="U298" s="231">
        <f t="shared" ref="U298:U313" si="252">G298/6</f>
        <v>0</v>
      </c>
      <c r="V298" s="229"/>
      <c r="W298" s="230"/>
      <c r="X298" s="230"/>
      <c r="Y298" s="230"/>
      <c r="Z298" s="230"/>
      <c r="AA298" s="230"/>
      <c r="AB298" s="230"/>
      <c r="AC298" s="230"/>
      <c r="AD298" s="230"/>
      <c r="AE298" s="230"/>
      <c r="AF298" s="230"/>
      <c r="AG298" s="231">
        <f t="shared" ref="AG298:AG313" si="253">G298/6</f>
        <v>0</v>
      </c>
      <c r="AH298" s="232"/>
      <c r="AI298" s="230"/>
      <c r="AJ298" s="230"/>
      <c r="AK298" s="230"/>
      <c r="AL298" s="230"/>
      <c r="AM298" s="230"/>
      <c r="AN298" s="230"/>
      <c r="AO298" s="230"/>
      <c r="AP298" s="230"/>
      <c r="AQ298" s="230"/>
      <c r="AR298" s="230"/>
      <c r="AS298" s="231">
        <f t="shared" ref="AS298:AS313" si="254">G298/6</f>
        <v>0</v>
      </c>
      <c r="AT298" s="232"/>
      <c r="AU298" s="230"/>
      <c r="AV298" s="230"/>
      <c r="AW298" s="230"/>
      <c r="AX298" s="230"/>
      <c r="AY298" s="230"/>
      <c r="AZ298" s="230"/>
      <c r="BA298" s="230"/>
      <c r="BB298" s="230"/>
      <c r="BC298" s="230"/>
      <c r="BD298" s="230"/>
      <c r="BE298" s="231">
        <f t="shared" ref="BE298:BE313" si="255">G298/6</f>
        <v>0</v>
      </c>
      <c r="BF298" s="232"/>
      <c r="BG298" s="230"/>
      <c r="BH298" s="230"/>
      <c r="BI298" s="230"/>
      <c r="BJ298" s="230"/>
      <c r="BK298" s="230"/>
      <c r="BL298" s="230"/>
      <c r="BM298" s="230"/>
      <c r="BN298" s="230"/>
      <c r="BO298" s="230"/>
      <c r="BP298" s="230"/>
      <c r="BQ298" s="231">
        <f t="shared" ref="BQ298:BQ313" si="256">G298/6</f>
        <v>0</v>
      </c>
      <c r="BR298" s="232"/>
      <c r="BS298" s="230"/>
      <c r="BT298" s="230"/>
      <c r="BU298" s="230"/>
      <c r="BV298" s="230"/>
      <c r="BW298" s="230"/>
      <c r="BX298" s="230"/>
      <c r="BY298" s="230"/>
      <c r="BZ298" s="230"/>
      <c r="CA298" s="230"/>
      <c r="CB298" s="230"/>
      <c r="CC298" s="231">
        <f t="shared" ref="CC298:CC304" si="257">G298-SUM(H298:CB298)</f>
        <v>0</v>
      </c>
      <c r="CD298" s="40" t="s">
        <v>50</v>
      </c>
    </row>
    <row r="299" spans="1:82" x14ac:dyDescent="0.35">
      <c r="A299" s="150"/>
      <c r="B299" s="74" t="s">
        <v>554</v>
      </c>
      <c r="C299" s="130" t="s">
        <v>555</v>
      </c>
      <c r="D299" s="131" t="s">
        <v>248</v>
      </c>
      <c r="E299" s="255">
        <v>8</v>
      </c>
      <c r="F299" s="263"/>
      <c r="G299" s="75">
        <f t="shared" si="246"/>
        <v>0</v>
      </c>
      <c r="H299" s="229"/>
      <c r="I299" s="231"/>
      <c r="J299" s="229"/>
      <c r="K299" s="230"/>
      <c r="L299" s="230"/>
      <c r="M299" s="230"/>
      <c r="N299" s="230"/>
      <c r="O299" s="230"/>
      <c r="P299" s="230"/>
      <c r="Q299" s="230"/>
      <c r="R299" s="230"/>
      <c r="S299" s="230"/>
      <c r="T299" s="230"/>
      <c r="U299" s="231">
        <f t="shared" si="252"/>
        <v>0</v>
      </c>
      <c r="V299" s="229"/>
      <c r="W299" s="230"/>
      <c r="X299" s="230"/>
      <c r="Y299" s="230"/>
      <c r="Z299" s="230"/>
      <c r="AA299" s="230"/>
      <c r="AB299" s="230"/>
      <c r="AC299" s="230"/>
      <c r="AD299" s="230"/>
      <c r="AE299" s="230"/>
      <c r="AF299" s="230"/>
      <c r="AG299" s="231">
        <f t="shared" si="253"/>
        <v>0</v>
      </c>
      <c r="AH299" s="232"/>
      <c r="AI299" s="230"/>
      <c r="AJ299" s="230"/>
      <c r="AK299" s="230"/>
      <c r="AL299" s="230"/>
      <c r="AM299" s="230"/>
      <c r="AN299" s="230"/>
      <c r="AO299" s="230"/>
      <c r="AP299" s="230"/>
      <c r="AQ299" s="230"/>
      <c r="AR299" s="230"/>
      <c r="AS299" s="231">
        <f t="shared" si="254"/>
        <v>0</v>
      </c>
      <c r="AT299" s="232"/>
      <c r="AU299" s="230"/>
      <c r="AV299" s="230"/>
      <c r="AW299" s="230"/>
      <c r="AX299" s="230"/>
      <c r="AY299" s="230"/>
      <c r="AZ299" s="230"/>
      <c r="BA299" s="230"/>
      <c r="BB299" s="230"/>
      <c r="BC299" s="230"/>
      <c r="BD299" s="230"/>
      <c r="BE299" s="231">
        <f t="shared" si="255"/>
        <v>0</v>
      </c>
      <c r="BF299" s="232"/>
      <c r="BG299" s="230"/>
      <c r="BH299" s="230"/>
      <c r="BI299" s="230"/>
      <c r="BJ299" s="230"/>
      <c r="BK299" s="230"/>
      <c r="BL299" s="230"/>
      <c r="BM299" s="230"/>
      <c r="BN299" s="230"/>
      <c r="BO299" s="230"/>
      <c r="BP299" s="230"/>
      <c r="BQ299" s="231">
        <f t="shared" si="256"/>
        <v>0</v>
      </c>
      <c r="BR299" s="232"/>
      <c r="BS299" s="230"/>
      <c r="BT299" s="230"/>
      <c r="BU299" s="230"/>
      <c r="BV299" s="230"/>
      <c r="BW299" s="230"/>
      <c r="BX299" s="230"/>
      <c r="BY299" s="230"/>
      <c r="BZ299" s="230"/>
      <c r="CA299" s="230"/>
      <c r="CB299" s="230"/>
      <c r="CC299" s="231">
        <f t="shared" si="257"/>
        <v>0</v>
      </c>
      <c r="CD299" s="40" t="s">
        <v>50</v>
      </c>
    </row>
    <row r="300" spans="1:82" x14ac:dyDescent="0.35">
      <c r="A300" s="150"/>
      <c r="B300" s="74" t="s">
        <v>556</v>
      </c>
      <c r="C300" s="130" t="s">
        <v>557</v>
      </c>
      <c r="D300" s="131" t="s">
        <v>248</v>
      </c>
      <c r="E300" s="255">
        <v>2</v>
      </c>
      <c r="F300" s="263"/>
      <c r="G300" s="75">
        <f t="shared" si="246"/>
        <v>0</v>
      </c>
      <c r="H300" s="229"/>
      <c r="I300" s="231"/>
      <c r="J300" s="229"/>
      <c r="K300" s="230"/>
      <c r="L300" s="230"/>
      <c r="M300" s="230"/>
      <c r="N300" s="230"/>
      <c r="O300" s="230"/>
      <c r="P300" s="230"/>
      <c r="Q300" s="230"/>
      <c r="R300" s="230"/>
      <c r="S300" s="230"/>
      <c r="T300" s="230"/>
      <c r="U300" s="231">
        <f t="shared" si="252"/>
        <v>0</v>
      </c>
      <c r="V300" s="229"/>
      <c r="W300" s="230"/>
      <c r="X300" s="230"/>
      <c r="Y300" s="230"/>
      <c r="Z300" s="230"/>
      <c r="AA300" s="230"/>
      <c r="AB300" s="230"/>
      <c r="AC300" s="230"/>
      <c r="AD300" s="230"/>
      <c r="AE300" s="230"/>
      <c r="AF300" s="230"/>
      <c r="AG300" s="231">
        <f t="shared" si="253"/>
        <v>0</v>
      </c>
      <c r="AH300" s="232"/>
      <c r="AI300" s="230"/>
      <c r="AJ300" s="230"/>
      <c r="AK300" s="230"/>
      <c r="AL300" s="230"/>
      <c r="AM300" s="230"/>
      <c r="AN300" s="230"/>
      <c r="AO300" s="230"/>
      <c r="AP300" s="230"/>
      <c r="AQ300" s="230"/>
      <c r="AR300" s="230"/>
      <c r="AS300" s="231">
        <f t="shared" si="254"/>
        <v>0</v>
      </c>
      <c r="AT300" s="232"/>
      <c r="AU300" s="230"/>
      <c r="AV300" s="230"/>
      <c r="AW300" s="230"/>
      <c r="AX300" s="230"/>
      <c r="AY300" s="230"/>
      <c r="AZ300" s="230"/>
      <c r="BA300" s="230"/>
      <c r="BB300" s="230"/>
      <c r="BC300" s="230"/>
      <c r="BD300" s="230"/>
      <c r="BE300" s="231">
        <f t="shared" si="255"/>
        <v>0</v>
      </c>
      <c r="BF300" s="232"/>
      <c r="BG300" s="230"/>
      <c r="BH300" s="230"/>
      <c r="BI300" s="230"/>
      <c r="BJ300" s="230"/>
      <c r="BK300" s="230"/>
      <c r="BL300" s="230"/>
      <c r="BM300" s="230"/>
      <c r="BN300" s="230"/>
      <c r="BO300" s="230"/>
      <c r="BP300" s="230"/>
      <c r="BQ300" s="231">
        <f t="shared" si="256"/>
        <v>0</v>
      </c>
      <c r="BR300" s="232"/>
      <c r="BS300" s="230"/>
      <c r="BT300" s="230"/>
      <c r="BU300" s="230"/>
      <c r="BV300" s="230"/>
      <c r="BW300" s="230"/>
      <c r="BX300" s="230"/>
      <c r="BY300" s="230"/>
      <c r="BZ300" s="230"/>
      <c r="CA300" s="230"/>
      <c r="CB300" s="230"/>
      <c r="CC300" s="231">
        <f t="shared" si="257"/>
        <v>0</v>
      </c>
      <c r="CD300" s="40" t="s">
        <v>50</v>
      </c>
    </row>
    <row r="301" spans="1:82" x14ac:dyDescent="0.35">
      <c r="A301" s="150"/>
      <c r="B301" s="74" t="s">
        <v>558</v>
      </c>
      <c r="C301" s="130" t="s">
        <v>559</v>
      </c>
      <c r="D301" s="131" t="s">
        <v>248</v>
      </c>
      <c r="E301" s="255">
        <v>6</v>
      </c>
      <c r="F301" s="263"/>
      <c r="G301" s="75">
        <f t="shared" si="246"/>
        <v>0</v>
      </c>
      <c r="H301" s="229"/>
      <c r="I301" s="231"/>
      <c r="J301" s="229"/>
      <c r="K301" s="230"/>
      <c r="L301" s="230"/>
      <c r="M301" s="230"/>
      <c r="N301" s="230"/>
      <c r="O301" s="230"/>
      <c r="P301" s="230"/>
      <c r="Q301" s="230"/>
      <c r="R301" s="230"/>
      <c r="S301" s="230"/>
      <c r="T301" s="230"/>
      <c r="U301" s="231">
        <f t="shared" si="252"/>
        <v>0</v>
      </c>
      <c r="V301" s="229"/>
      <c r="W301" s="230"/>
      <c r="X301" s="230"/>
      <c r="Y301" s="230"/>
      <c r="Z301" s="230"/>
      <c r="AA301" s="230"/>
      <c r="AB301" s="230"/>
      <c r="AC301" s="230"/>
      <c r="AD301" s="230"/>
      <c r="AE301" s="230"/>
      <c r="AF301" s="230"/>
      <c r="AG301" s="231">
        <f t="shared" si="253"/>
        <v>0</v>
      </c>
      <c r="AH301" s="232"/>
      <c r="AI301" s="230"/>
      <c r="AJ301" s="230"/>
      <c r="AK301" s="230"/>
      <c r="AL301" s="230"/>
      <c r="AM301" s="230"/>
      <c r="AN301" s="230"/>
      <c r="AO301" s="230"/>
      <c r="AP301" s="230"/>
      <c r="AQ301" s="230"/>
      <c r="AR301" s="230"/>
      <c r="AS301" s="231">
        <f t="shared" si="254"/>
        <v>0</v>
      </c>
      <c r="AT301" s="232"/>
      <c r="AU301" s="230"/>
      <c r="AV301" s="230"/>
      <c r="AW301" s="230"/>
      <c r="AX301" s="230"/>
      <c r="AY301" s="230"/>
      <c r="AZ301" s="230"/>
      <c r="BA301" s="230"/>
      <c r="BB301" s="230"/>
      <c r="BC301" s="230"/>
      <c r="BD301" s="230"/>
      <c r="BE301" s="231">
        <f t="shared" si="255"/>
        <v>0</v>
      </c>
      <c r="BF301" s="232"/>
      <c r="BG301" s="230"/>
      <c r="BH301" s="230"/>
      <c r="BI301" s="230"/>
      <c r="BJ301" s="230"/>
      <c r="BK301" s="230"/>
      <c r="BL301" s="230"/>
      <c r="BM301" s="230"/>
      <c r="BN301" s="230"/>
      <c r="BO301" s="230"/>
      <c r="BP301" s="230"/>
      <c r="BQ301" s="231">
        <f t="shared" si="256"/>
        <v>0</v>
      </c>
      <c r="BR301" s="232"/>
      <c r="BS301" s="230"/>
      <c r="BT301" s="230"/>
      <c r="BU301" s="230"/>
      <c r="BV301" s="230"/>
      <c r="BW301" s="230"/>
      <c r="BX301" s="230"/>
      <c r="BY301" s="230"/>
      <c r="BZ301" s="230"/>
      <c r="CA301" s="230"/>
      <c r="CB301" s="230"/>
      <c r="CC301" s="231">
        <f t="shared" si="257"/>
        <v>0</v>
      </c>
      <c r="CD301" s="40" t="s">
        <v>50</v>
      </c>
    </row>
    <row r="302" spans="1:82" x14ac:dyDescent="0.35">
      <c r="A302" s="150"/>
      <c r="B302" s="74" t="s">
        <v>560</v>
      </c>
      <c r="C302" s="130" t="s">
        <v>561</v>
      </c>
      <c r="D302" s="131" t="s">
        <v>248</v>
      </c>
      <c r="E302" s="255">
        <v>2</v>
      </c>
      <c r="F302" s="263"/>
      <c r="G302" s="75">
        <f t="shared" si="246"/>
        <v>0</v>
      </c>
      <c r="H302" s="229"/>
      <c r="I302" s="231"/>
      <c r="J302" s="229"/>
      <c r="K302" s="230"/>
      <c r="L302" s="230"/>
      <c r="M302" s="230"/>
      <c r="N302" s="230"/>
      <c r="O302" s="230"/>
      <c r="P302" s="230"/>
      <c r="Q302" s="230"/>
      <c r="R302" s="230"/>
      <c r="S302" s="230"/>
      <c r="T302" s="230"/>
      <c r="U302" s="231">
        <f t="shared" si="252"/>
        <v>0</v>
      </c>
      <c r="V302" s="229"/>
      <c r="W302" s="230"/>
      <c r="X302" s="230"/>
      <c r="Y302" s="230"/>
      <c r="Z302" s="230"/>
      <c r="AA302" s="230"/>
      <c r="AB302" s="230"/>
      <c r="AC302" s="230"/>
      <c r="AD302" s="230"/>
      <c r="AE302" s="230"/>
      <c r="AF302" s="230"/>
      <c r="AG302" s="231">
        <f t="shared" si="253"/>
        <v>0</v>
      </c>
      <c r="AH302" s="232"/>
      <c r="AI302" s="230"/>
      <c r="AJ302" s="230"/>
      <c r="AK302" s="230"/>
      <c r="AL302" s="230"/>
      <c r="AM302" s="230"/>
      <c r="AN302" s="230"/>
      <c r="AO302" s="230"/>
      <c r="AP302" s="230"/>
      <c r="AQ302" s="230"/>
      <c r="AR302" s="230"/>
      <c r="AS302" s="231">
        <f t="shared" si="254"/>
        <v>0</v>
      </c>
      <c r="AT302" s="232"/>
      <c r="AU302" s="230"/>
      <c r="AV302" s="230"/>
      <c r="AW302" s="230"/>
      <c r="AX302" s="230"/>
      <c r="AY302" s="230"/>
      <c r="AZ302" s="230"/>
      <c r="BA302" s="230"/>
      <c r="BB302" s="230"/>
      <c r="BC302" s="230"/>
      <c r="BD302" s="230"/>
      <c r="BE302" s="231">
        <f t="shared" si="255"/>
        <v>0</v>
      </c>
      <c r="BF302" s="232"/>
      <c r="BG302" s="230"/>
      <c r="BH302" s="230"/>
      <c r="BI302" s="230"/>
      <c r="BJ302" s="230"/>
      <c r="BK302" s="230"/>
      <c r="BL302" s="230"/>
      <c r="BM302" s="230"/>
      <c r="BN302" s="230"/>
      <c r="BO302" s="230"/>
      <c r="BP302" s="230"/>
      <c r="BQ302" s="231">
        <f t="shared" si="256"/>
        <v>0</v>
      </c>
      <c r="BR302" s="232"/>
      <c r="BS302" s="230"/>
      <c r="BT302" s="230"/>
      <c r="BU302" s="230"/>
      <c r="BV302" s="230"/>
      <c r="BW302" s="230"/>
      <c r="BX302" s="230"/>
      <c r="BY302" s="230"/>
      <c r="BZ302" s="230"/>
      <c r="CA302" s="230"/>
      <c r="CB302" s="230"/>
      <c r="CC302" s="231">
        <f t="shared" si="257"/>
        <v>0</v>
      </c>
      <c r="CD302" s="40" t="s">
        <v>50</v>
      </c>
    </row>
    <row r="303" spans="1:82" x14ac:dyDescent="0.35">
      <c r="A303" s="150"/>
      <c r="B303" s="74" t="s">
        <v>562</v>
      </c>
      <c r="C303" s="130" t="s">
        <v>563</v>
      </c>
      <c r="D303" s="131" t="s">
        <v>248</v>
      </c>
      <c r="E303" s="255">
        <v>2</v>
      </c>
      <c r="F303" s="263"/>
      <c r="G303" s="75">
        <f t="shared" si="246"/>
        <v>0</v>
      </c>
      <c r="H303" s="229"/>
      <c r="I303" s="231"/>
      <c r="J303" s="229"/>
      <c r="K303" s="230"/>
      <c r="L303" s="230"/>
      <c r="M303" s="230"/>
      <c r="N303" s="230"/>
      <c r="O303" s="230"/>
      <c r="P303" s="230"/>
      <c r="Q303" s="230"/>
      <c r="R303" s="230"/>
      <c r="S303" s="230"/>
      <c r="T303" s="230"/>
      <c r="U303" s="231">
        <f t="shared" si="252"/>
        <v>0</v>
      </c>
      <c r="V303" s="229"/>
      <c r="W303" s="230"/>
      <c r="X303" s="230"/>
      <c r="Y303" s="230"/>
      <c r="Z303" s="230"/>
      <c r="AA303" s="230"/>
      <c r="AB303" s="230"/>
      <c r="AC303" s="230"/>
      <c r="AD303" s="230"/>
      <c r="AE303" s="230"/>
      <c r="AF303" s="230"/>
      <c r="AG303" s="231">
        <f t="shared" si="253"/>
        <v>0</v>
      </c>
      <c r="AH303" s="232"/>
      <c r="AI303" s="230"/>
      <c r="AJ303" s="230"/>
      <c r="AK303" s="230"/>
      <c r="AL303" s="230"/>
      <c r="AM303" s="230"/>
      <c r="AN303" s="230"/>
      <c r="AO303" s="230"/>
      <c r="AP303" s="230"/>
      <c r="AQ303" s="230"/>
      <c r="AR303" s="230"/>
      <c r="AS303" s="231">
        <f t="shared" si="254"/>
        <v>0</v>
      </c>
      <c r="AT303" s="232"/>
      <c r="AU303" s="230"/>
      <c r="AV303" s="230"/>
      <c r="AW303" s="230"/>
      <c r="AX303" s="230"/>
      <c r="AY303" s="230"/>
      <c r="AZ303" s="230"/>
      <c r="BA303" s="230"/>
      <c r="BB303" s="230"/>
      <c r="BC303" s="230"/>
      <c r="BD303" s="230"/>
      <c r="BE303" s="231">
        <f t="shared" si="255"/>
        <v>0</v>
      </c>
      <c r="BF303" s="232"/>
      <c r="BG303" s="230"/>
      <c r="BH303" s="230"/>
      <c r="BI303" s="230"/>
      <c r="BJ303" s="230"/>
      <c r="BK303" s="230"/>
      <c r="BL303" s="230"/>
      <c r="BM303" s="230"/>
      <c r="BN303" s="230"/>
      <c r="BO303" s="230"/>
      <c r="BP303" s="230"/>
      <c r="BQ303" s="231">
        <f t="shared" si="256"/>
        <v>0</v>
      </c>
      <c r="BR303" s="232"/>
      <c r="BS303" s="230"/>
      <c r="BT303" s="230"/>
      <c r="BU303" s="230"/>
      <c r="BV303" s="230"/>
      <c r="BW303" s="230"/>
      <c r="BX303" s="230"/>
      <c r="BY303" s="230"/>
      <c r="BZ303" s="230"/>
      <c r="CA303" s="230"/>
      <c r="CB303" s="230"/>
      <c r="CC303" s="231">
        <f t="shared" si="257"/>
        <v>0</v>
      </c>
      <c r="CD303" s="40" t="s">
        <v>50</v>
      </c>
    </row>
    <row r="304" spans="1:82" x14ac:dyDescent="0.35">
      <c r="A304" s="150"/>
      <c r="B304" s="74" t="s">
        <v>564</v>
      </c>
      <c r="C304" s="130" t="s">
        <v>565</v>
      </c>
      <c r="D304" s="131" t="s">
        <v>248</v>
      </c>
      <c r="E304" s="255">
        <v>1</v>
      </c>
      <c r="F304" s="263"/>
      <c r="G304" s="75">
        <f t="shared" si="246"/>
        <v>0</v>
      </c>
      <c r="H304" s="229"/>
      <c r="I304" s="231"/>
      <c r="J304" s="229"/>
      <c r="K304" s="230"/>
      <c r="L304" s="230"/>
      <c r="M304" s="230"/>
      <c r="N304" s="230"/>
      <c r="O304" s="230"/>
      <c r="P304" s="230"/>
      <c r="Q304" s="230"/>
      <c r="R304" s="230"/>
      <c r="S304" s="230"/>
      <c r="T304" s="230"/>
      <c r="U304" s="231">
        <f t="shared" si="252"/>
        <v>0</v>
      </c>
      <c r="V304" s="229"/>
      <c r="W304" s="230"/>
      <c r="X304" s="230"/>
      <c r="Y304" s="230"/>
      <c r="Z304" s="230"/>
      <c r="AA304" s="230"/>
      <c r="AB304" s="230"/>
      <c r="AC304" s="230"/>
      <c r="AD304" s="230"/>
      <c r="AE304" s="230"/>
      <c r="AF304" s="230"/>
      <c r="AG304" s="231">
        <f t="shared" si="253"/>
        <v>0</v>
      </c>
      <c r="AH304" s="232"/>
      <c r="AI304" s="230"/>
      <c r="AJ304" s="230"/>
      <c r="AK304" s="230"/>
      <c r="AL304" s="230"/>
      <c r="AM304" s="230"/>
      <c r="AN304" s="230"/>
      <c r="AO304" s="230"/>
      <c r="AP304" s="230"/>
      <c r="AQ304" s="230"/>
      <c r="AR304" s="230"/>
      <c r="AS304" s="231">
        <f t="shared" si="254"/>
        <v>0</v>
      </c>
      <c r="AT304" s="232"/>
      <c r="AU304" s="230"/>
      <c r="AV304" s="230"/>
      <c r="AW304" s="230"/>
      <c r="AX304" s="230"/>
      <c r="AY304" s="230"/>
      <c r="AZ304" s="230"/>
      <c r="BA304" s="230"/>
      <c r="BB304" s="230"/>
      <c r="BC304" s="230"/>
      <c r="BD304" s="230"/>
      <c r="BE304" s="231">
        <f t="shared" si="255"/>
        <v>0</v>
      </c>
      <c r="BF304" s="232"/>
      <c r="BG304" s="230"/>
      <c r="BH304" s="230"/>
      <c r="BI304" s="230"/>
      <c r="BJ304" s="230"/>
      <c r="BK304" s="230"/>
      <c r="BL304" s="230"/>
      <c r="BM304" s="230"/>
      <c r="BN304" s="230"/>
      <c r="BO304" s="230"/>
      <c r="BP304" s="230"/>
      <c r="BQ304" s="231">
        <f t="shared" si="256"/>
        <v>0</v>
      </c>
      <c r="BR304" s="232"/>
      <c r="BS304" s="230"/>
      <c r="BT304" s="230"/>
      <c r="BU304" s="230"/>
      <c r="BV304" s="230"/>
      <c r="BW304" s="230"/>
      <c r="BX304" s="230"/>
      <c r="BY304" s="230"/>
      <c r="BZ304" s="230"/>
      <c r="CA304" s="230"/>
      <c r="CB304" s="230"/>
      <c r="CC304" s="231">
        <f t="shared" si="257"/>
        <v>0</v>
      </c>
      <c r="CD304" s="40" t="s">
        <v>50</v>
      </c>
    </row>
    <row r="305" spans="1:82" x14ac:dyDescent="0.35">
      <c r="A305" s="150"/>
      <c r="B305" s="74" t="s">
        <v>566</v>
      </c>
      <c r="C305" s="130" t="s">
        <v>567</v>
      </c>
      <c r="D305" s="131" t="s">
        <v>90</v>
      </c>
      <c r="E305" s="255">
        <v>1</v>
      </c>
      <c r="F305" s="215"/>
      <c r="G305" s="75">
        <f t="shared" si="246"/>
        <v>0</v>
      </c>
      <c r="H305" s="229"/>
      <c r="I305" s="231"/>
      <c r="J305" s="229"/>
      <c r="K305" s="230"/>
      <c r="L305" s="230"/>
      <c r="M305" s="230"/>
      <c r="N305" s="230"/>
      <c r="O305" s="230"/>
      <c r="P305" s="230"/>
      <c r="Q305" s="230"/>
      <c r="R305" s="230"/>
      <c r="S305" s="230"/>
      <c r="T305" s="230"/>
      <c r="U305" s="231">
        <f t="shared" si="252"/>
        <v>0</v>
      </c>
      <c r="V305" s="229"/>
      <c r="W305" s="230"/>
      <c r="X305" s="230"/>
      <c r="Y305" s="230"/>
      <c r="Z305" s="230"/>
      <c r="AA305" s="230"/>
      <c r="AB305" s="230"/>
      <c r="AC305" s="230"/>
      <c r="AD305" s="230"/>
      <c r="AE305" s="230"/>
      <c r="AF305" s="230"/>
      <c r="AG305" s="231">
        <f t="shared" si="253"/>
        <v>0</v>
      </c>
      <c r="AH305" s="232"/>
      <c r="AI305" s="230"/>
      <c r="AJ305" s="230"/>
      <c r="AK305" s="230"/>
      <c r="AL305" s="230"/>
      <c r="AM305" s="230"/>
      <c r="AN305" s="230"/>
      <c r="AO305" s="230"/>
      <c r="AP305" s="230"/>
      <c r="AQ305" s="230"/>
      <c r="AR305" s="230"/>
      <c r="AS305" s="231">
        <f t="shared" si="254"/>
        <v>0</v>
      </c>
      <c r="AT305" s="232"/>
      <c r="AU305" s="230"/>
      <c r="AV305" s="230"/>
      <c r="AW305" s="230"/>
      <c r="AX305" s="230"/>
      <c r="AY305" s="230"/>
      <c r="AZ305" s="230"/>
      <c r="BA305" s="230"/>
      <c r="BB305" s="230"/>
      <c r="BC305" s="230"/>
      <c r="BD305" s="230"/>
      <c r="BE305" s="231">
        <f t="shared" si="255"/>
        <v>0</v>
      </c>
      <c r="BF305" s="232"/>
      <c r="BG305" s="230"/>
      <c r="BH305" s="230"/>
      <c r="BI305" s="230"/>
      <c r="BJ305" s="230"/>
      <c r="BK305" s="230"/>
      <c r="BL305" s="230"/>
      <c r="BM305" s="230"/>
      <c r="BN305" s="230"/>
      <c r="BO305" s="230"/>
      <c r="BP305" s="230"/>
      <c r="BQ305" s="231">
        <f t="shared" si="256"/>
        <v>0</v>
      </c>
      <c r="BR305" s="232"/>
      <c r="BS305" s="230"/>
      <c r="BT305" s="230"/>
      <c r="BU305" s="230"/>
      <c r="BV305" s="230"/>
      <c r="BW305" s="230"/>
      <c r="BX305" s="230"/>
      <c r="BY305" s="230"/>
      <c r="BZ305" s="230"/>
      <c r="CA305" s="230"/>
      <c r="CB305" s="230"/>
      <c r="CC305" s="231">
        <f>G305-SUM(H305:CB305)</f>
        <v>0</v>
      </c>
      <c r="CD305" s="40" t="s">
        <v>50</v>
      </c>
    </row>
    <row r="306" spans="1:82" x14ac:dyDescent="0.35">
      <c r="A306" s="150"/>
      <c r="B306" s="74" t="s">
        <v>568</v>
      </c>
      <c r="C306" s="130" t="s">
        <v>569</v>
      </c>
      <c r="D306" s="131" t="s">
        <v>90</v>
      </c>
      <c r="E306" s="255">
        <v>1</v>
      </c>
      <c r="F306" s="215"/>
      <c r="G306" s="75">
        <f t="shared" si="246"/>
        <v>0</v>
      </c>
      <c r="H306" s="229"/>
      <c r="I306" s="231"/>
      <c r="J306" s="229"/>
      <c r="K306" s="230"/>
      <c r="L306" s="230"/>
      <c r="M306" s="230"/>
      <c r="N306" s="230"/>
      <c r="O306" s="230"/>
      <c r="P306" s="230"/>
      <c r="Q306" s="230"/>
      <c r="R306" s="230"/>
      <c r="S306" s="230"/>
      <c r="T306" s="230"/>
      <c r="U306" s="231">
        <f t="shared" si="252"/>
        <v>0</v>
      </c>
      <c r="V306" s="229"/>
      <c r="W306" s="230"/>
      <c r="X306" s="230"/>
      <c r="Y306" s="230"/>
      <c r="Z306" s="230"/>
      <c r="AA306" s="230"/>
      <c r="AB306" s="230"/>
      <c r="AC306" s="230"/>
      <c r="AD306" s="230"/>
      <c r="AE306" s="230"/>
      <c r="AF306" s="230"/>
      <c r="AG306" s="231">
        <f t="shared" si="253"/>
        <v>0</v>
      </c>
      <c r="AH306" s="232"/>
      <c r="AI306" s="230"/>
      <c r="AJ306" s="230"/>
      <c r="AK306" s="230"/>
      <c r="AL306" s="230"/>
      <c r="AM306" s="230"/>
      <c r="AN306" s="230"/>
      <c r="AO306" s="230"/>
      <c r="AP306" s="230"/>
      <c r="AQ306" s="230"/>
      <c r="AR306" s="230"/>
      <c r="AS306" s="231">
        <f t="shared" si="254"/>
        <v>0</v>
      </c>
      <c r="AT306" s="232"/>
      <c r="AU306" s="230"/>
      <c r="AV306" s="230"/>
      <c r="AW306" s="230"/>
      <c r="AX306" s="230"/>
      <c r="AY306" s="230"/>
      <c r="AZ306" s="230"/>
      <c r="BA306" s="230"/>
      <c r="BB306" s="230"/>
      <c r="BC306" s="230"/>
      <c r="BD306" s="230"/>
      <c r="BE306" s="231">
        <f t="shared" si="255"/>
        <v>0</v>
      </c>
      <c r="BF306" s="232"/>
      <c r="BG306" s="230"/>
      <c r="BH306" s="230"/>
      <c r="BI306" s="230"/>
      <c r="BJ306" s="230"/>
      <c r="BK306" s="230"/>
      <c r="BL306" s="230"/>
      <c r="BM306" s="230"/>
      <c r="BN306" s="230"/>
      <c r="BO306" s="230"/>
      <c r="BP306" s="230"/>
      <c r="BQ306" s="231">
        <f t="shared" si="256"/>
        <v>0</v>
      </c>
      <c r="BR306" s="232"/>
      <c r="BS306" s="230"/>
      <c r="BT306" s="230"/>
      <c r="BU306" s="230"/>
      <c r="BV306" s="230"/>
      <c r="BW306" s="230"/>
      <c r="BX306" s="230"/>
      <c r="BY306" s="230"/>
      <c r="BZ306" s="230"/>
      <c r="CA306" s="230"/>
      <c r="CB306" s="230"/>
      <c r="CC306" s="231">
        <f>G306-SUM(H306:CB306)</f>
        <v>0</v>
      </c>
      <c r="CD306" s="40" t="s">
        <v>50</v>
      </c>
    </row>
    <row r="307" spans="1:82" x14ac:dyDescent="0.35">
      <c r="A307" s="150"/>
      <c r="B307" s="188" t="s">
        <v>570</v>
      </c>
      <c r="C307" s="189" t="s">
        <v>571</v>
      </c>
      <c r="D307" s="131"/>
      <c r="E307" s="255"/>
      <c r="F307" s="223"/>
      <c r="G307" s="75"/>
      <c r="H307" s="229"/>
      <c r="I307" s="231"/>
      <c r="J307" s="229"/>
      <c r="K307" s="230"/>
      <c r="L307" s="230"/>
      <c r="M307" s="230"/>
      <c r="N307" s="230"/>
      <c r="O307" s="230"/>
      <c r="P307" s="230"/>
      <c r="Q307" s="230"/>
      <c r="R307" s="230"/>
      <c r="S307" s="230"/>
      <c r="T307" s="230"/>
      <c r="U307" s="231"/>
      <c r="V307" s="229"/>
      <c r="W307" s="230"/>
      <c r="X307" s="230"/>
      <c r="Y307" s="230"/>
      <c r="Z307" s="230"/>
      <c r="AA307" s="230"/>
      <c r="AB307" s="230"/>
      <c r="AC307" s="230"/>
      <c r="AD307" s="230"/>
      <c r="AE307" s="230"/>
      <c r="AF307" s="230"/>
      <c r="AG307" s="231"/>
      <c r="AH307" s="232"/>
      <c r="AI307" s="230"/>
      <c r="AJ307" s="230"/>
      <c r="AK307" s="230"/>
      <c r="AL307" s="230"/>
      <c r="AM307" s="230"/>
      <c r="AN307" s="230"/>
      <c r="AO307" s="230"/>
      <c r="AP307" s="230"/>
      <c r="AQ307" s="230"/>
      <c r="AR307" s="230"/>
      <c r="AS307" s="231"/>
      <c r="AT307" s="232"/>
      <c r="AU307" s="230"/>
      <c r="AV307" s="230"/>
      <c r="AW307" s="230"/>
      <c r="AX307" s="230"/>
      <c r="AY307" s="230"/>
      <c r="AZ307" s="230"/>
      <c r="BA307" s="230"/>
      <c r="BB307" s="230"/>
      <c r="BC307" s="230"/>
      <c r="BD307" s="230"/>
      <c r="BE307" s="231"/>
      <c r="BF307" s="232"/>
      <c r="BG307" s="230"/>
      <c r="BH307" s="230"/>
      <c r="BI307" s="230"/>
      <c r="BJ307" s="230"/>
      <c r="BK307" s="230"/>
      <c r="BL307" s="230"/>
      <c r="BM307" s="230"/>
      <c r="BN307" s="230"/>
      <c r="BO307" s="230"/>
      <c r="BP307" s="230"/>
      <c r="BQ307" s="231"/>
      <c r="BR307" s="232"/>
      <c r="BS307" s="230"/>
      <c r="BT307" s="230"/>
      <c r="BU307" s="230"/>
      <c r="BV307" s="230"/>
      <c r="BW307" s="230"/>
      <c r="BX307" s="230"/>
      <c r="BY307" s="230"/>
      <c r="BZ307" s="230"/>
      <c r="CA307" s="230"/>
      <c r="CB307" s="230"/>
      <c r="CC307" s="231"/>
      <c r="CD307" s="40"/>
    </row>
    <row r="308" spans="1:82" x14ac:dyDescent="0.35">
      <c r="A308" s="150"/>
      <c r="B308" s="188" t="s">
        <v>572</v>
      </c>
      <c r="C308" s="189" t="s">
        <v>573</v>
      </c>
      <c r="D308" s="131"/>
      <c r="E308" s="255"/>
      <c r="F308" s="223"/>
      <c r="G308" s="75"/>
      <c r="H308" s="229"/>
      <c r="I308" s="231"/>
      <c r="J308" s="229"/>
      <c r="K308" s="230"/>
      <c r="L308" s="230"/>
      <c r="M308" s="230"/>
      <c r="N308" s="230"/>
      <c r="O308" s="230"/>
      <c r="P308" s="230"/>
      <c r="Q308" s="230"/>
      <c r="R308" s="230"/>
      <c r="S308" s="230"/>
      <c r="T308" s="230"/>
      <c r="U308" s="231"/>
      <c r="V308" s="229"/>
      <c r="W308" s="230"/>
      <c r="X308" s="230"/>
      <c r="Y308" s="230"/>
      <c r="Z308" s="230"/>
      <c r="AA308" s="230"/>
      <c r="AB308" s="230"/>
      <c r="AC308" s="230"/>
      <c r="AD308" s="230"/>
      <c r="AE308" s="230"/>
      <c r="AF308" s="230"/>
      <c r="AG308" s="231"/>
      <c r="AH308" s="232"/>
      <c r="AI308" s="230"/>
      <c r="AJ308" s="230"/>
      <c r="AK308" s="230"/>
      <c r="AL308" s="230"/>
      <c r="AM308" s="230"/>
      <c r="AN308" s="230"/>
      <c r="AO308" s="230"/>
      <c r="AP308" s="230"/>
      <c r="AQ308" s="230"/>
      <c r="AR308" s="230"/>
      <c r="AS308" s="231"/>
      <c r="AT308" s="232"/>
      <c r="AU308" s="230"/>
      <c r="AV308" s="230"/>
      <c r="AW308" s="230"/>
      <c r="AX308" s="230"/>
      <c r="AY308" s="230"/>
      <c r="AZ308" s="230"/>
      <c r="BA308" s="230"/>
      <c r="BB308" s="230"/>
      <c r="BC308" s="230"/>
      <c r="BD308" s="230"/>
      <c r="BE308" s="231"/>
      <c r="BF308" s="232"/>
      <c r="BG308" s="230"/>
      <c r="BH308" s="230"/>
      <c r="BI308" s="230"/>
      <c r="BJ308" s="230"/>
      <c r="BK308" s="230"/>
      <c r="BL308" s="230"/>
      <c r="BM308" s="230"/>
      <c r="BN308" s="230"/>
      <c r="BO308" s="230"/>
      <c r="BP308" s="230"/>
      <c r="BQ308" s="231"/>
      <c r="BR308" s="232"/>
      <c r="BS308" s="230"/>
      <c r="BT308" s="230"/>
      <c r="BU308" s="230"/>
      <c r="BV308" s="230"/>
      <c r="BW308" s="230"/>
      <c r="BX308" s="230"/>
      <c r="BY308" s="230"/>
      <c r="BZ308" s="230"/>
      <c r="CA308" s="230"/>
      <c r="CB308" s="230"/>
      <c r="CC308" s="231"/>
      <c r="CD308" s="40"/>
    </row>
    <row r="309" spans="1:82" x14ac:dyDescent="0.35">
      <c r="A309" s="150"/>
      <c r="B309" s="188" t="s">
        <v>574</v>
      </c>
      <c r="C309" s="189" t="s">
        <v>575</v>
      </c>
      <c r="D309" s="131"/>
      <c r="E309" s="255"/>
      <c r="F309" s="223"/>
      <c r="G309" s="75"/>
      <c r="H309" s="229"/>
      <c r="I309" s="231"/>
      <c r="J309" s="229"/>
      <c r="K309" s="230"/>
      <c r="L309" s="230"/>
      <c r="M309" s="230"/>
      <c r="N309" s="230"/>
      <c r="O309" s="230"/>
      <c r="P309" s="230"/>
      <c r="Q309" s="230"/>
      <c r="R309" s="230"/>
      <c r="S309" s="230"/>
      <c r="T309" s="230"/>
      <c r="U309" s="231"/>
      <c r="V309" s="229"/>
      <c r="W309" s="230"/>
      <c r="X309" s="230"/>
      <c r="Y309" s="230"/>
      <c r="Z309" s="230"/>
      <c r="AA309" s="230"/>
      <c r="AB309" s="230"/>
      <c r="AC309" s="230"/>
      <c r="AD309" s="230"/>
      <c r="AE309" s="230"/>
      <c r="AF309" s="230"/>
      <c r="AG309" s="231"/>
      <c r="AH309" s="232"/>
      <c r="AI309" s="230"/>
      <c r="AJ309" s="230"/>
      <c r="AK309" s="230"/>
      <c r="AL309" s="230"/>
      <c r="AM309" s="230"/>
      <c r="AN309" s="230"/>
      <c r="AO309" s="230"/>
      <c r="AP309" s="230"/>
      <c r="AQ309" s="230"/>
      <c r="AR309" s="230"/>
      <c r="AS309" s="231"/>
      <c r="AT309" s="232"/>
      <c r="AU309" s="230"/>
      <c r="AV309" s="230"/>
      <c r="AW309" s="230"/>
      <c r="AX309" s="230"/>
      <c r="AY309" s="230"/>
      <c r="AZ309" s="230"/>
      <c r="BA309" s="230"/>
      <c r="BB309" s="230"/>
      <c r="BC309" s="230"/>
      <c r="BD309" s="230"/>
      <c r="BE309" s="231"/>
      <c r="BF309" s="232"/>
      <c r="BG309" s="230"/>
      <c r="BH309" s="230"/>
      <c r="BI309" s="230"/>
      <c r="BJ309" s="230"/>
      <c r="BK309" s="230"/>
      <c r="BL309" s="230"/>
      <c r="BM309" s="230"/>
      <c r="BN309" s="230"/>
      <c r="BO309" s="230"/>
      <c r="BP309" s="230"/>
      <c r="BQ309" s="231"/>
      <c r="BR309" s="232"/>
      <c r="BS309" s="230"/>
      <c r="BT309" s="230"/>
      <c r="BU309" s="230"/>
      <c r="BV309" s="230"/>
      <c r="BW309" s="230"/>
      <c r="BX309" s="230"/>
      <c r="BY309" s="230"/>
      <c r="BZ309" s="230"/>
      <c r="CA309" s="230"/>
      <c r="CB309" s="230"/>
      <c r="CC309" s="231"/>
      <c r="CD309" s="40"/>
    </row>
    <row r="310" spans="1:82" x14ac:dyDescent="0.35">
      <c r="A310" s="150"/>
      <c r="B310" s="188" t="s">
        <v>576</v>
      </c>
      <c r="C310" s="189" t="s">
        <v>577</v>
      </c>
      <c r="D310" s="131"/>
      <c r="E310" s="255"/>
      <c r="F310" s="223"/>
      <c r="G310" s="75"/>
      <c r="H310" s="229"/>
      <c r="I310" s="231"/>
      <c r="J310" s="229"/>
      <c r="K310" s="230"/>
      <c r="L310" s="230"/>
      <c r="M310" s="230"/>
      <c r="N310" s="230"/>
      <c r="O310" s="230"/>
      <c r="P310" s="230"/>
      <c r="Q310" s="230"/>
      <c r="R310" s="230"/>
      <c r="S310" s="230"/>
      <c r="T310" s="230"/>
      <c r="U310" s="231"/>
      <c r="V310" s="229"/>
      <c r="W310" s="230"/>
      <c r="X310" s="230"/>
      <c r="Y310" s="230"/>
      <c r="Z310" s="230"/>
      <c r="AA310" s="230"/>
      <c r="AB310" s="230"/>
      <c r="AC310" s="230"/>
      <c r="AD310" s="230"/>
      <c r="AE310" s="230"/>
      <c r="AF310" s="230"/>
      <c r="AG310" s="231"/>
      <c r="AH310" s="232"/>
      <c r="AI310" s="230"/>
      <c r="AJ310" s="230"/>
      <c r="AK310" s="230"/>
      <c r="AL310" s="230"/>
      <c r="AM310" s="230"/>
      <c r="AN310" s="230"/>
      <c r="AO310" s="230"/>
      <c r="AP310" s="230"/>
      <c r="AQ310" s="230"/>
      <c r="AR310" s="230"/>
      <c r="AS310" s="231"/>
      <c r="AT310" s="232"/>
      <c r="AU310" s="230"/>
      <c r="AV310" s="230"/>
      <c r="AW310" s="230"/>
      <c r="AX310" s="230"/>
      <c r="AY310" s="230"/>
      <c r="AZ310" s="230"/>
      <c r="BA310" s="230"/>
      <c r="BB310" s="230"/>
      <c r="BC310" s="230"/>
      <c r="BD310" s="230"/>
      <c r="BE310" s="231"/>
      <c r="BF310" s="232"/>
      <c r="BG310" s="230"/>
      <c r="BH310" s="230"/>
      <c r="BI310" s="230"/>
      <c r="BJ310" s="230"/>
      <c r="BK310" s="230"/>
      <c r="BL310" s="230"/>
      <c r="BM310" s="230"/>
      <c r="BN310" s="230"/>
      <c r="BO310" s="230"/>
      <c r="BP310" s="230"/>
      <c r="BQ310" s="231"/>
      <c r="BR310" s="232"/>
      <c r="BS310" s="230"/>
      <c r="BT310" s="230"/>
      <c r="BU310" s="230"/>
      <c r="BV310" s="230"/>
      <c r="BW310" s="230"/>
      <c r="BX310" s="230"/>
      <c r="BY310" s="230"/>
      <c r="BZ310" s="230"/>
      <c r="CA310" s="230"/>
      <c r="CB310" s="230"/>
      <c r="CC310" s="231"/>
      <c r="CD310" s="40"/>
    </row>
    <row r="311" spans="1:82" x14ac:dyDescent="0.35">
      <c r="A311" s="150"/>
      <c r="B311" s="102" t="s">
        <v>578</v>
      </c>
      <c r="C311" s="261" t="s">
        <v>579</v>
      </c>
      <c r="D311" s="131"/>
      <c r="E311" s="255"/>
      <c r="F311" s="223"/>
      <c r="G311" s="75"/>
      <c r="H311" s="229"/>
      <c r="I311" s="231"/>
      <c r="J311" s="229"/>
      <c r="K311" s="230"/>
      <c r="L311" s="230"/>
      <c r="M311" s="230"/>
      <c r="N311" s="230"/>
      <c r="O311" s="230"/>
      <c r="P311" s="230"/>
      <c r="Q311" s="230"/>
      <c r="R311" s="230"/>
      <c r="S311" s="230"/>
      <c r="T311" s="230"/>
      <c r="U311" s="231"/>
      <c r="V311" s="229"/>
      <c r="W311" s="230"/>
      <c r="X311" s="230"/>
      <c r="Y311" s="230"/>
      <c r="Z311" s="230"/>
      <c r="AA311" s="230"/>
      <c r="AB311" s="230"/>
      <c r="AC311" s="230"/>
      <c r="AD311" s="230"/>
      <c r="AE311" s="230"/>
      <c r="AF311" s="230"/>
      <c r="AG311" s="231"/>
      <c r="AH311" s="232"/>
      <c r="AI311" s="230"/>
      <c r="AJ311" s="230"/>
      <c r="AK311" s="230"/>
      <c r="AL311" s="230"/>
      <c r="AM311" s="230"/>
      <c r="AN311" s="230"/>
      <c r="AO311" s="230"/>
      <c r="AP311" s="230"/>
      <c r="AQ311" s="230"/>
      <c r="AR311" s="230"/>
      <c r="AS311" s="231"/>
      <c r="AT311" s="232"/>
      <c r="AU311" s="230"/>
      <c r="AV311" s="230"/>
      <c r="AW311" s="230"/>
      <c r="AX311" s="230"/>
      <c r="AY311" s="230"/>
      <c r="AZ311" s="230"/>
      <c r="BA311" s="230"/>
      <c r="BB311" s="230"/>
      <c r="BC311" s="230"/>
      <c r="BD311" s="230"/>
      <c r="BE311" s="231"/>
      <c r="BF311" s="232"/>
      <c r="BG311" s="230"/>
      <c r="BH311" s="230"/>
      <c r="BI311" s="230"/>
      <c r="BJ311" s="230"/>
      <c r="BK311" s="230"/>
      <c r="BL311" s="230"/>
      <c r="BM311" s="230"/>
      <c r="BN311" s="230"/>
      <c r="BO311" s="230"/>
      <c r="BP311" s="230"/>
      <c r="BQ311" s="231"/>
      <c r="BR311" s="232"/>
      <c r="BS311" s="230"/>
      <c r="BT311" s="230"/>
      <c r="BU311" s="230"/>
      <c r="BV311" s="230"/>
      <c r="BW311" s="230"/>
      <c r="BX311" s="230"/>
      <c r="BY311" s="230"/>
      <c r="BZ311" s="230"/>
      <c r="CA311" s="230"/>
      <c r="CB311" s="230"/>
      <c r="CC311" s="231"/>
      <c r="CD311" s="40"/>
    </row>
    <row r="312" spans="1:82" x14ac:dyDescent="0.35">
      <c r="A312" s="150"/>
      <c r="B312" s="74" t="s">
        <v>580</v>
      </c>
      <c r="C312" s="130" t="s">
        <v>333</v>
      </c>
      <c r="D312" s="131" t="s">
        <v>248</v>
      </c>
      <c r="E312" s="255">
        <v>12</v>
      </c>
      <c r="F312" s="263"/>
      <c r="G312" s="75">
        <f t="shared" ref="G312:G313" si="258">+E312*F312</f>
        <v>0</v>
      </c>
      <c r="H312" s="229"/>
      <c r="I312" s="231"/>
      <c r="J312" s="229"/>
      <c r="K312" s="230"/>
      <c r="L312" s="230"/>
      <c r="M312" s="230"/>
      <c r="N312" s="230"/>
      <c r="O312" s="230"/>
      <c r="P312" s="230"/>
      <c r="Q312" s="230"/>
      <c r="R312" s="230"/>
      <c r="S312" s="230"/>
      <c r="T312" s="230"/>
      <c r="U312" s="231">
        <f t="shared" si="252"/>
        <v>0</v>
      </c>
      <c r="V312" s="229"/>
      <c r="W312" s="230"/>
      <c r="X312" s="230"/>
      <c r="Y312" s="230"/>
      <c r="Z312" s="230"/>
      <c r="AA312" s="230"/>
      <c r="AB312" s="230"/>
      <c r="AC312" s="230"/>
      <c r="AD312" s="230"/>
      <c r="AE312" s="230"/>
      <c r="AF312" s="230"/>
      <c r="AG312" s="231">
        <f t="shared" si="253"/>
        <v>0</v>
      </c>
      <c r="AH312" s="232"/>
      <c r="AI312" s="230"/>
      <c r="AJ312" s="230"/>
      <c r="AK312" s="230"/>
      <c r="AL312" s="230"/>
      <c r="AM312" s="230"/>
      <c r="AN312" s="230"/>
      <c r="AO312" s="230"/>
      <c r="AP312" s="230"/>
      <c r="AQ312" s="230"/>
      <c r="AR312" s="230"/>
      <c r="AS312" s="231">
        <f t="shared" si="254"/>
        <v>0</v>
      </c>
      <c r="AT312" s="232"/>
      <c r="AU312" s="230"/>
      <c r="AV312" s="230"/>
      <c r="AW312" s="230"/>
      <c r="AX312" s="230"/>
      <c r="AY312" s="230"/>
      <c r="AZ312" s="230"/>
      <c r="BA312" s="230"/>
      <c r="BB312" s="230"/>
      <c r="BC312" s="230"/>
      <c r="BD312" s="230"/>
      <c r="BE312" s="231">
        <f t="shared" si="255"/>
        <v>0</v>
      </c>
      <c r="BF312" s="232"/>
      <c r="BG312" s="230"/>
      <c r="BH312" s="230"/>
      <c r="BI312" s="230"/>
      <c r="BJ312" s="230"/>
      <c r="BK312" s="230"/>
      <c r="BL312" s="230"/>
      <c r="BM312" s="230"/>
      <c r="BN312" s="230"/>
      <c r="BO312" s="230"/>
      <c r="BP312" s="230"/>
      <c r="BQ312" s="231">
        <f t="shared" si="256"/>
        <v>0</v>
      </c>
      <c r="BR312" s="232"/>
      <c r="BS312" s="230"/>
      <c r="BT312" s="230"/>
      <c r="BU312" s="230"/>
      <c r="BV312" s="230"/>
      <c r="BW312" s="230"/>
      <c r="BX312" s="230"/>
      <c r="BY312" s="230"/>
      <c r="BZ312" s="230"/>
      <c r="CA312" s="230"/>
      <c r="CB312" s="230"/>
      <c r="CC312" s="231">
        <f>G312-SUM(H312:CB312)</f>
        <v>0</v>
      </c>
      <c r="CD312" s="40" t="s">
        <v>50</v>
      </c>
    </row>
    <row r="313" spans="1:82" x14ac:dyDescent="0.35">
      <c r="A313" s="150"/>
      <c r="B313" s="74" t="s">
        <v>581</v>
      </c>
      <c r="C313" s="130" t="s">
        <v>582</v>
      </c>
      <c r="D313" s="131" t="s">
        <v>248</v>
      </c>
      <c r="E313" s="255">
        <v>4</v>
      </c>
      <c r="F313" s="263"/>
      <c r="G313" s="75">
        <f t="shared" si="258"/>
        <v>0</v>
      </c>
      <c r="H313" s="229"/>
      <c r="I313" s="231"/>
      <c r="J313" s="229"/>
      <c r="K313" s="230"/>
      <c r="L313" s="230"/>
      <c r="M313" s="230"/>
      <c r="N313" s="230"/>
      <c r="O313" s="230"/>
      <c r="P313" s="230"/>
      <c r="Q313" s="230"/>
      <c r="R313" s="230"/>
      <c r="S313" s="230"/>
      <c r="T313" s="230"/>
      <c r="U313" s="231">
        <f t="shared" si="252"/>
        <v>0</v>
      </c>
      <c r="V313" s="229"/>
      <c r="W313" s="230"/>
      <c r="X313" s="230"/>
      <c r="Y313" s="230"/>
      <c r="Z313" s="230"/>
      <c r="AA313" s="230"/>
      <c r="AB313" s="230"/>
      <c r="AC313" s="230"/>
      <c r="AD313" s="230"/>
      <c r="AE313" s="230"/>
      <c r="AF313" s="230"/>
      <c r="AG313" s="231">
        <f t="shared" si="253"/>
        <v>0</v>
      </c>
      <c r="AH313" s="232"/>
      <c r="AI313" s="230"/>
      <c r="AJ313" s="230"/>
      <c r="AK313" s="230"/>
      <c r="AL313" s="230"/>
      <c r="AM313" s="230"/>
      <c r="AN313" s="230"/>
      <c r="AO313" s="230"/>
      <c r="AP313" s="230"/>
      <c r="AQ313" s="230"/>
      <c r="AR313" s="230"/>
      <c r="AS313" s="231">
        <f t="shared" si="254"/>
        <v>0</v>
      </c>
      <c r="AT313" s="232"/>
      <c r="AU313" s="230"/>
      <c r="AV313" s="230"/>
      <c r="AW313" s="230"/>
      <c r="AX313" s="230"/>
      <c r="AY313" s="230"/>
      <c r="AZ313" s="230"/>
      <c r="BA313" s="230"/>
      <c r="BB313" s="230"/>
      <c r="BC313" s="230"/>
      <c r="BD313" s="230"/>
      <c r="BE313" s="231">
        <f t="shared" si="255"/>
        <v>0</v>
      </c>
      <c r="BF313" s="232"/>
      <c r="BG313" s="230"/>
      <c r="BH313" s="230"/>
      <c r="BI313" s="230"/>
      <c r="BJ313" s="230"/>
      <c r="BK313" s="230"/>
      <c r="BL313" s="230"/>
      <c r="BM313" s="230"/>
      <c r="BN313" s="230"/>
      <c r="BO313" s="230"/>
      <c r="BP313" s="230"/>
      <c r="BQ313" s="231">
        <f t="shared" si="256"/>
        <v>0</v>
      </c>
      <c r="BR313" s="232"/>
      <c r="BS313" s="230"/>
      <c r="BT313" s="230"/>
      <c r="BU313" s="230"/>
      <c r="BV313" s="230"/>
      <c r="BW313" s="230"/>
      <c r="BX313" s="230"/>
      <c r="BY313" s="230"/>
      <c r="BZ313" s="230"/>
      <c r="CA313" s="230"/>
      <c r="CB313" s="230"/>
      <c r="CC313" s="231">
        <f>G313-SUM(H313:CB313)</f>
        <v>0</v>
      </c>
      <c r="CD313" s="40" t="s">
        <v>50</v>
      </c>
    </row>
    <row r="314" spans="1:82" x14ac:dyDescent="0.35">
      <c r="A314" s="150"/>
      <c r="B314" s="102" t="s">
        <v>583</v>
      </c>
      <c r="C314" s="261" t="s">
        <v>584</v>
      </c>
      <c r="D314" s="131"/>
      <c r="E314" s="255"/>
      <c r="F314" s="223"/>
      <c r="G314" s="75"/>
      <c r="H314" s="229"/>
      <c r="I314" s="231"/>
      <c r="J314" s="229"/>
      <c r="K314" s="230"/>
      <c r="L314" s="230"/>
      <c r="M314" s="230"/>
      <c r="N314" s="230"/>
      <c r="O314" s="230"/>
      <c r="P314" s="230"/>
      <c r="Q314" s="230"/>
      <c r="R314" s="230"/>
      <c r="S314" s="230"/>
      <c r="T314" s="230"/>
      <c r="U314" s="231"/>
      <c r="V314" s="229"/>
      <c r="W314" s="230"/>
      <c r="X314" s="230"/>
      <c r="Y314" s="230"/>
      <c r="Z314" s="230"/>
      <c r="AA314" s="230"/>
      <c r="AB314" s="230"/>
      <c r="AC314" s="230"/>
      <c r="AD314" s="230"/>
      <c r="AE314" s="230"/>
      <c r="AF314" s="230"/>
      <c r="AG314" s="231"/>
      <c r="AH314" s="232"/>
      <c r="AI314" s="230"/>
      <c r="AJ314" s="230"/>
      <c r="AK314" s="230"/>
      <c r="AL314" s="230"/>
      <c r="AM314" s="230"/>
      <c r="AN314" s="230"/>
      <c r="AO314" s="230"/>
      <c r="AP314" s="230"/>
      <c r="AQ314" s="230"/>
      <c r="AR314" s="230"/>
      <c r="AS314" s="231"/>
      <c r="AT314" s="232"/>
      <c r="AU314" s="230"/>
      <c r="AV314" s="230"/>
      <c r="AW314" s="230"/>
      <c r="AX314" s="230"/>
      <c r="AY314" s="230"/>
      <c r="AZ314" s="230"/>
      <c r="BA314" s="230"/>
      <c r="BB314" s="230"/>
      <c r="BC314" s="230"/>
      <c r="BD314" s="230"/>
      <c r="BE314" s="231"/>
      <c r="BF314" s="232"/>
      <c r="BG314" s="230"/>
      <c r="BH314" s="230"/>
      <c r="BI314" s="230"/>
      <c r="BJ314" s="230"/>
      <c r="BK314" s="230"/>
      <c r="BL314" s="230"/>
      <c r="BM314" s="230"/>
      <c r="BN314" s="230"/>
      <c r="BO314" s="230"/>
      <c r="BP314" s="230"/>
      <c r="BQ314" s="231"/>
      <c r="BR314" s="232"/>
      <c r="BS314" s="230"/>
      <c r="BT314" s="230"/>
      <c r="BU314" s="230"/>
      <c r="BV314" s="230"/>
      <c r="BW314" s="230"/>
      <c r="BX314" s="230"/>
      <c r="BY314" s="230"/>
      <c r="BZ314" s="230"/>
      <c r="CA314" s="230"/>
      <c r="CB314" s="230"/>
      <c r="CC314" s="231"/>
      <c r="CD314" s="40"/>
    </row>
    <row r="315" spans="1:82" x14ac:dyDescent="0.35">
      <c r="A315" s="150"/>
      <c r="B315" s="74" t="s">
        <v>585</v>
      </c>
      <c r="C315" s="130" t="s">
        <v>586</v>
      </c>
      <c r="D315" s="131" t="s">
        <v>253</v>
      </c>
      <c r="E315" s="255">
        <v>10</v>
      </c>
      <c r="F315" s="263"/>
      <c r="G315" s="75">
        <f t="shared" ref="G315:G342" si="259">+E315*F315</f>
        <v>0</v>
      </c>
      <c r="H315" s="229"/>
      <c r="I315" s="231"/>
      <c r="J315" s="229"/>
      <c r="K315" s="230"/>
      <c r="L315" s="230"/>
      <c r="M315" s="230"/>
      <c r="N315" s="230"/>
      <c r="O315" s="230"/>
      <c r="P315" s="230"/>
      <c r="Q315" s="230"/>
      <c r="R315" s="230"/>
      <c r="S315" s="230"/>
      <c r="T315" s="230"/>
      <c r="U315" s="231">
        <f t="shared" ref="U315:U342" si="260">G315/6</f>
        <v>0</v>
      </c>
      <c r="V315" s="229"/>
      <c r="W315" s="230"/>
      <c r="X315" s="230"/>
      <c r="Y315" s="230"/>
      <c r="Z315" s="230"/>
      <c r="AA315" s="230"/>
      <c r="AB315" s="230"/>
      <c r="AC315" s="230"/>
      <c r="AD315" s="230"/>
      <c r="AE315" s="230"/>
      <c r="AF315" s="230"/>
      <c r="AG315" s="231">
        <f t="shared" ref="AG315:AG342" si="261">G315/6</f>
        <v>0</v>
      </c>
      <c r="AH315" s="232"/>
      <c r="AI315" s="230"/>
      <c r="AJ315" s="230"/>
      <c r="AK315" s="230"/>
      <c r="AL315" s="230"/>
      <c r="AM315" s="230"/>
      <c r="AN315" s="230"/>
      <c r="AO315" s="230"/>
      <c r="AP315" s="230"/>
      <c r="AQ315" s="230"/>
      <c r="AR315" s="230"/>
      <c r="AS315" s="231">
        <f t="shared" ref="AS315:AS342" si="262">G315/6</f>
        <v>0</v>
      </c>
      <c r="AT315" s="232"/>
      <c r="AU315" s="230"/>
      <c r="AV315" s="230"/>
      <c r="AW315" s="230"/>
      <c r="AX315" s="230"/>
      <c r="AY315" s="230"/>
      <c r="AZ315" s="230"/>
      <c r="BA315" s="230"/>
      <c r="BB315" s="230"/>
      <c r="BC315" s="230"/>
      <c r="BD315" s="230"/>
      <c r="BE315" s="231">
        <f t="shared" ref="BE315:BE342" si="263">G315/6</f>
        <v>0</v>
      </c>
      <c r="BF315" s="232"/>
      <c r="BG315" s="230"/>
      <c r="BH315" s="230"/>
      <c r="BI315" s="230"/>
      <c r="BJ315" s="230"/>
      <c r="BK315" s="230"/>
      <c r="BL315" s="230"/>
      <c r="BM315" s="230"/>
      <c r="BN315" s="230"/>
      <c r="BO315" s="230"/>
      <c r="BP315" s="230"/>
      <c r="BQ315" s="231">
        <f t="shared" ref="BQ315:BQ342" si="264">G315/6</f>
        <v>0</v>
      </c>
      <c r="BR315" s="232"/>
      <c r="BS315" s="230"/>
      <c r="BT315" s="230"/>
      <c r="BU315" s="230"/>
      <c r="BV315" s="230"/>
      <c r="BW315" s="230"/>
      <c r="BX315" s="230"/>
      <c r="BY315" s="230"/>
      <c r="BZ315" s="230"/>
      <c r="CA315" s="230"/>
      <c r="CB315" s="230"/>
      <c r="CC315" s="231">
        <f t="shared" ref="CC315:CC342" si="265">G315-SUM(H315:CB315)</f>
        <v>0</v>
      </c>
      <c r="CD315" s="40" t="s">
        <v>50</v>
      </c>
    </row>
    <row r="316" spans="1:82" x14ac:dyDescent="0.35">
      <c r="A316" s="150"/>
      <c r="B316" s="74" t="s">
        <v>587</v>
      </c>
      <c r="C316" s="130" t="s">
        <v>588</v>
      </c>
      <c r="D316" s="131" t="s">
        <v>253</v>
      </c>
      <c r="E316" s="255">
        <v>10</v>
      </c>
      <c r="F316" s="263"/>
      <c r="G316" s="75">
        <f t="shared" si="259"/>
        <v>0</v>
      </c>
      <c r="H316" s="229"/>
      <c r="I316" s="231"/>
      <c r="J316" s="229"/>
      <c r="K316" s="230"/>
      <c r="L316" s="230"/>
      <c r="M316" s="230"/>
      <c r="N316" s="230"/>
      <c r="O316" s="230"/>
      <c r="P316" s="230"/>
      <c r="Q316" s="230"/>
      <c r="R316" s="230"/>
      <c r="S316" s="230"/>
      <c r="T316" s="230"/>
      <c r="U316" s="231">
        <f t="shared" si="260"/>
        <v>0</v>
      </c>
      <c r="V316" s="229"/>
      <c r="W316" s="230"/>
      <c r="X316" s="230"/>
      <c r="Y316" s="230"/>
      <c r="Z316" s="230"/>
      <c r="AA316" s="230"/>
      <c r="AB316" s="230"/>
      <c r="AC316" s="230"/>
      <c r="AD316" s="230"/>
      <c r="AE316" s="230"/>
      <c r="AF316" s="230"/>
      <c r="AG316" s="231">
        <f t="shared" si="261"/>
        <v>0</v>
      </c>
      <c r="AH316" s="232"/>
      <c r="AI316" s="230"/>
      <c r="AJ316" s="230"/>
      <c r="AK316" s="230"/>
      <c r="AL316" s="230"/>
      <c r="AM316" s="230"/>
      <c r="AN316" s="230"/>
      <c r="AO316" s="230"/>
      <c r="AP316" s="230"/>
      <c r="AQ316" s="230"/>
      <c r="AR316" s="230"/>
      <c r="AS316" s="231">
        <f t="shared" si="262"/>
        <v>0</v>
      </c>
      <c r="AT316" s="232"/>
      <c r="AU316" s="230"/>
      <c r="AV316" s="230"/>
      <c r="AW316" s="230"/>
      <c r="AX316" s="230"/>
      <c r="AY316" s="230"/>
      <c r="AZ316" s="230"/>
      <c r="BA316" s="230"/>
      <c r="BB316" s="230"/>
      <c r="BC316" s="230"/>
      <c r="BD316" s="230"/>
      <c r="BE316" s="231">
        <f t="shared" si="263"/>
        <v>0</v>
      </c>
      <c r="BF316" s="232"/>
      <c r="BG316" s="230"/>
      <c r="BH316" s="230"/>
      <c r="BI316" s="230"/>
      <c r="BJ316" s="230"/>
      <c r="BK316" s="230"/>
      <c r="BL316" s="230"/>
      <c r="BM316" s="230"/>
      <c r="BN316" s="230"/>
      <c r="BO316" s="230"/>
      <c r="BP316" s="230"/>
      <c r="BQ316" s="231">
        <f t="shared" si="264"/>
        <v>0</v>
      </c>
      <c r="BR316" s="232"/>
      <c r="BS316" s="230"/>
      <c r="BT316" s="230"/>
      <c r="BU316" s="230"/>
      <c r="BV316" s="230"/>
      <c r="BW316" s="230"/>
      <c r="BX316" s="230"/>
      <c r="BY316" s="230"/>
      <c r="BZ316" s="230"/>
      <c r="CA316" s="230"/>
      <c r="CB316" s="230"/>
      <c r="CC316" s="231">
        <f t="shared" si="265"/>
        <v>0</v>
      </c>
      <c r="CD316" s="40" t="s">
        <v>50</v>
      </c>
    </row>
    <row r="317" spans="1:82" x14ac:dyDescent="0.35">
      <c r="A317" s="150"/>
      <c r="B317" s="74" t="s">
        <v>589</v>
      </c>
      <c r="C317" s="130" t="s">
        <v>590</v>
      </c>
      <c r="D317" s="131" t="s">
        <v>253</v>
      </c>
      <c r="E317" s="255">
        <v>10</v>
      </c>
      <c r="F317" s="263"/>
      <c r="G317" s="75">
        <f t="shared" si="259"/>
        <v>0</v>
      </c>
      <c r="H317" s="229"/>
      <c r="I317" s="231"/>
      <c r="J317" s="229"/>
      <c r="K317" s="230"/>
      <c r="L317" s="230"/>
      <c r="M317" s="230"/>
      <c r="N317" s="230"/>
      <c r="O317" s="230"/>
      <c r="P317" s="230"/>
      <c r="Q317" s="230"/>
      <c r="R317" s="230"/>
      <c r="S317" s="230"/>
      <c r="T317" s="230"/>
      <c r="U317" s="231">
        <f t="shared" si="260"/>
        <v>0</v>
      </c>
      <c r="V317" s="229"/>
      <c r="W317" s="230"/>
      <c r="X317" s="230"/>
      <c r="Y317" s="230"/>
      <c r="Z317" s="230"/>
      <c r="AA317" s="230"/>
      <c r="AB317" s="230"/>
      <c r="AC317" s="230"/>
      <c r="AD317" s="230"/>
      <c r="AE317" s="230"/>
      <c r="AF317" s="230"/>
      <c r="AG317" s="231">
        <f t="shared" si="261"/>
        <v>0</v>
      </c>
      <c r="AH317" s="232"/>
      <c r="AI317" s="230"/>
      <c r="AJ317" s="230"/>
      <c r="AK317" s="230"/>
      <c r="AL317" s="230"/>
      <c r="AM317" s="230"/>
      <c r="AN317" s="230"/>
      <c r="AO317" s="230"/>
      <c r="AP317" s="230"/>
      <c r="AQ317" s="230"/>
      <c r="AR317" s="230"/>
      <c r="AS317" s="231">
        <f t="shared" si="262"/>
        <v>0</v>
      </c>
      <c r="AT317" s="232"/>
      <c r="AU317" s="230"/>
      <c r="AV317" s="230"/>
      <c r="AW317" s="230"/>
      <c r="AX317" s="230"/>
      <c r="AY317" s="230"/>
      <c r="AZ317" s="230"/>
      <c r="BA317" s="230"/>
      <c r="BB317" s="230"/>
      <c r="BC317" s="230"/>
      <c r="BD317" s="230"/>
      <c r="BE317" s="231">
        <f t="shared" si="263"/>
        <v>0</v>
      </c>
      <c r="BF317" s="232"/>
      <c r="BG317" s="230"/>
      <c r="BH317" s="230"/>
      <c r="BI317" s="230"/>
      <c r="BJ317" s="230"/>
      <c r="BK317" s="230"/>
      <c r="BL317" s="230"/>
      <c r="BM317" s="230"/>
      <c r="BN317" s="230"/>
      <c r="BO317" s="230"/>
      <c r="BP317" s="230"/>
      <c r="BQ317" s="231">
        <f t="shared" si="264"/>
        <v>0</v>
      </c>
      <c r="BR317" s="232"/>
      <c r="BS317" s="230"/>
      <c r="BT317" s="230"/>
      <c r="BU317" s="230"/>
      <c r="BV317" s="230"/>
      <c r="BW317" s="230"/>
      <c r="BX317" s="230"/>
      <c r="BY317" s="230"/>
      <c r="BZ317" s="230"/>
      <c r="CA317" s="230"/>
      <c r="CB317" s="230"/>
      <c r="CC317" s="231">
        <f t="shared" si="265"/>
        <v>0</v>
      </c>
      <c r="CD317" s="40" t="s">
        <v>50</v>
      </c>
    </row>
    <row r="318" spans="1:82" x14ac:dyDescent="0.35">
      <c r="A318" s="150"/>
      <c r="B318" s="74" t="s">
        <v>591</v>
      </c>
      <c r="C318" s="130" t="s">
        <v>592</v>
      </c>
      <c r="D318" s="131" t="s">
        <v>253</v>
      </c>
      <c r="E318" s="255">
        <v>10</v>
      </c>
      <c r="F318" s="263"/>
      <c r="G318" s="75">
        <f t="shared" si="259"/>
        <v>0</v>
      </c>
      <c r="H318" s="229"/>
      <c r="I318" s="231"/>
      <c r="J318" s="229"/>
      <c r="K318" s="230"/>
      <c r="L318" s="230"/>
      <c r="M318" s="230"/>
      <c r="N318" s="230"/>
      <c r="O318" s="230"/>
      <c r="P318" s="230"/>
      <c r="Q318" s="230"/>
      <c r="R318" s="230"/>
      <c r="S318" s="230"/>
      <c r="T318" s="230"/>
      <c r="U318" s="231">
        <f t="shared" si="260"/>
        <v>0</v>
      </c>
      <c r="V318" s="229"/>
      <c r="W318" s="230"/>
      <c r="X318" s="230"/>
      <c r="Y318" s="230"/>
      <c r="Z318" s="230"/>
      <c r="AA318" s="230"/>
      <c r="AB318" s="230"/>
      <c r="AC318" s="230"/>
      <c r="AD318" s="230"/>
      <c r="AE318" s="230"/>
      <c r="AF318" s="230"/>
      <c r="AG318" s="231">
        <f t="shared" si="261"/>
        <v>0</v>
      </c>
      <c r="AH318" s="232"/>
      <c r="AI318" s="230"/>
      <c r="AJ318" s="230"/>
      <c r="AK318" s="230"/>
      <c r="AL318" s="230"/>
      <c r="AM318" s="230"/>
      <c r="AN318" s="230"/>
      <c r="AO318" s="230"/>
      <c r="AP318" s="230"/>
      <c r="AQ318" s="230"/>
      <c r="AR318" s="230"/>
      <c r="AS318" s="231">
        <f t="shared" si="262"/>
        <v>0</v>
      </c>
      <c r="AT318" s="232"/>
      <c r="AU318" s="230"/>
      <c r="AV318" s="230"/>
      <c r="AW318" s="230"/>
      <c r="AX318" s="230"/>
      <c r="AY318" s="230"/>
      <c r="AZ318" s="230"/>
      <c r="BA318" s="230"/>
      <c r="BB318" s="230"/>
      <c r="BC318" s="230"/>
      <c r="BD318" s="230"/>
      <c r="BE318" s="231">
        <f t="shared" si="263"/>
        <v>0</v>
      </c>
      <c r="BF318" s="232"/>
      <c r="BG318" s="230"/>
      <c r="BH318" s="230"/>
      <c r="BI318" s="230"/>
      <c r="BJ318" s="230"/>
      <c r="BK318" s="230"/>
      <c r="BL318" s="230"/>
      <c r="BM318" s="230"/>
      <c r="BN318" s="230"/>
      <c r="BO318" s="230"/>
      <c r="BP318" s="230"/>
      <c r="BQ318" s="231">
        <f t="shared" si="264"/>
        <v>0</v>
      </c>
      <c r="BR318" s="232"/>
      <c r="BS318" s="230"/>
      <c r="BT318" s="230"/>
      <c r="BU318" s="230"/>
      <c r="BV318" s="230"/>
      <c r="BW318" s="230"/>
      <c r="BX318" s="230"/>
      <c r="BY318" s="230"/>
      <c r="BZ318" s="230"/>
      <c r="CA318" s="230"/>
      <c r="CB318" s="230"/>
      <c r="CC318" s="231">
        <f t="shared" si="265"/>
        <v>0</v>
      </c>
      <c r="CD318" s="40" t="s">
        <v>50</v>
      </c>
    </row>
    <row r="319" spans="1:82" x14ac:dyDescent="0.35">
      <c r="A319" s="150"/>
      <c r="B319" s="102" t="s">
        <v>593</v>
      </c>
      <c r="C319" s="261" t="s">
        <v>594</v>
      </c>
      <c r="D319" s="131"/>
      <c r="E319" s="255"/>
      <c r="F319" s="223"/>
      <c r="G319" s="75"/>
      <c r="H319" s="229"/>
      <c r="I319" s="231"/>
      <c r="J319" s="229"/>
      <c r="K319" s="230"/>
      <c r="L319" s="230"/>
      <c r="M319" s="230"/>
      <c r="N319" s="230"/>
      <c r="O319" s="230"/>
      <c r="P319" s="230"/>
      <c r="Q319" s="230"/>
      <c r="R319" s="230"/>
      <c r="S319" s="230"/>
      <c r="T319" s="230"/>
      <c r="U319" s="231"/>
      <c r="V319" s="229"/>
      <c r="W319" s="230"/>
      <c r="X319" s="230"/>
      <c r="Y319" s="230"/>
      <c r="Z319" s="230"/>
      <c r="AA319" s="230"/>
      <c r="AB319" s="230"/>
      <c r="AC319" s="230"/>
      <c r="AD319" s="230"/>
      <c r="AE319" s="230"/>
      <c r="AF319" s="230"/>
      <c r="AG319" s="231"/>
      <c r="AH319" s="232"/>
      <c r="AI319" s="230"/>
      <c r="AJ319" s="230"/>
      <c r="AK319" s="230"/>
      <c r="AL319" s="230"/>
      <c r="AM319" s="230"/>
      <c r="AN319" s="230"/>
      <c r="AO319" s="230"/>
      <c r="AP319" s="230"/>
      <c r="AQ319" s="230"/>
      <c r="AR319" s="230"/>
      <c r="AS319" s="231"/>
      <c r="AT319" s="232"/>
      <c r="AU319" s="230"/>
      <c r="AV319" s="230"/>
      <c r="AW319" s="230"/>
      <c r="AX319" s="230"/>
      <c r="AY319" s="230"/>
      <c r="AZ319" s="230"/>
      <c r="BA319" s="230"/>
      <c r="BB319" s="230"/>
      <c r="BC319" s="230"/>
      <c r="BD319" s="230"/>
      <c r="BE319" s="231"/>
      <c r="BF319" s="232"/>
      <c r="BG319" s="230"/>
      <c r="BH319" s="230"/>
      <c r="BI319" s="230"/>
      <c r="BJ319" s="230"/>
      <c r="BK319" s="230"/>
      <c r="BL319" s="230"/>
      <c r="BM319" s="230"/>
      <c r="BN319" s="230"/>
      <c r="BO319" s="230"/>
      <c r="BP319" s="230"/>
      <c r="BQ319" s="231"/>
      <c r="BR319" s="232"/>
      <c r="BS319" s="230"/>
      <c r="BT319" s="230"/>
      <c r="BU319" s="230"/>
      <c r="BV319" s="230"/>
      <c r="BW319" s="230"/>
      <c r="BX319" s="230"/>
      <c r="BY319" s="230"/>
      <c r="BZ319" s="230"/>
      <c r="CA319" s="230"/>
      <c r="CB319" s="230"/>
      <c r="CC319" s="231"/>
      <c r="CD319" s="40"/>
    </row>
    <row r="320" spans="1:82" x14ac:dyDescent="0.35">
      <c r="A320" s="150"/>
      <c r="B320" s="74" t="s">
        <v>595</v>
      </c>
      <c r="C320" s="130" t="s">
        <v>596</v>
      </c>
      <c r="D320" s="131" t="s">
        <v>253</v>
      </c>
      <c r="E320" s="255">
        <v>25</v>
      </c>
      <c r="F320" s="263"/>
      <c r="G320" s="75">
        <f t="shared" si="259"/>
        <v>0</v>
      </c>
      <c r="H320" s="229"/>
      <c r="I320" s="231"/>
      <c r="J320" s="229"/>
      <c r="K320" s="230"/>
      <c r="L320" s="230"/>
      <c r="M320" s="230"/>
      <c r="N320" s="230"/>
      <c r="O320" s="230"/>
      <c r="P320" s="230"/>
      <c r="Q320" s="230"/>
      <c r="R320" s="230"/>
      <c r="S320" s="230"/>
      <c r="T320" s="230"/>
      <c r="U320" s="231">
        <f t="shared" si="260"/>
        <v>0</v>
      </c>
      <c r="V320" s="229"/>
      <c r="W320" s="230"/>
      <c r="X320" s="230"/>
      <c r="Y320" s="230"/>
      <c r="Z320" s="230"/>
      <c r="AA320" s="230"/>
      <c r="AB320" s="230"/>
      <c r="AC320" s="230"/>
      <c r="AD320" s="230"/>
      <c r="AE320" s="230"/>
      <c r="AF320" s="230"/>
      <c r="AG320" s="231">
        <f t="shared" si="261"/>
        <v>0</v>
      </c>
      <c r="AH320" s="232"/>
      <c r="AI320" s="230"/>
      <c r="AJ320" s="230"/>
      <c r="AK320" s="230"/>
      <c r="AL320" s="230"/>
      <c r="AM320" s="230"/>
      <c r="AN320" s="230"/>
      <c r="AO320" s="230"/>
      <c r="AP320" s="230"/>
      <c r="AQ320" s="230"/>
      <c r="AR320" s="230"/>
      <c r="AS320" s="231">
        <f t="shared" si="262"/>
        <v>0</v>
      </c>
      <c r="AT320" s="232"/>
      <c r="AU320" s="230"/>
      <c r="AV320" s="230"/>
      <c r="AW320" s="230"/>
      <c r="AX320" s="230"/>
      <c r="AY320" s="230"/>
      <c r="AZ320" s="230"/>
      <c r="BA320" s="230"/>
      <c r="BB320" s="230"/>
      <c r="BC320" s="230"/>
      <c r="BD320" s="230"/>
      <c r="BE320" s="231">
        <f t="shared" si="263"/>
        <v>0</v>
      </c>
      <c r="BF320" s="232"/>
      <c r="BG320" s="230"/>
      <c r="BH320" s="230"/>
      <c r="BI320" s="230"/>
      <c r="BJ320" s="230"/>
      <c r="BK320" s="230"/>
      <c r="BL320" s="230"/>
      <c r="BM320" s="230"/>
      <c r="BN320" s="230"/>
      <c r="BO320" s="230"/>
      <c r="BP320" s="230"/>
      <c r="BQ320" s="231">
        <f t="shared" si="264"/>
        <v>0</v>
      </c>
      <c r="BR320" s="232"/>
      <c r="BS320" s="230"/>
      <c r="BT320" s="230"/>
      <c r="BU320" s="230"/>
      <c r="BV320" s="230"/>
      <c r="BW320" s="230"/>
      <c r="BX320" s="230"/>
      <c r="BY320" s="230"/>
      <c r="BZ320" s="230"/>
      <c r="CA320" s="230"/>
      <c r="CB320" s="230"/>
      <c r="CC320" s="231">
        <f t="shared" si="265"/>
        <v>0</v>
      </c>
      <c r="CD320" s="40" t="s">
        <v>50</v>
      </c>
    </row>
    <row r="321" spans="1:82" x14ac:dyDescent="0.35">
      <c r="A321" s="152"/>
      <c r="B321" s="74" t="s">
        <v>597</v>
      </c>
      <c r="C321" s="130" t="s">
        <v>598</v>
      </c>
      <c r="D321" s="131" t="s">
        <v>253</v>
      </c>
      <c r="E321" s="255">
        <v>25</v>
      </c>
      <c r="F321" s="263"/>
      <c r="G321" s="75">
        <f t="shared" si="259"/>
        <v>0</v>
      </c>
      <c r="H321" s="229"/>
      <c r="I321" s="231"/>
      <c r="J321" s="229"/>
      <c r="K321" s="230"/>
      <c r="L321" s="230"/>
      <c r="M321" s="230"/>
      <c r="N321" s="230"/>
      <c r="O321" s="230"/>
      <c r="P321" s="230"/>
      <c r="Q321" s="230"/>
      <c r="R321" s="230"/>
      <c r="S321" s="230"/>
      <c r="T321" s="230"/>
      <c r="U321" s="231">
        <f t="shared" si="260"/>
        <v>0</v>
      </c>
      <c r="V321" s="229"/>
      <c r="W321" s="230"/>
      <c r="X321" s="230"/>
      <c r="Y321" s="230"/>
      <c r="Z321" s="230"/>
      <c r="AA321" s="230"/>
      <c r="AB321" s="230"/>
      <c r="AC321" s="230"/>
      <c r="AD321" s="230"/>
      <c r="AE321" s="230"/>
      <c r="AF321" s="230"/>
      <c r="AG321" s="231">
        <f t="shared" si="261"/>
        <v>0</v>
      </c>
      <c r="AH321" s="232"/>
      <c r="AI321" s="230"/>
      <c r="AJ321" s="230"/>
      <c r="AK321" s="230"/>
      <c r="AL321" s="230"/>
      <c r="AM321" s="230"/>
      <c r="AN321" s="230"/>
      <c r="AO321" s="230"/>
      <c r="AP321" s="230"/>
      <c r="AQ321" s="230"/>
      <c r="AR321" s="230"/>
      <c r="AS321" s="231">
        <f t="shared" si="262"/>
        <v>0</v>
      </c>
      <c r="AT321" s="232"/>
      <c r="AU321" s="230"/>
      <c r="AV321" s="230"/>
      <c r="AW321" s="230"/>
      <c r="AX321" s="230"/>
      <c r="AY321" s="230"/>
      <c r="AZ321" s="230"/>
      <c r="BA321" s="230"/>
      <c r="BB321" s="230"/>
      <c r="BC321" s="230"/>
      <c r="BD321" s="230"/>
      <c r="BE321" s="231">
        <f t="shared" si="263"/>
        <v>0</v>
      </c>
      <c r="BF321" s="232"/>
      <c r="BG321" s="230"/>
      <c r="BH321" s="230"/>
      <c r="BI321" s="230"/>
      <c r="BJ321" s="230"/>
      <c r="BK321" s="230"/>
      <c r="BL321" s="230"/>
      <c r="BM321" s="230"/>
      <c r="BN321" s="230"/>
      <c r="BO321" s="230"/>
      <c r="BP321" s="230"/>
      <c r="BQ321" s="231">
        <f t="shared" si="264"/>
        <v>0</v>
      </c>
      <c r="BR321" s="232"/>
      <c r="BS321" s="230"/>
      <c r="BT321" s="230"/>
      <c r="BU321" s="230"/>
      <c r="BV321" s="230"/>
      <c r="BW321" s="230"/>
      <c r="BX321" s="230"/>
      <c r="BY321" s="230"/>
      <c r="BZ321" s="230"/>
      <c r="CA321" s="230"/>
      <c r="CB321" s="230"/>
      <c r="CC321" s="231">
        <f t="shared" si="265"/>
        <v>0</v>
      </c>
      <c r="CD321" s="40" t="s">
        <v>50</v>
      </c>
    </row>
    <row r="322" spans="1:82" x14ac:dyDescent="0.35">
      <c r="A322" s="40"/>
      <c r="B322" s="74" t="s">
        <v>599</v>
      </c>
      <c r="C322" s="130" t="s">
        <v>600</v>
      </c>
      <c r="D322" s="131" t="s">
        <v>253</v>
      </c>
      <c r="E322" s="255">
        <v>25</v>
      </c>
      <c r="F322" s="263"/>
      <c r="G322" s="75">
        <f t="shared" si="259"/>
        <v>0</v>
      </c>
      <c r="H322" s="229"/>
      <c r="I322" s="231"/>
      <c r="J322" s="229"/>
      <c r="K322" s="230"/>
      <c r="L322" s="230"/>
      <c r="M322" s="230"/>
      <c r="N322" s="230"/>
      <c r="O322" s="230"/>
      <c r="P322" s="230"/>
      <c r="Q322" s="230"/>
      <c r="R322" s="230"/>
      <c r="S322" s="230"/>
      <c r="T322" s="230"/>
      <c r="U322" s="231">
        <f t="shared" si="260"/>
        <v>0</v>
      </c>
      <c r="V322" s="229"/>
      <c r="W322" s="230"/>
      <c r="X322" s="230"/>
      <c r="Y322" s="230"/>
      <c r="Z322" s="230"/>
      <c r="AA322" s="230"/>
      <c r="AB322" s="230"/>
      <c r="AC322" s="230"/>
      <c r="AD322" s="230"/>
      <c r="AE322" s="230"/>
      <c r="AF322" s="230"/>
      <c r="AG322" s="231">
        <f t="shared" si="261"/>
        <v>0</v>
      </c>
      <c r="AH322" s="232"/>
      <c r="AI322" s="230"/>
      <c r="AJ322" s="230"/>
      <c r="AK322" s="230"/>
      <c r="AL322" s="230"/>
      <c r="AM322" s="230"/>
      <c r="AN322" s="230"/>
      <c r="AO322" s="230"/>
      <c r="AP322" s="230"/>
      <c r="AQ322" s="230"/>
      <c r="AR322" s="230"/>
      <c r="AS322" s="231">
        <f t="shared" si="262"/>
        <v>0</v>
      </c>
      <c r="AT322" s="232"/>
      <c r="AU322" s="230"/>
      <c r="AV322" s="230"/>
      <c r="AW322" s="230"/>
      <c r="AX322" s="230"/>
      <c r="AY322" s="230"/>
      <c r="AZ322" s="230"/>
      <c r="BA322" s="230"/>
      <c r="BB322" s="230"/>
      <c r="BC322" s="230"/>
      <c r="BD322" s="230"/>
      <c r="BE322" s="231">
        <f t="shared" si="263"/>
        <v>0</v>
      </c>
      <c r="BF322" s="232"/>
      <c r="BG322" s="230"/>
      <c r="BH322" s="230"/>
      <c r="BI322" s="230"/>
      <c r="BJ322" s="230"/>
      <c r="BK322" s="230"/>
      <c r="BL322" s="230"/>
      <c r="BM322" s="230"/>
      <c r="BN322" s="230"/>
      <c r="BO322" s="230"/>
      <c r="BP322" s="230"/>
      <c r="BQ322" s="231">
        <f t="shared" si="264"/>
        <v>0</v>
      </c>
      <c r="BR322" s="232"/>
      <c r="BS322" s="230"/>
      <c r="BT322" s="230"/>
      <c r="BU322" s="230"/>
      <c r="BV322" s="230"/>
      <c r="BW322" s="230"/>
      <c r="BX322" s="230"/>
      <c r="BY322" s="230"/>
      <c r="BZ322" s="230"/>
      <c r="CA322" s="230"/>
      <c r="CB322" s="230"/>
      <c r="CC322" s="231">
        <f t="shared" si="265"/>
        <v>0</v>
      </c>
      <c r="CD322" s="40" t="s">
        <v>50</v>
      </c>
    </row>
    <row r="323" spans="1:82" x14ac:dyDescent="0.35">
      <c r="A323" s="40"/>
      <c r="B323" s="74" t="s">
        <v>601</v>
      </c>
      <c r="C323" s="130" t="s">
        <v>602</v>
      </c>
      <c r="D323" s="131" t="s">
        <v>253</v>
      </c>
      <c r="E323" s="255">
        <v>25</v>
      </c>
      <c r="F323" s="263"/>
      <c r="G323" s="75">
        <f t="shared" si="259"/>
        <v>0</v>
      </c>
      <c r="H323" s="229"/>
      <c r="I323" s="231"/>
      <c r="J323" s="229"/>
      <c r="K323" s="230"/>
      <c r="L323" s="230"/>
      <c r="M323" s="230"/>
      <c r="N323" s="230"/>
      <c r="O323" s="230"/>
      <c r="P323" s="230"/>
      <c r="Q323" s="230"/>
      <c r="R323" s="230"/>
      <c r="S323" s="230"/>
      <c r="T323" s="230"/>
      <c r="U323" s="231">
        <f t="shared" si="260"/>
        <v>0</v>
      </c>
      <c r="V323" s="229"/>
      <c r="W323" s="230"/>
      <c r="X323" s="230"/>
      <c r="Y323" s="230"/>
      <c r="Z323" s="230"/>
      <c r="AA323" s="230"/>
      <c r="AB323" s="230"/>
      <c r="AC323" s="230"/>
      <c r="AD323" s="230"/>
      <c r="AE323" s="230"/>
      <c r="AF323" s="230"/>
      <c r="AG323" s="231">
        <f t="shared" si="261"/>
        <v>0</v>
      </c>
      <c r="AH323" s="232"/>
      <c r="AI323" s="230"/>
      <c r="AJ323" s="230"/>
      <c r="AK323" s="230"/>
      <c r="AL323" s="230"/>
      <c r="AM323" s="230"/>
      <c r="AN323" s="230"/>
      <c r="AO323" s="230"/>
      <c r="AP323" s="230"/>
      <c r="AQ323" s="230"/>
      <c r="AR323" s="230"/>
      <c r="AS323" s="231">
        <f t="shared" si="262"/>
        <v>0</v>
      </c>
      <c r="AT323" s="232"/>
      <c r="AU323" s="230"/>
      <c r="AV323" s="230"/>
      <c r="AW323" s="230"/>
      <c r="AX323" s="230"/>
      <c r="AY323" s="230"/>
      <c r="AZ323" s="230"/>
      <c r="BA323" s="230"/>
      <c r="BB323" s="230"/>
      <c r="BC323" s="230"/>
      <c r="BD323" s="230"/>
      <c r="BE323" s="231">
        <f t="shared" si="263"/>
        <v>0</v>
      </c>
      <c r="BF323" s="232"/>
      <c r="BG323" s="230"/>
      <c r="BH323" s="230"/>
      <c r="BI323" s="230"/>
      <c r="BJ323" s="230"/>
      <c r="BK323" s="230"/>
      <c r="BL323" s="230"/>
      <c r="BM323" s="230"/>
      <c r="BN323" s="230"/>
      <c r="BO323" s="230"/>
      <c r="BP323" s="230"/>
      <c r="BQ323" s="231">
        <f t="shared" si="264"/>
        <v>0</v>
      </c>
      <c r="BR323" s="232"/>
      <c r="BS323" s="230"/>
      <c r="BT323" s="230"/>
      <c r="BU323" s="230"/>
      <c r="BV323" s="230"/>
      <c r="BW323" s="230"/>
      <c r="BX323" s="230"/>
      <c r="BY323" s="230"/>
      <c r="BZ323" s="230"/>
      <c r="CA323" s="230"/>
      <c r="CB323" s="230"/>
      <c r="CC323" s="231">
        <f t="shared" si="265"/>
        <v>0</v>
      </c>
      <c r="CD323" s="40" t="s">
        <v>50</v>
      </c>
    </row>
    <row r="324" spans="1:82" x14ac:dyDescent="0.35">
      <c r="A324" s="40"/>
      <c r="B324" s="74" t="s">
        <v>603</v>
      </c>
      <c r="C324" s="130" t="s">
        <v>604</v>
      </c>
      <c r="D324" s="131" t="s">
        <v>253</v>
      </c>
      <c r="E324" s="255">
        <v>25</v>
      </c>
      <c r="F324" s="263"/>
      <c r="G324" s="75">
        <f t="shared" si="259"/>
        <v>0</v>
      </c>
      <c r="H324" s="229"/>
      <c r="I324" s="231"/>
      <c r="J324" s="229"/>
      <c r="K324" s="230"/>
      <c r="L324" s="230"/>
      <c r="M324" s="230"/>
      <c r="N324" s="230"/>
      <c r="O324" s="230"/>
      <c r="P324" s="230"/>
      <c r="Q324" s="230"/>
      <c r="R324" s="230"/>
      <c r="S324" s="230"/>
      <c r="T324" s="230"/>
      <c r="U324" s="231">
        <f t="shared" si="260"/>
        <v>0</v>
      </c>
      <c r="V324" s="229"/>
      <c r="W324" s="230"/>
      <c r="X324" s="230"/>
      <c r="Y324" s="230"/>
      <c r="Z324" s="230"/>
      <c r="AA324" s="230"/>
      <c r="AB324" s="230"/>
      <c r="AC324" s="230"/>
      <c r="AD324" s="230"/>
      <c r="AE324" s="230"/>
      <c r="AF324" s="230"/>
      <c r="AG324" s="231">
        <f t="shared" si="261"/>
        <v>0</v>
      </c>
      <c r="AH324" s="232"/>
      <c r="AI324" s="230"/>
      <c r="AJ324" s="230"/>
      <c r="AK324" s="230"/>
      <c r="AL324" s="230"/>
      <c r="AM324" s="230"/>
      <c r="AN324" s="230"/>
      <c r="AO324" s="230"/>
      <c r="AP324" s="230"/>
      <c r="AQ324" s="230"/>
      <c r="AR324" s="230"/>
      <c r="AS324" s="231">
        <f t="shared" si="262"/>
        <v>0</v>
      </c>
      <c r="AT324" s="232"/>
      <c r="AU324" s="230"/>
      <c r="AV324" s="230"/>
      <c r="AW324" s="230"/>
      <c r="AX324" s="230"/>
      <c r="AY324" s="230"/>
      <c r="AZ324" s="230"/>
      <c r="BA324" s="230"/>
      <c r="BB324" s="230"/>
      <c r="BC324" s="230"/>
      <c r="BD324" s="230"/>
      <c r="BE324" s="231">
        <f t="shared" si="263"/>
        <v>0</v>
      </c>
      <c r="BF324" s="232"/>
      <c r="BG324" s="230"/>
      <c r="BH324" s="230"/>
      <c r="BI324" s="230"/>
      <c r="BJ324" s="230"/>
      <c r="BK324" s="230"/>
      <c r="BL324" s="230"/>
      <c r="BM324" s="230"/>
      <c r="BN324" s="230"/>
      <c r="BO324" s="230"/>
      <c r="BP324" s="230"/>
      <c r="BQ324" s="231">
        <f t="shared" si="264"/>
        <v>0</v>
      </c>
      <c r="BR324" s="232"/>
      <c r="BS324" s="230"/>
      <c r="BT324" s="230"/>
      <c r="BU324" s="230"/>
      <c r="BV324" s="230"/>
      <c r="BW324" s="230"/>
      <c r="BX324" s="230"/>
      <c r="BY324" s="230"/>
      <c r="BZ324" s="230"/>
      <c r="CA324" s="230"/>
      <c r="CB324" s="230"/>
      <c r="CC324" s="231">
        <f t="shared" si="265"/>
        <v>0</v>
      </c>
      <c r="CD324" s="40" t="s">
        <v>50</v>
      </c>
    </row>
    <row r="325" spans="1:82" x14ac:dyDescent="0.35">
      <c r="A325" s="40"/>
      <c r="B325" s="74" t="s">
        <v>605</v>
      </c>
      <c r="C325" s="130" t="s">
        <v>606</v>
      </c>
      <c r="D325" s="131" t="s">
        <v>253</v>
      </c>
      <c r="E325" s="255">
        <v>25</v>
      </c>
      <c r="F325" s="263"/>
      <c r="G325" s="75">
        <f t="shared" si="259"/>
        <v>0</v>
      </c>
      <c r="H325" s="229"/>
      <c r="I325" s="231"/>
      <c r="J325" s="229"/>
      <c r="K325" s="230"/>
      <c r="L325" s="230"/>
      <c r="M325" s="230"/>
      <c r="N325" s="230"/>
      <c r="O325" s="230"/>
      <c r="P325" s="230"/>
      <c r="Q325" s="230"/>
      <c r="R325" s="230"/>
      <c r="S325" s="230"/>
      <c r="T325" s="230"/>
      <c r="U325" s="231">
        <f t="shared" si="260"/>
        <v>0</v>
      </c>
      <c r="V325" s="229"/>
      <c r="W325" s="230"/>
      <c r="X325" s="230"/>
      <c r="Y325" s="230"/>
      <c r="Z325" s="230"/>
      <c r="AA325" s="230"/>
      <c r="AB325" s="230"/>
      <c r="AC325" s="230"/>
      <c r="AD325" s="230"/>
      <c r="AE325" s="230"/>
      <c r="AF325" s="230"/>
      <c r="AG325" s="231">
        <f t="shared" si="261"/>
        <v>0</v>
      </c>
      <c r="AH325" s="232"/>
      <c r="AI325" s="230"/>
      <c r="AJ325" s="230"/>
      <c r="AK325" s="230"/>
      <c r="AL325" s="230"/>
      <c r="AM325" s="230"/>
      <c r="AN325" s="230"/>
      <c r="AO325" s="230"/>
      <c r="AP325" s="230"/>
      <c r="AQ325" s="230"/>
      <c r="AR325" s="230"/>
      <c r="AS325" s="231">
        <f t="shared" si="262"/>
        <v>0</v>
      </c>
      <c r="AT325" s="232"/>
      <c r="AU325" s="230"/>
      <c r="AV325" s="230"/>
      <c r="AW325" s="230"/>
      <c r="AX325" s="230"/>
      <c r="AY325" s="230"/>
      <c r="AZ325" s="230"/>
      <c r="BA325" s="230"/>
      <c r="BB325" s="230"/>
      <c r="BC325" s="230"/>
      <c r="BD325" s="230"/>
      <c r="BE325" s="231">
        <f t="shared" si="263"/>
        <v>0</v>
      </c>
      <c r="BF325" s="232"/>
      <c r="BG325" s="230"/>
      <c r="BH325" s="230"/>
      <c r="BI325" s="230"/>
      <c r="BJ325" s="230"/>
      <c r="BK325" s="230"/>
      <c r="BL325" s="230"/>
      <c r="BM325" s="230"/>
      <c r="BN325" s="230"/>
      <c r="BO325" s="230"/>
      <c r="BP325" s="230"/>
      <c r="BQ325" s="231">
        <f t="shared" si="264"/>
        <v>0</v>
      </c>
      <c r="BR325" s="232"/>
      <c r="BS325" s="230"/>
      <c r="BT325" s="230"/>
      <c r="BU325" s="230"/>
      <c r="BV325" s="230"/>
      <c r="BW325" s="230"/>
      <c r="BX325" s="230"/>
      <c r="BY325" s="230"/>
      <c r="BZ325" s="230"/>
      <c r="CA325" s="230"/>
      <c r="CB325" s="230"/>
      <c r="CC325" s="231">
        <f t="shared" si="265"/>
        <v>0</v>
      </c>
      <c r="CD325" s="40" t="s">
        <v>50</v>
      </c>
    </row>
    <row r="326" spans="1:82" x14ac:dyDescent="0.35">
      <c r="A326" s="40"/>
      <c r="B326" s="74" t="s">
        <v>607</v>
      </c>
      <c r="C326" s="130" t="s">
        <v>608</v>
      </c>
      <c r="D326" s="131" t="s">
        <v>253</v>
      </c>
      <c r="E326" s="255">
        <v>25</v>
      </c>
      <c r="F326" s="263"/>
      <c r="G326" s="75">
        <f t="shared" si="259"/>
        <v>0</v>
      </c>
      <c r="H326" s="229"/>
      <c r="I326" s="231"/>
      <c r="J326" s="229"/>
      <c r="K326" s="230"/>
      <c r="L326" s="230"/>
      <c r="M326" s="230"/>
      <c r="N326" s="230"/>
      <c r="O326" s="230"/>
      <c r="P326" s="230"/>
      <c r="Q326" s="230"/>
      <c r="R326" s="230"/>
      <c r="S326" s="230"/>
      <c r="T326" s="230"/>
      <c r="U326" s="231">
        <f t="shared" si="260"/>
        <v>0</v>
      </c>
      <c r="V326" s="229"/>
      <c r="W326" s="230"/>
      <c r="X326" s="230"/>
      <c r="Y326" s="230"/>
      <c r="Z326" s="230"/>
      <c r="AA326" s="230"/>
      <c r="AB326" s="230"/>
      <c r="AC326" s="230"/>
      <c r="AD326" s="230"/>
      <c r="AE326" s="230"/>
      <c r="AF326" s="230"/>
      <c r="AG326" s="231">
        <f t="shared" si="261"/>
        <v>0</v>
      </c>
      <c r="AH326" s="232"/>
      <c r="AI326" s="230"/>
      <c r="AJ326" s="230"/>
      <c r="AK326" s="230"/>
      <c r="AL326" s="230"/>
      <c r="AM326" s="230"/>
      <c r="AN326" s="230"/>
      <c r="AO326" s="230"/>
      <c r="AP326" s="230"/>
      <c r="AQ326" s="230"/>
      <c r="AR326" s="230"/>
      <c r="AS326" s="231">
        <f t="shared" si="262"/>
        <v>0</v>
      </c>
      <c r="AT326" s="232"/>
      <c r="AU326" s="230"/>
      <c r="AV326" s="230"/>
      <c r="AW326" s="230"/>
      <c r="AX326" s="230"/>
      <c r="AY326" s="230"/>
      <c r="AZ326" s="230"/>
      <c r="BA326" s="230"/>
      <c r="BB326" s="230"/>
      <c r="BC326" s="230"/>
      <c r="BD326" s="230"/>
      <c r="BE326" s="231">
        <f t="shared" si="263"/>
        <v>0</v>
      </c>
      <c r="BF326" s="232"/>
      <c r="BG326" s="230"/>
      <c r="BH326" s="230"/>
      <c r="BI326" s="230"/>
      <c r="BJ326" s="230"/>
      <c r="BK326" s="230"/>
      <c r="BL326" s="230"/>
      <c r="BM326" s="230"/>
      <c r="BN326" s="230"/>
      <c r="BO326" s="230"/>
      <c r="BP326" s="230"/>
      <c r="BQ326" s="231">
        <f t="shared" si="264"/>
        <v>0</v>
      </c>
      <c r="BR326" s="232"/>
      <c r="BS326" s="230"/>
      <c r="BT326" s="230"/>
      <c r="BU326" s="230"/>
      <c r="BV326" s="230"/>
      <c r="BW326" s="230"/>
      <c r="BX326" s="230"/>
      <c r="BY326" s="230"/>
      <c r="BZ326" s="230"/>
      <c r="CA326" s="230"/>
      <c r="CB326" s="230"/>
      <c r="CC326" s="231">
        <f t="shared" si="265"/>
        <v>0</v>
      </c>
      <c r="CD326" s="40" t="s">
        <v>50</v>
      </c>
    </row>
    <row r="327" spans="1:82" x14ac:dyDescent="0.35">
      <c r="A327" s="44"/>
      <c r="B327" s="74" t="s">
        <v>609</v>
      </c>
      <c r="C327" s="130" t="s">
        <v>610</v>
      </c>
      <c r="D327" s="131" t="s">
        <v>253</v>
      </c>
      <c r="E327" s="255">
        <v>25</v>
      </c>
      <c r="F327" s="263"/>
      <c r="G327" s="75">
        <f t="shared" si="259"/>
        <v>0</v>
      </c>
      <c r="H327" s="229"/>
      <c r="I327" s="231"/>
      <c r="J327" s="229"/>
      <c r="K327" s="230"/>
      <c r="L327" s="230"/>
      <c r="M327" s="230"/>
      <c r="N327" s="230"/>
      <c r="O327" s="230"/>
      <c r="P327" s="230"/>
      <c r="Q327" s="230"/>
      <c r="R327" s="230"/>
      <c r="S327" s="230"/>
      <c r="T327" s="230"/>
      <c r="U327" s="231">
        <f t="shared" si="260"/>
        <v>0</v>
      </c>
      <c r="V327" s="229"/>
      <c r="W327" s="230"/>
      <c r="X327" s="230"/>
      <c r="Y327" s="230"/>
      <c r="Z327" s="230"/>
      <c r="AA327" s="230"/>
      <c r="AB327" s="230"/>
      <c r="AC327" s="230"/>
      <c r="AD327" s="230"/>
      <c r="AE327" s="230"/>
      <c r="AF327" s="230"/>
      <c r="AG327" s="231">
        <f t="shared" si="261"/>
        <v>0</v>
      </c>
      <c r="AH327" s="232"/>
      <c r="AI327" s="230"/>
      <c r="AJ327" s="230"/>
      <c r="AK327" s="230"/>
      <c r="AL327" s="230"/>
      <c r="AM327" s="230"/>
      <c r="AN327" s="230"/>
      <c r="AO327" s="230"/>
      <c r="AP327" s="230"/>
      <c r="AQ327" s="230"/>
      <c r="AR327" s="230"/>
      <c r="AS327" s="231">
        <f t="shared" si="262"/>
        <v>0</v>
      </c>
      <c r="AT327" s="232"/>
      <c r="AU327" s="230"/>
      <c r="AV327" s="230"/>
      <c r="AW327" s="230"/>
      <c r="AX327" s="230"/>
      <c r="AY327" s="230"/>
      <c r="AZ327" s="230"/>
      <c r="BA327" s="230"/>
      <c r="BB327" s="230"/>
      <c r="BC327" s="230"/>
      <c r="BD327" s="230"/>
      <c r="BE327" s="231">
        <f t="shared" si="263"/>
        <v>0</v>
      </c>
      <c r="BF327" s="232"/>
      <c r="BG327" s="230"/>
      <c r="BH327" s="230"/>
      <c r="BI327" s="230"/>
      <c r="BJ327" s="230"/>
      <c r="BK327" s="230"/>
      <c r="BL327" s="230"/>
      <c r="BM327" s="230"/>
      <c r="BN327" s="230"/>
      <c r="BO327" s="230"/>
      <c r="BP327" s="230"/>
      <c r="BQ327" s="231">
        <f t="shared" si="264"/>
        <v>0</v>
      </c>
      <c r="BR327" s="232"/>
      <c r="BS327" s="230"/>
      <c r="BT327" s="230"/>
      <c r="BU327" s="230"/>
      <c r="BV327" s="230"/>
      <c r="BW327" s="230"/>
      <c r="BX327" s="230"/>
      <c r="BY327" s="230"/>
      <c r="BZ327" s="230"/>
      <c r="CA327" s="230"/>
      <c r="CB327" s="230"/>
      <c r="CC327" s="231">
        <f t="shared" si="265"/>
        <v>0</v>
      </c>
      <c r="CD327" s="40" t="s">
        <v>50</v>
      </c>
    </row>
    <row r="328" spans="1:82" x14ac:dyDescent="0.35">
      <c r="A328" s="155"/>
      <c r="B328" s="102" t="s">
        <v>611</v>
      </c>
      <c r="C328" s="261" t="s">
        <v>612</v>
      </c>
      <c r="D328" s="131"/>
      <c r="E328" s="255"/>
      <c r="F328" s="223"/>
      <c r="G328" s="75"/>
      <c r="H328" s="229"/>
      <c r="I328" s="231"/>
      <c r="J328" s="229"/>
      <c r="K328" s="230"/>
      <c r="L328" s="230"/>
      <c r="M328" s="230"/>
      <c r="N328" s="230"/>
      <c r="O328" s="230"/>
      <c r="P328" s="230"/>
      <c r="Q328" s="230"/>
      <c r="R328" s="230"/>
      <c r="S328" s="230"/>
      <c r="T328" s="230"/>
      <c r="U328" s="231"/>
      <c r="V328" s="229"/>
      <c r="W328" s="230"/>
      <c r="X328" s="230"/>
      <c r="Y328" s="230"/>
      <c r="Z328" s="230"/>
      <c r="AA328" s="230"/>
      <c r="AB328" s="230"/>
      <c r="AC328" s="230"/>
      <c r="AD328" s="230"/>
      <c r="AE328" s="230"/>
      <c r="AF328" s="230"/>
      <c r="AG328" s="231"/>
      <c r="AH328" s="232"/>
      <c r="AI328" s="230"/>
      <c r="AJ328" s="230"/>
      <c r="AK328" s="230"/>
      <c r="AL328" s="230"/>
      <c r="AM328" s="230"/>
      <c r="AN328" s="230"/>
      <c r="AO328" s="230"/>
      <c r="AP328" s="230"/>
      <c r="AQ328" s="230"/>
      <c r="AR328" s="230"/>
      <c r="AS328" s="231"/>
      <c r="AT328" s="232"/>
      <c r="AU328" s="230"/>
      <c r="AV328" s="230"/>
      <c r="AW328" s="230"/>
      <c r="AX328" s="230"/>
      <c r="AY328" s="230"/>
      <c r="AZ328" s="230"/>
      <c r="BA328" s="230"/>
      <c r="BB328" s="230"/>
      <c r="BC328" s="230"/>
      <c r="BD328" s="230"/>
      <c r="BE328" s="231"/>
      <c r="BF328" s="232"/>
      <c r="BG328" s="230"/>
      <c r="BH328" s="230"/>
      <c r="BI328" s="230"/>
      <c r="BJ328" s="230"/>
      <c r="BK328" s="230"/>
      <c r="BL328" s="230"/>
      <c r="BM328" s="230"/>
      <c r="BN328" s="230"/>
      <c r="BO328" s="230"/>
      <c r="BP328" s="230"/>
      <c r="BQ328" s="231"/>
      <c r="BR328" s="232"/>
      <c r="BS328" s="230"/>
      <c r="BT328" s="230"/>
      <c r="BU328" s="230"/>
      <c r="BV328" s="230"/>
      <c r="BW328" s="230"/>
      <c r="BX328" s="230"/>
      <c r="BY328" s="230"/>
      <c r="BZ328" s="230"/>
      <c r="CA328" s="230"/>
      <c r="CB328" s="230"/>
      <c r="CC328" s="231"/>
      <c r="CD328" s="40"/>
    </row>
    <row r="329" spans="1:82" x14ac:dyDescent="0.35">
      <c r="A329" s="44"/>
      <c r="B329" s="74" t="s">
        <v>613</v>
      </c>
      <c r="C329" s="130" t="s">
        <v>614</v>
      </c>
      <c r="D329" s="131" t="s">
        <v>248</v>
      </c>
      <c r="E329" s="255">
        <v>2</v>
      </c>
      <c r="F329" s="263"/>
      <c r="G329" s="75">
        <f t="shared" si="259"/>
        <v>0</v>
      </c>
      <c r="H329" s="229"/>
      <c r="I329" s="231"/>
      <c r="J329" s="229"/>
      <c r="K329" s="230"/>
      <c r="L329" s="230"/>
      <c r="M329" s="230"/>
      <c r="N329" s="230"/>
      <c r="O329" s="230"/>
      <c r="P329" s="230"/>
      <c r="Q329" s="230"/>
      <c r="R329" s="230"/>
      <c r="S329" s="230"/>
      <c r="T329" s="230"/>
      <c r="U329" s="231">
        <f t="shared" si="260"/>
        <v>0</v>
      </c>
      <c r="V329" s="229"/>
      <c r="W329" s="230"/>
      <c r="X329" s="230"/>
      <c r="Y329" s="230"/>
      <c r="Z329" s="230"/>
      <c r="AA329" s="230"/>
      <c r="AB329" s="230"/>
      <c r="AC329" s="230"/>
      <c r="AD329" s="230"/>
      <c r="AE329" s="230"/>
      <c r="AF329" s="230"/>
      <c r="AG329" s="231">
        <f t="shared" si="261"/>
        <v>0</v>
      </c>
      <c r="AH329" s="232"/>
      <c r="AI329" s="230"/>
      <c r="AJ329" s="230"/>
      <c r="AK329" s="230"/>
      <c r="AL329" s="230"/>
      <c r="AM329" s="230"/>
      <c r="AN329" s="230"/>
      <c r="AO329" s="230"/>
      <c r="AP329" s="230"/>
      <c r="AQ329" s="230"/>
      <c r="AR329" s="230"/>
      <c r="AS329" s="231">
        <f t="shared" si="262"/>
        <v>0</v>
      </c>
      <c r="AT329" s="232"/>
      <c r="AU329" s="230"/>
      <c r="AV329" s="230"/>
      <c r="AW329" s="230"/>
      <c r="AX329" s="230"/>
      <c r="AY329" s="230"/>
      <c r="AZ329" s="230"/>
      <c r="BA329" s="230"/>
      <c r="BB329" s="230"/>
      <c r="BC329" s="230"/>
      <c r="BD329" s="230"/>
      <c r="BE329" s="231">
        <f t="shared" si="263"/>
        <v>0</v>
      </c>
      <c r="BF329" s="232"/>
      <c r="BG329" s="230"/>
      <c r="BH329" s="230"/>
      <c r="BI329" s="230"/>
      <c r="BJ329" s="230"/>
      <c r="BK329" s="230"/>
      <c r="BL329" s="230"/>
      <c r="BM329" s="230"/>
      <c r="BN329" s="230"/>
      <c r="BO329" s="230"/>
      <c r="BP329" s="230"/>
      <c r="BQ329" s="231">
        <f t="shared" si="264"/>
        <v>0</v>
      </c>
      <c r="BR329" s="232"/>
      <c r="BS329" s="230"/>
      <c r="BT329" s="230"/>
      <c r="BU329" s="230"/>
      <c r="BV329" s="230"/>
      <c r="BW329" s="230"/>
      <c r="BX329" s="230"/>
      <c r="BY329" s="230"/>
      <c r="BZ329" s="230"/>
      <c r="CA329" s="230"/>
      <c r="CB329" s="230"/>
      <c r="CC329" s="231">
        <f t="shared" si="265"/>
        <v>0</v>
      </c>
      <c r="CD329" s="40" t="s">
        <v>50</v>
      </c>
    </row>
    <row r="330" spans="1:82" x14ac:dyDescent="0.35">
      <c r="A330" s="155"/>
      <c r="B330" s="74" t="s">
        <v>615</v>
      </c>
      <c r="C330" s="130" t="s">
        <v>598</v>
      </c>
      <c r="D330" s="131" t="s">
        <v>248</v>
      </c>
      <c r="E330" s="255">
        <v>2</v>
      </c>
      <c r="F330" s="263"/>
      <c r="G330" s="75">
        <f t="shared" si="259"/>
        <v>0</v>
      </c>
      <c r="H330" s="229"/>
      <c r="I330" s="231"/>
      <c r="J330" s="229"/>
      <c r="K330" s="230"/>
      <c r="L330" s="230"/>
      <c r="M330" s="230"/>
      <c r="N330" s="230"/>
      <c r="O330" s="230"/>
      <c r="P330" s="230"/>
      <c r="Q330" s="230"/>
      <c r="R330" s="230"/>
      <c r="S330" s="230"/>
      <c r="T330" s="230"/>
      <c r="U330" s="231">
        <f t="shared" si="260"/>
        <v>0</v>
      </c>
      <c r="V330" s="229"/>
      <c r="W330" s="230"/>
      <c r="X330" s="230"/>
      <c r="Y330" s="230"/>
      <c r="Z330" s="230"/>
      <c r="AA330" s="230"/>
      <c r="AB330" s="230"/>
      <c r="AC330" s="230"/>
      <c r="AD330" s="230"/>
      <c r="AE330" s="230"/>
      <c r="AF330" s="230"/>
      <c r="AG330" s="231">
        <f t="shared" si="261"/>
        <v>0</v>
      </c>
      <c r="AH330" s="232"/>
      <c r="AI330" s="230"/>
      <c r="AJ330" s="230"/>
      <c r="AK330" s="230"/>
      <c r="AL330" s="230"/>
      <c r="AM330" s="230"/>
      <c r="AN330" s="230"/>
      <c r="AO330" s="230"/>
      <c r="AP330" s="230"/>
      <c r="AQ330" s="230"/>
      <c r="AR330" s="230"/>
      <c r="AS330" s="231">
        <f t="shared" si="262"/>
        <v>0</v>
      </c>
      <c r="AT330" s="232"/>
      <c r="AU330" s="230"/>
      <c r="AV330" s="230"/>
      <c r="AW330" s="230"/>
      <c r="AX330" s="230"/>
      <c r="AY330" s="230"/>
      <c r="AZ330" s="230"/>
      <c r="BA330" s="230"/>
      <c r="BB330" s="230"/>
      <c r="BC330" s="230"/>
      <c r="BD330" s="230"/>
      <c r="BE330" s="231">
        <f t="shared" si="263"/>
        <v>0</v>
      </c>
      <c r="BF330" s="232"/>
      <c r="BG330" s="230"/>
      <c r="BH330" s="230"/>
      <c r="BI330" s="230"/>
      <c r="BJ330" s="230"/>
      <c r="BK330" s="230"/>
      <c r="BL330" s="230"/>
      <c r="BM330" s="230"/>
      <c r="BN330" s="230"/>
      <c r="BO330" s="230"/>
      <c r="BP330" s="230"/>
      <c r="BQ330" s="231">
        <f t="shared" si="264"/>
        <v>0</v>
      </c>
      <c r="BR330" s="232"/>
      <c r="BS330" s="230"/>
      <c r="BT330" s="230"/>
      <c r="BU330" s="230"/>
      <c r="BV330" s="230"/>
      <c r="BW330" s="230"/>
      <c r="BX330" s="230"/>
      <c r="BY330" s="230"/>
      <c r="BZ330" s="230"/>
      <c r="CA330" s="230"/>
      <c r="CB330" s="230"/>
      <c r="CC330" s="231">
        <f t="shared" si="265"/>
        <v>0</v>
      </c>
      <c r="CD330" s="40" t="s">
        <v>50</v>
      </c>
    </row>
    <row r="331" spans="1:82" x14ac:dyDescent="0.35">
      <c r="A331" s="44"/>
      <c r="B331" s="74" t="s">
        <v>616</v>
      </c>
      <c r="C331" s="130" t="s">
        <v>600</v>
      </c>
      <c r="D331" s="131" t="s">
        <v>248</v>
      </c>
      <c r="E331" s="255">
        <v>2</v>
      </c>
      <c r="F331" s="263"/>
      <c r="G331" s="75">
        <f t="shared" si="259"/>
        <v>0</v>
      </c>
      <c r="H331" s="229"/>
      <c r="I331" s="231"/>
      <c r="J331" s="229"/>
      <c r="K331" s="230"/>
      <c r="L331" s="230"/>
      <c r="M331" s="230"/>
      <c r="N331" s="230"/>
      <c r="O331" s="230"/>
      <c r="P331" s="230"/>
      <c r="Q331" s="230"/>
      <c r="R331" s="230"/>
      <c r="S331" s="230"/>
      <c r="T331" s="230"/>
      <c r="U331" s="231">
        <f t="shared" si="260"/>
        <v>0</v>
      </c>
      <c r="V331" s="229"/>
      <c r="W331" s="230"/>
      <c r="X331" s="230"/>
      <c r="Y331" s="230"/>
      <c r="Z331" s="230"/>
      <c r="AA331" s="230"/>
      <c r="AB331" s="230"/>
      <c r="AC331" s="230"/>
      <c r="AD331" s="230"/>
      <c r="AE331" s="230"/>
      <c r="AF331" s="230"/>
      <c r="AG331" s="231">
        <f t="shared" si="261"/>
        <v>0</v>
      </c>
      <c r="AH331" s="232"/>
      <c r="AI331" s="230"/>
      <c r="AJ331" s="230"/>
      <c r="AK331" s="230"/>
      <c r="AL331" s="230"/>
      <c r="AM331" s="230"/>
      <c r="AN331" s="230"/>
      <c r="AO331" s="230"/>
      <c r="AP331" s="230"/>
      <c r="AQ331" s="230"/>
      <c r="AR331" s="230"/>
      <c r="AS331" s="231">
        <f t="shared" si="262"/>
        <v>0</v>
      </c>
      <c r="AT331" s="232"/>
      <c r="AU331" s="230"/>
      <c r="AV331" s="230"/>
      <c r="AW331" s="230"/>
      <c r="AX331" s="230"/>
      <c r="AY331" s="230"/>
      <c r="AZ331" s="230"/>
      <c r="BA331" s="230"/>
      <c r="BB331" s="230"/>
      <c r="BC331" s="230"/>
      <c r="BD331" s="230"/>
      <c r="BE331" s="231">
        <f t="shared" si="263"/>
        <v>0</v>
      </c>
      <c r="BF331" s="232"/>
      <c r="BG331" s="230"/>
      <c r="BH331" s="230"/>
      <c r="BI331" s="230"/>
      <c r="BJ331" s="230"/>
      <c r="BK331" s="230"/>
      <c r="BL331" s="230"/>
      <c r="BM331" s="230"/>
      <c r="BN331" s="230"/>
      <c r="BO331" s="230"/>
      <c r="BP331" s="230"/>
      <c r="BQ331" s="231">
        <f t="shared" si="264"/>
        <v>0</v>
      </c>
      <c r="BR331" s="232"/>
      <c r="BS331" s="230"/>
      <c r="BT331" s="230"/>
      <c r="BU331" s="230"/>
      <c r="BV331" s="230"/>
      <c r="BW331" s="230"/>
      <c r="BX331" s="230"/>
      <c r="BY331" s="230"/>
      <c r="BZ331" s="230"/>
      <c r="CA331" s="230"/>
      <c r="CB331" s="230"/>
      <c r="CC331" s="231">
        <f t="shared" si="265"/>
        <v>0</v>
      </c>
      <c r="CD331" s="40" t="s">
        <v>50</v>
      </c>
    </row>
    <row r="332" spans="1:82" x14ac:dyDescent="0.35">
      <c r="A332" s="155"/>
      <c r="B332" s="74" t="s">
        <v>617</v>
      </c>
      <c r="C332" s="130" t="s">
        <v>602</v>
      </c>
      <c r="D332" s="131" t="s">
        <v>248</v>
      </c>
      <c r="E332" s="255">
        <v>2</v>
      </c>
      <c r="F332" s="263"/>
      <c r="G332" s="75">
        <f t="shared" si="259"/>
        <v>0</v>
      </c>
      <c r="H332" s="229"/>
      <c r="I332" s="231"/>
      <c r="J332" s="229"/>
      <c r="K332" s="230"/>
      <c r="L332" s="230"/>
      <c r="M332" s="230"/>
      <c r="N332" s="230"/>
      <c r="O332" s="230"/>
      <c r="P332" s="230"/>
      <c r="Q332" s="230"/>
      <c r="R332" s="230"/>
      <c r="S332" s="230"/>
      <c r="T332" s="230"/>
      <c r="U332" s="231">
        <f t="shared" si="260"/>
        <v>0</v>
      </c>
      <c r="V332" s="229"/>
      <c r="W332" s="230"/>
      <c r="X332" s="230"/>
      <c r="Y332" s="230"/>
      <c r="Z332" s="230"/>
      <c r="AA332" s="230"/>
      <c r="AB332" s="230"/>
      <c r="AC332" s="230"/>
      <c r="AD332" s="230"/>
      <c r="AE332" s="230"/>
      <c r="AF332" s="230"/>
      <c r="AG332" s="231">
        <f t="shared" si="261"/>
        <v>0</v>
      </c>
      <c r="AH332" s="232"/>
      <c r="AI332" s="230"/>
      <c r="AJ332" s="230"/>
      <c r="AK332" s="230"/>
      <c r="AL332" s="230"/>
      <c r="AM332" s="230"/>
      <c r="AN332" s="230"/>
      <c r="AO332" s="230"/>
      <c r="AP332" s="230"/>
      <c r="AQ332" s="230"/>
      <c r="AR332" s="230"/>
      <c r="AS332" s="231">
        <f t="shared" si="262"/>
        <v>0</v>
      </c>
      <c r="AT332" s="232"/>
      <c r="AU332" s="230"/>
      <c r="AV332" s="230"/>
      <c r="AW332" s="230"/>
      <c r="AX332" s="230"/>
      <c r="AY332" s="230"/>
      <c r="AZ332" s="230"/>
      <c r="BA332" s="230"/>
      <c r="BB332" s="230"/>
      <c r="BC332" s="230"/>
      <c r="BD332" s="230"/>
      <c r="BE332" s="231">
        <f t="shared" si="263"/>
        <v>0</v>
      </c>
      <c r="BF332" s="232"/>
      <c r="BG332" s="230"/>
      <c r="BH332" s="230"/>
      <c r="BI332" s="230"/>
      <c r="BJ332" s="230"/>
      <c r="BK332" s="230"/>
      <c r="BL332" s="230"/>
      <c r="BM332" s="230"/>
      <c r="BN332" s="230"/>
      <c r="BO332" s="230"/>
      <c r="BP332" s="230"/>
      <c r="BQ332" s="231">
        <f t="shared" si="264"/>
        <v>0</v>
      </c>
      <c r="BR332" s="232"/>
      <c r="BS332" s="230"/>
      <c r="BT332" s="230"/>
      <c r="BU332" s="230"/>
      <c r="BV332" s="230"/>
      <c r="BW332" s="230"/>
      <c r="BX332" s="230"/>
      <c r="BY332" s="230"/>
      <c r="BZ332" s="230"/>
      <c r="CA332" s="230"/>
      <c r="CB332" s="230"/>
      <c r="CC332" s="231">
        <f t="shared" si="265"/>
        <v>0</v>
      </c>
      <c r="CD332" s="40" t="s">
        <v>50</v>
      </c>
    </row>
    <row r="333" spans="1:82" x14ac:dyDescent="0.35">
      <c r="A333" s="44"/>
      <c r="B333" s="74" t="s">
        <v>618</v>
      </c>
      <c r="C333" s="130" t="s">
        <v>604</v>
      </c>
      <c r="D333" s="131" t="s">
        <v>248</v>
      </c>
      <c r="E333" s="255">
        <v>2</v>
      </c>
      <c r="F333" s="263"/>
      <c r="G333" s="75">
        <f t="shared" si="259"/>
        <v>0</v>
      </c>
      <c r="H333" s="229"/>
      <c r="I333" s="231"/>
      <c r="J333" s="229"/>
      <c r="K333" s="230"/>
      <c r="L333" s="230"/>
      <c r="M333" s="230"/>
      <c r="N333" s="230"/>
      <c r="O333" s="230"/>
      <c r="P333" s="230"/>
      <c r="Q333" s="230"/>
      <c r="R333" s="230"/>
      <c r="S333" s="230"/>
      <c r="T333" s="230"/>
      <c r="U333" s="231">
        <f t="shared" si="260"/>
        <v>0</v>
      </c>
      <c r="V333" s="229"/>
      <c r="W333" s="230"/>
      <c r="X333" s="230"/>
      <c r="Y333" s="230"/>
      <c r="Z333" s="230"/>
      <c r="AA333" s="230"/>
      <c r="AB333" s="230"/>
      <c r="AC333" s="230"/>
      <c r="AD333" s="230"/>
      <c r="AE333" s="230"/>
      <c r="AF333" s="230"/>
      <c r="AG333" s="231">
        <f t="shared" si="261"/>
        <v>0</v>
      </c>
      <c r="AH333" s="232"/>
      <c r="AI333" s="230"/>
      <c r="AJ333" s="230"/>
      <c r="AK333" s="230"/>
      <c r="AL333" s="230"/>
      <c r="AM333" s="230"/>
      <c r="AN333" s="230"/>
      <c r="AO333" s="230"/>
      <c r="AP333" s="230"/>
      <c r="AQ333" s="230"/>
      <c r="AR333" s="230"/>
      <c r="AS333" s="231">
        <f t="shared" si="262"/>
        <v>0</v>
      </c>
      <c r="AT333" s="232"/>
      <c r="AU333" s="230"/>
      <c r="AV333" s="230"/>
      <c r="AW333" s="230"/>
      <c r="AX333" s="230"/>
      <c r="AY333" s="230"/>
      <c r="AZ333" s="230"/>
      <c r="BA333" s="230"/>
      <c r="BB333" s="230"/>
      <c r="BC333" s="230"/>
      <c r="BD333" s="230"/>
      <c r="BE333" s="231">
        <f t="shared" si="263"/>
        <v>0</v>
      </c>
      <c r="BF333" s="232"/>
      <c r="BG333" s="230"/>
      <c r="BH333" s="230"/>
      <c r="BI333" s="230"/>
      <c r="BJ333" s="230"/>
      <c r="BK333" s="230"/>
      <c r="BL333" s="230"/>
      <c r="BM333" s="230"/>
      <c r="BN333" s="230"/>
      <c r="BO333" s="230"/>
      <c r="BP333" s="230"/>
      <c r="BQ333" s="231">
        <f t="shared" si="264"/>
        <v>0</v>
      </c>
      <c r="BR333" s="232"/>
      <c r="BS333" s="230"/>
      <c r="BT333" s="230"/>
      <c r="BU333" s="230"/>
      <c r="BV333" s="230"/>
      <c r="BW333" s="230"/>
      <c r="BX333" s="230"/>
      <c r="BY333" s="230"/>
      <c r="BZ333" s="230"/>
      <c r="CA333" s="230"/>
      <c r="CB333" s="230"/>
      <c r="CC333" s="231">
        <f t="shared" si="265"/>
        <v>0</v>
      </c>
      <c r="CD333" s="40" t="s">
        <v>50</v>
      </c>
    </row>
    <row r="334" spans="1:82" x14ac:dyDescent="0.35">
      <c r="A334" s="155"/>
      <c r="B334" s="74" t="s">
        <v>619</v>
      </c>
      <c r="C334" s="130" t="s">
        <v>620</v>
      </c>
      <c r="D334" s="131" t="s">
        <v>248</v>
      </c>
      <c r="E334" s="255">
        <v>2</v>
      </c>
      <c r="F334" s="263"/>
      <c r="G334" s="75">
        <f t="shared" si="259"/>
        <v>0</v>
      </c>
      <c r="H334" s="229"/>
      <c r="I334" s="231"/>
      <c r="J334" s="229"/>
      <c r="K334" s="230"/>
      <c r="L334" s="230"/>
      <c r="M334" s="230"/>
      <c r="N334" s="230"/>
      <c r="O334" s="230"/>
      <c r="P334" s="230"/>
      <c r="Q334" s="230"/>
      <c r="R334" s="230"/>
      <c r="S334" s="230"/>
      <c r="T334" s="230"/>
      <c r="U334" s="231">
        <f t="shared" si="260"/>
        <v>0</v>
      </c>
      <c r="V334" s="229"/>
      <c r="W334" s="230"/>
      <c r="X334" s="230"/>
      <c r="Y334" s="230"/>
      <c r="Z334" s="230"/>
      <c r="AA334" s="230"/>
      <c r="AB334" s="230"/>
      <c r="AC334" s="230"/>
      <c r="AD334" s="230"/>
      <c r="AE334" s="230"/>
      <c r="AF334" s="230"/>
      <c r="AG334" s="231">
        <f t="shared" si="261"/>
        <v>0</v>
      </c>
      <c r="AH334" s="232"/>
      <c r="AI334" s="230"/>
      <c r="AJ334" s="230"/>
      <c r="AK334" s="230"/>
      <c r="AL334" s="230"/>
      <c r="AM334" s="230"/>
      <c r="AN334" s="230"/>
      <c r="AO334" s="230"/>
      <c r="AP334" s="230"/>
      <c r="AQ334" s="230"/>
      <c r="AR334" s="230"/>
      <c r="AS334" s="231">
        <f t="shared" si="262"/>
        <v>0</v>
      </c>
      <c r="AT334" s="232"/>
      <c r="AU334" s="230"/>
      <c r="AV334" s="230"/>
      <c r="AW334" s="230"/>
      <c r="AX334" s="230"/>
      <c r="AY334" s="230"/>
      <c r="AZ334" s="230"/>
      <c r="BA334" s="230"/>
      <c r="BB334" s="230"/>
      <c r="BC334" s="230"/>
      <c r="BD334" s="230"/>
      <c r="BE334" s="231">
        <f t="shared" si="263"/>
        <v>0</v>
      </c>
      <c r="BF334" s="232"/>
      <c r="BG334" s="230"/>
      <c r="BH334" s="230"/>
      <c r="BI334" s="230"/>
      <c r="BJ334" s="230"/>
      <c r="BK334" s="230"/>
      <c r="BL334" s="230"/>
      <c r="BM334" s="230"/>
      <c r="BN334" s="230"/>
      <c r="BO334" s="230"/>
      <c r="BP334" s="230"/>
      <c r="BQ334" s="231">
        <f t="shared" si="264"/>
        <v>0</v>
      </c>
      <c r="BR334" s="232"/>
      <c r="BS334" s="230"/>
      <c r="BT334" s="230"/>
      <c r="BU334" s="230"/>
      <c r="BV334" s="230"/>
      <c r="BW334" s="230"/>
      <c r="BX334" s="230"/>
      <c r="BY334" s="230"/>
      <c r="BZ334" s="230"/>
      <c r="CA334" s="230"/>
      <c r="CB334" s="230"/>
      <c r="CC334" s="231">
        <f t="shared" si="265"/>
        <v>0</v>
      </c>
      <c r="CD334" s="40" t="s">
        <v>50</v>
      </c>
    </row>
    <row r="335" spans="1:82" x14ac:dyDescent="0.35">
      <c r="A335" s="44"/>
      <c r="B335" s="74" t="s">
        <v>621</v>
      </c>
      <c r="C335" s="130" t="s">
        <v>622</v>
      </c>
      <c r="D335" s="131" t="s">
        <v>248</v>
      </c>
      <c r="E335" s="255">
        <v>2</v>
      </c>
      <c r="F335" s="263"/>
      <c r="G335" s="75">
        <f t="shared" si="259"/>
        <v>0</v>
      </c>
      <c r="H335" s="229"/>
      <c r="I335" s="231"/>
      <c r="J335" s="229"/>
      <c r="K335" s="230"/>
      <c r="L335" s="230"/>
      <c r="M335" s="230"/>
      <c r="N335" s="230"/>
      <c r="O335" s="230"/>
      <c r="P335" s="230"/>
      <c r="Q335" s="230"/>
      <c r="R335" s="230"/>
      <c r="S335" s="230"/>
      <c r="T335" s="230"/>
      <c r="U335" s="231">
        <f t="shared" si="260"/>
        <v>0</v>
      </c>
      <c r="V335" s="229"/>
      <c r="W335" s="230"/>
      <c r="X335" s="230"/>
      <c r="Y335" s="230"/>
      <c r="Z335" s="230"/>
      <c r="AA335" s="230"/>
      <c r="AB335" s="230"/>
      <c r="AC335" s="230"/>
      <c r="AD335" s="230"/>
      <c r="AE335" s="230"/>
      <c r="AF335" s="230"/>
      <c r="AG335" s="231">
        <f t="shared" si="261"/>
        <v>0</v>
      </c>
      <c r="AH335" s="232"/>
      <c r="AI335" s="230"/>
      <c r="AJ335" s="230"/>
      <c r="AK335" s="230"/>
      <c r="AL335" s="230"/>
      <c r="AM335" s="230"/>
      <c r="AN335" s="230"/>
      <c r="AO335" s="230"/>
      <c r="AP335" s="230"/>
      <c r="AQ335" s="230"/>
      <c r="AR335" s="230"/>
      <c r="AS335" s="231">
        <f t="shared" si="262"/>
        <v>0</v>
      </c>
      <c r="AT335" s="232"/>
      <c r="AU335" s="230"/>
      <c r="AV335" s="230"/>
      <c r="AW335" s="230"/>
      <c r="AX335" s="230"/>
      <c r="AY335" s="230"/>
      <c r="AZ335" s="230"/>
      <c r="BA335" s="230"/>
      <c r="BB335" s="230"/>
      <c r="BC335" s="230"/>
      <c r="BD335" s="230"/>
      <c r="BE335" s="231">
        <f t="shared" si="263"/>
        <v>0</v>
      </c>
      <c r="BF335" s="232"/>
      <c r="BG335" s="230"/>
      <c r="BH335" s="230"/>
      <c r="BI335" s="230"/>
      <c r="BJ335" s="230"/>
      <c r="BK335" s="230"/>
      <c r="BL335" s="230"/>
      <c r="BM335" s="230"/>
      <c r="BN335" s="230"/>
      <c r="BO335" s="230"/>
      <c r="BP335" s="230"/>
      <c r="BQ335" s="231">
        <f t="shared" si="264"/>
        <v>0</v>
      </c>
      <c r="BR335" s="232"/>
      <c r="BS335" s="230"/>
      <c r="BT335" s="230"/>
      <c r="BU335" s="230"/>
      <c r="BV335" s="230"/>
      <c r="BW335" s="230"/>
      <c r="BX335" s="230"/>
      <c r="BY335" s="230"/>
      <c r="BZ335" s="230"/>
      <c r="CA335" s="230"/>
      <c r="CB335" s="230"/>
      <c r="CC335" s="231">
        <f t="shared" si="265"/>
        <v>0</v>
      </c>
      <c r="CD335" s="40" t="s">
        <v>50</v>
      </c>
    </row>
    <row r="336" spans="1:82" x14ac:dyDescent="0.35">
      <c r="A336" s="155"/>
      <c r="B336" s="74" t="s">
        <v>623</v>
      </c>
      <c r="C336" s="130" t="s">
        <v>624</v>
      </c>
      <c r="D336" s="131" t="s">
        <v>248</v>
      </c>
      <c r="E336" s="255">
        <v>2</v>
      </c>
      <c r="F336" s="263"/>
      <c r="G336" s="75">
        <f t="shared" si="259"/>
        <v>0</v>
      </c>
      <c r="H336" s="229"/>
      <c r="I336" s="231"/>
      <c r="J336" s="229"/>
      <c r="K336" s="230"/>
      <c r="L336" s="230"/>
      <c r="M336" s="230"/>
      <c r="N336" s="230"/>
      <c r="O336" s="230"/>
      <c r="P336" s="230"/>
      <c r="Q336" s="230"/>
      <c r="R336" s="230"/>
      <c r="S336" s="230"/>
      <c r="T336" s="230"/>
      <c r="U336" s="231">
        <f t="shared" si="260"/>
        <v>0</v>
      </c>
      <c r="V336" s="229"/>
      <c r="W336" s="230"/>
      <c r="X336" s="230"/>
      <c r="Y336" s="230"/>
      <c r="Z336" s="230"/>
      <c r="AA336" s="230"/>
      <c r="AB336" s="230"/>
      <c r="AC336" s="230"/>
      <c r="AD336" s="230"/>
      <c r="AE336" s="230"/>
      <c r="AF336" s="230"/>
      <c r="AG336" s="231">
        <f t="shared" si="261"/>
        <v>0</v>
      </c>
      <c r="AH336" s="232"/>
      <c r="AI336" s="230"/>
      <c r="AJ336" s="230"/>
      <c r="AK336" s="230"/>
      <c r="AL336" s="230"/>
      <c r="AM336" s="230"/>
      <c r="AN336" s="230"/>
      <c r="AO336" s="230"/>
      <c r="AP336" s="230"/>
      <c r="AQ336" s="230"/>
      <c r="AR336" s="230"/>
      <c r="AS336" s="231">
        <f t="shared" si="262"/>
        <v>0</v>
      </c>
      <c r="AT336" s="232"/>
      <c r="AU336" s="230"/>
      <c r="AV336" s="230"/>
      <c r="AW336" s="230"/>
      <c r="AX336" s="230"/>
      <c r="AY336" s="230"/>
      <c r="AZ336" s="230"/>
      <c r="BA336" s="230"/>
      <c r="BB336" s="230"/>
      <c r="BC336" s="230"/>
      <c r="BD336" s="230"/>
      <c r="BE336" s="231">
        <f t="shared" si="263"/>
        <v>0</v>
      </c>
      <c r="BF336" s="232"/>
      <c r="BG336" s="230"/>
      <c r="BH336" s="230"/>
      <c r="BI336" s="230"/>
      <c r="BJ336" s="230"/>
      <c r="BK336" s="230"/>
      <c r="BL336" s="230"/>
      <c r="BM336" s="230"/>
      <c r="BN336" s="230"/>
      <c r="BO336" s="230"/>
      <c r="BP336" s="230"/>
      <c r="BQ336" s="231">
        <f t="shared" si="264"/>
        <v>0</v>
      </c>
      <c r="BR336" s="232"/>
      <c r="BS336" s="230"/>
      <c r="BT336" s="230"/>
      <c r="BU336" s="230"/>
      <c r="BV336" s="230"/>
      <c r="BW336" s="230"/>
      <c r="BX336" s="230"/>
      <c r="BY336" s="230"/>
      <c r="BZ336" s="230"/>
      <c r="CA336" s="230"/>
      <c r="CB336" s="230"/>
      <c r="CC336" s="231">
        <f t="shared" si="265"/>
        <v>0</v>
      </c>
      <c r="CD336" s="40" t="s">
        <v>50</v>
      </c>
    </row>
    <row r="337" spans="1:83" x14ac:dyDescent="0.35">
      <c r="A337" s="44"/>
      <c r="B337" s="102" t="s">
        <v>625</v>
      </c>
      <c r="C337" s="261" t="s">
        <v>626</v>
      </c>
      <c r="D337" s="131"/>
      <c r="E337" s="255"/>
      <c r="F337" s="223"/>
      <c r="G337" s="75"/>
      <c r="H337" s="229"/>
      <c r="I337" s="231"/>
      <c r="J337" s="229"/>
      <c r="K337" s="230"/>
      <c r="L337" s="230"/>
      <c r="M337" s="230"/>
      <c r="N337" s="230"/>
      <c r="O337" s="230"/>
      <c r="P337" s="230"/>
      <c r="Q337" s="230"/>
      <c r="R337" s="230"/>
      <c r="S337" s="230"/>
      <c r="T337" s="230"/>
      <c r="U337" s="231"/>
      <c r="V337" s="229"/>
      <c r="W337" s="230"/>
      <c r="X337" s="230"/>
      <c r="Y337" s="230"/>
      <c r="Z337" s="230"/>
      <c r="AA337" s="230"/>
      <c r="AB337" s="230"/>
      <c r="AC337" s="230"/>
      <c r="AD337" s="230"/>
      <c r="AE337" s="230"/>
      <c r="AF337" s="230"/>
      <c r="AG337" s="231"/>
      <c r="AH337" s="232"/>
      <c r="AI337" s="230"/>
      <c r="AJ337" s="230"/>
      <c r="AK337" s="230"/>
      <c r="AL337" s="230"/>
      <c r="AM337" s="230"/>
      <c r="AN337" s="230"/>
      <c r="AO337" s="230"/>
      <c r="AP337" s="230"/>
      <c r="AQ337" s="230"/>
      <c r="AR337" s="230"/>
      <c r="AS337" s="231"/>
      <c r="AT337" s="232"/>
      <c r="AU337" s="230"/>
      <c r="AV337" s="230"/>
      <c r="AW337" s="230"/>
      <c r="AX337" s="230"/>
      <c r="AY337" s="230"/>
      <c r="AZ337" s="230"/>
      <c r="BA337" s="230"/>
      <c r="BB337" s="230"/>
      <c r="BC337" s="230"/>
      <c r="BD337" s="230"/>
      <c r="BE337" s="231"/>
      <c r="BF337" s="232"/>
      <c r="BG337" s="230"/>
      <c r="BH337" s="230"/>
      <c r="BI337" s="230"/>
      <c r="BJ337" s="230"/>
      <c r="BK337" s="230"/>
      <c r="BL337" s="230"/>
      <c r="BM337" s="230"/>
      <c r="BN337" s="230"/>
      <c r="BO337" s="230"/>
      <c r="BP337" s="230"/>
      <c r="BQ337" s="231"/>
      <c r="BR337" s="232"/>
      <c r="BS337" s="230"/>
      <c r="BT337" s="230"/>
      <c r="BU337" s="230"/>
      <c r="BV337" s="230"/>
      <c r="BW337" s="230"/>
      <c r="BX337" s="230"/>
      <c r="BY337" s="230"/>
      <c r="BZ337" s="230"/>
      <c r="CA337" s="230"/>
      <c r="CB337" s="230"/>
      <c r="CC337" s="231"/>
      <c r="CD337" s="40"/>
    </row>
    <row r="338" spans="1:83" x14ac:dyDescent="0.35">
      <c r="A338" s="155"/>
      <c r="B338" s="74" t="s">
        <v>627</v>
      </c>
      <c r="C338" s="130" t="s">
        <v>628</v>
      </c>
      <c r="D338" s="131" t="s">
        <v>248</v>
      </c>
      <c r="E338" s="255">
        <v>1</v>
      </c>
      <c r="F338" s="263"/>
      <c r="G338" s="75">
        <f t="shared" si="259"/>
        <v>0</v>
      </c>
      <c r="H338" s="229"/>
      <c r="I338" s="231"/>
      <c r="J338" s="229"/>
      <c r="K338" s="230"/>
      <c r="L338" s="230"/>
      <c r="M338" s="230"/>
      <c r="N338" s="230"/>
      <c r="O338" s="230"/>
      <c r="P338" s="230"/>
      <c r="Q338" s="230"/>
      <c r="R338" s="230"/>
      <c r="S338" s="230"/>
      <c r="T338" s="230"/>
      <c r="U338" s="231">
        <f t="shared" si="260"/>
        <v>0</v>
      </c>
      <c r="V338" s="229"/>
      <c r="W338" s="230"/>
      <c r="X338" s="230"/>
      <c r="Y338" s="230"/>
      <c r="Z338" s="230"/>
      <c r="AA338" s="230"/>
      <c r="AB338" s="230"/>
      <c r="AC338" s="230"/>
      <c r="AD338" s="230"/>
      <c r="AE338" s="230"/>
      <c r="AF338" s="230"/>
      <c r="AG338" s="231">
        <f t="shared" si="261"/>
        <v>0</v>
      </c>
      <c r="AH338" s="232"/>
      <c r="AI338" s="230"/>
      <c r="AJ338" s="230"/>
      <c r="AK338" s="230"/>
      <c r="AL338" s="230"/>
      <c r="AM338" s="230"/>
      <c r="AN338" s="230"/>
      <c r="AO338" s="230"/>
      <c r="AP338" s="230"/>
      <c r="AQ338" s="230"/>
      <c r="AR338" s="230"/>
      <c r="AS338" s="231">
        <f t="shared" si="262"/>
        <v>0</v>
      </c>
      <c r="AT338" s="232"/>
      <c r="AU338" s="230"/>
      <c r="AV338" s="230"/>
      <c r="AW338" s="230"/>
      <c r="AX338" s="230"/>
      <c r="AY338" s="230"/>
      <c r="AZ338" s="230"/>
      <c r="BA338" s="230"/>
      <c r="BB338" s="230"/>
      <c r="BC338" s="230"/>
      <c r="BD338" s="230"/>
      <c r="BE338" s="231">
        <f t="shared" si="263"/>
        <v>0</v>
      </c>
      <c r="BF338" s="232"/>
      <c r="BG338" s="230"/>
      <c r="BH338" s="230"/>
      <c r="BI338" s="230"/>
      <c r="BJ338" s="230"/>
      <c r="BK338" s="230"/>
      <c r="BL338" s="230"/>
      <c r="BM338" s="230"/>
      <c r="BN338" s="230"/>
      <c r="BO338" s="230"/>
      <c r="BP338" s="230"/>
      <c r="BQ338" s="231">
        <f t="shared" si="264"/>
        <v>0</v>
      </c>
      <c r="BR338" s="232"/>
      <c r="BS338" s="230"/>
      <c r="BT338" s="230"/>
      <c r="BU338" s="230"/>
      <c r="BV338" s="230"/>
      <c r="BW338" s="230"/>
      <c r="BX338" s="230"/>
      <c r="BY338" s="230"/>
      <c r="BZ338" s="230"/>
      <c r="CA338" s="230"/>
      <c r="CB338" s="230"/>
      <c r="CC338" s="231">
        <f t="shared" si="265"/>
        <v>0</v>
      </c>
      <c r="CD338" s="40" t="s">
        <v>50</v>
      </c>
    </row>
    <row r="339" spans="1:83" x14ac:dyDescent="0.35">
      <c r="A339" s="44"/>
      <c r="B339" s="74" t="s">
        <v>629</v>
      </c>
      <c r="C339" s="130" t="s">
        <v>630</v>
      </c>
      <c r="D339" s="131" t="s">
        <v>248</v>
      </c>
      <c r="E339" s="255">
        <v>1</v>
      </c>
      <c r="F339" s="263"/>
      <c r="G339" s="75">
        <f t="shared" si="259"/>
        <v>0</v>
      </c>
      <c r="H339" s="229"/>
      <c r="I339" s="231"/>
      <c r="J339" s="229"/>
      <c r="K339" s="230"/>
      <c r="L339" s="230"/>
      <c r="M339" s="230"/>
      <c r="N339" s="230"/>
      <c r="O339" s="230"/>
      <c r="P339" s="230"/>
      <c r="Q339" s="230"/>
      <c r="R339" s="230"/>
      <c r="S339" s="230"/>
      <c r="T339" s="230"/>
      <c r="U339" s="231">
        <f t="shared" si="260"/>
        <v>0</v>
      </c>
      <c r="V339" s="229"/>
      <c r="W339" s="230"/>
      <c r="X339" s="230"/>
      <c r="Y339" s="230"/>
      <c r="Z339" s="230"/>
      <c r="AA339" s="230"/>
      <c r="AB339" s="230"/>
      <c r="AC339" s="230"/>
      <c r="AD339" s="230"/>
      <c r="AE339" s="230"/>
      <c r="AF339" s="230"/>
      <c r="AG339" s="231">
        <f t="shared" si="261"/>
        <v>0</v>
      </c>
      <c r="AH339" s="232"/>
      <c r="AI339" s="230"/>
      <c r="AJ339" s="230"/>
      <c r="AK339" s="230"/>
      <c r="AL339" s="230"/>
      <c r="AM339" s="230"/>
      <c r="AN339" s="230"/>
      <c r="AO339" s="230"/>
      <c r="AP339" s="230"/>
      <c r="AQ339" s="230"/>
      <c r="AR339" s="230"/>
      <c r="AS339" s="231">
        <f t="shared" si="262"/>
        <v>0</v>
      </c>
      <c r="AT339" s="232"/>
      <c r="AU339" s="230"/>
      <c r="AV339" s="230"/>
      <c r="AW339" s="230"/>
      <c r="AX339" s="230"/>
      <c r="AY339" s="230"/>
      <c r="AZ339" s="230"/>
      <c r="BA339" s="230"/>
      <c r="BB339" s="230"/>
      <c r="BC339" s="230"/>
      <c r="BD339" s="230"/>
      <c r="BE339" s="231">
        <f t="shared" si="263"/>
        <v>0</v>
      </c>
      <c r="BF339" s="232"/>
      <c r="BG339" s="230"/>
      <c r="BH339" s="230"/>
      <c r="BI339" s="230"/>
      <c r="BJ339" s="230"/>
      <c r="BK339" s="230"/>
      <c r="BL339" s="230"/>
      <c r="BM339" s="230"/>
      <c r="BN339" s="230"/>
      <c r="BO339" s="230"/>
      <c r="BP339" s="230"/>
      <c r="BQ339" s="231">
        <f t="shared" si="264"/>
        <v>0</v>
      </c>
      <c r="BR339" s="232"/>
      <c r="BS339" s="230"/>
      <c r="BT339" s="230"/>
      <c r="BU339" s="230"/>
      <c r="BV339" s="230"/>
      <c r="BW339" s="230"/>
      <c r="BX339" s="230"/>
      <c r="BY339" s="230"/>
      <c r="BZ339" s="230"/>
      <c r="CA339" s="230"/>
      <c r="CB339" s="230"/>
      <c r="CC339" s="231">
        <f t="shared" si="265"/>
        <v>0</v>
      </c>
      <c r="CD339" s="40" t="s">
        <v>50</v>
      </c>
    </row>
    <row r="340" spans="1:83" x14ac:dyDescent="0.35">
      <c r="A340" s="155"/>
      <c r="B340" s="74" t="s">
        <v>631</v>
      </c>
      <c r="C340" s="130" t="s">
        <v>632</v>
      </c>
      <c r="D340" s="131" t="s">
        <v>248</v>
      </c>
      <c r="E340" s="255">
        <v>1</v>
      </c>
      <c r="F340" s="263"/>
      <c r="G340" s="75">
        <f t="shared" si="259"/>
        <v>0</v>
      </c>
      <c r="H340" s="229"/>
      <c r="I340" s="231"/>
      <c r="J340" s="229"/>
      <c r="K340" s="230"/>
      <c r="L340" s="230"/>
      <c r="M340" s="230"/>
      <c r="N340" s="230"/>
      <c r="O340" s="230"/>
      <c r="P340" s="230"/>
      <c r="Q340" s="230"/>
      <c r="R340" s="230"/>
      <c r="S340" s="230"/>
      <c r="T340" s="230"/>
      <c r="U340" s="231">
        <f t="shared" si="260"/>
        <v>0</v>
      </c>
      <c r="V340" s="229"/>
      <c r="W340" s="230"/>
      <c r="X340" s="230"/>
      <c r="Y340" s="230"/>
      <c r="Z340" s="230"/>
      <c r="AA340" s="230"/>
      <c r="AB340" s="230"/>
      <c r="AC340" s="230"/>
      <c r="AD340" s="230"/>
      <c r="AE340" s="230"/>
      <c r="AF340" s="230"/>
      <c r="AG340" s="231">
        <f t="shared" si="261"/>
        <v>0</v>
      </c>
      <c r="AH340" s="232"/>
      <c r="AI340" s="230"/>
      <c r="AJ340" s="230"/>
      <c r="AK340" s="230"/>
      <c r="AL340" s="230"/>
      <c r="AM340" s="230"/>
      <c r="AN340" s="230"/>
      <c r="AO340" s="230"/>
      <c r="AP340" s="230"/>
      <c r="AQ340" s="230"/>
      <c r="AR340" s="230"/>
      <c r="AS340" s="231">
        <f t="shared" si="262"/>
        <v>0</v>
      </c>
      <c r="AT340" s="232"/>
      <c r="AU340" s="230"/>
      <c r="AV340" s="230"/>
      <c r="AW340" s="230"/>
      <c r="AX340" s="230"/>
      <c r="AY340" s="230"/>
      <c r="AZ340" s="230"/>
      <c r="BA340" s="230"/>
      <c r="BB340" s="230"/>
      <c r="BC340" s="230"/>
      <c r="BD340" s="230"/>
      <c r="BE340" s="231">
        <f t="shared" si="263"/>
        <v>0</v>
      </c>
      <c r="BF340" s="232"/>
      <c r="BG340" s="230"/>
      <c r="BH340" s="230"/>
      <c r="BI340" s="230"/>
      <c r="BJ340" s="230"/>
      <c r="BK340" s="230"/>
      <c r="BL340" s="230"/>
      <c r="BM340" s="230"/>
      <c r="BN340" s="230"/>
      <c r="BO340" s="230"/>
      <c r="BP340" s="230"/>
      <c r="BQ340" s="231">
        <f t="shared" si="264"/>
        <v>0</v>
      </c>
      <c r="BR340" s="232"/>
      <c r="BS340" s="230"/>
      <c r="BT340" s="230"/>
      <c r="BU340" s="230"/>
      <c r="BV340" s="230"/>
      <c r="BW340" s="230"/>
      <c r="BX340" s="230"/>
      <c r="BY340" s="230"/>
      <c r="BZ340" s="230"/>
      <c r="CA340" s="230"/>
      <c r="CB340" s="230"/>
      <c r="CC340" s="231">
        <f t="shared" si="265"/>
        <v>0</v>
      </c>
      <c r="CD340" s="40" t="s">
        <v>50</v>
      </c>
    </row>
    <row r="341" spans="1:83" x14ac:dyDescent="0.35">
      <c r="A341" s="44"/>
      <c r="B341" s="74" t="s">
        <v>633</v>
      </c>
      <c r="C341" s="130" t="s">
        <v>634</v>
      </c>
      <c r="D341" s="131" t="s">
        <v>248</v>
      </c>
      <c r="E341" s="255">
        <v>1</v>
      </c>
      <c r="F341" s="263"/>
      <c r="G341" s="75">
        <f t="shared" si="259"/>
        <v>0</v>
      </c>
      <c r="H341" s="229"/>
      <c r="I341" s="231"/>
      <c r="J341" s="229"/>
      <c r="K341" s="230"/>
      <c r="L341" s="230"/>
      <c r="M341" s="230"/>
      <c r="N341" s="230"/>
      <c r="O341" s="230"/>
      <c r="P341" s="230"/>
      <c r="Q341" s="230"/>
      <c r="R341" s="230"/>
      <c r="S341" s="230"/>
      <c r="T341" s="230"/>
      <c r="U341" s="231">
        <f t="shared" si="260"/>
        <v>0</v>
      </c>
      <c r="V341" s="229"/>
      <c r="W341" s="230"/>
      <c r="X341" s="230"/>
      <c r="Y341" s="230"/>
      <c r="Z341" s="230"/>
      <c r="AA341" s="230"/>
      <c r="AB341" s="230"/>
      <c r="AC341" s="230"/>
      <c r="AD341" s="230"/>
      <c r="AE341" s="230"/>
      <c r="AF341" s="230"/>
      <c r="AG341" s="231">
        <f t="shared" si="261"/>
        <v>0</v>
      </c>
      <c r="AH341" s="232"/>
      <c r="AI341" s="230"/>
      <c r="AJ341" s="230"/>
      <c r="AK341" s="230"/>
      <c r="AL341" s="230"/>
      <c r="AM341" s="230"/>
      <c r="AN341" s="230"/>
      <c r="AO341" s="230"/>
      <c r="AP341" s="230"/>
      <c r="AQ341" s="230"/>
      <c r="AR341" s="230"/>
      <c r="AS341" s="231">
        <f t="shared" si="262"/>
        <v>0</v>
      </c>
      <c r="AT341" s="232"/>
      <c r="AU341" s="230"/>
      <c r="AV341" s="230"/>
      <c r="AW341" s="230"/>
      <c r="AX341" s="230"/>
      <c r="AY341" s="230"/>
      <c r="AZ341" s="230"/>
      <c r="BA341" s="230"/>
      <c r="BB341" s="230"/>
      <c r="BC341" s="230"/>
      <c r="BD341" s="230"/>
      <c r="BE341" s="231">
        <f t="shared" si="263"/>
        <v>0</v>
      </c>
      <c r="BF341" s="232"/>
      <c r="BG341" s="230"/>
      <c r="BH341" s="230"/>
      <c r="BI341" s="230"/>
      <c r="BJ341" s="230"/>
      <c r="BK341" s="230"/>
      <c r="BL341" s="230"/>
      <c r="BM341" s="230"/>
      <c r="BN341" s="230"/>
      <c r="BO341" s="230"/>
      <c r="BP341" s="230"/>
      <c r="BQ341" s="231">
        <f t="shared" si="264"/>
        <v>0</v>
      </c>
      <c r="BR341" s="232"/>
      <c r="BS341" s="230"/>
      <c r="BT341" s="230"/>
      <c r="BU341" s="230"/>
      <c r="BV341" s="230"/>
      <c r="BW341" s="230"/>
      <c r="BX341" s="230"/>
      <c r="BY341" s="230"/>
      <c r="BZ341" s="230"/>
      <c r="CA341" s="230"/>
      <c r="CB341" s="230"/>
      <c r="CC341" s="231">
        <f t="shared" si="265"/>
        <v>0</v>
      </c>
      <c r="CD341" s="40" t="s">
        <v>50</v>
      </c>
    </row>
    <row r="342" spans="1:83" x14ac:dyDescent="0.35">
      <c r="A342" s="155"/>
      <c r="B342" s="25" t="s">
        <v>635</v>
      </c>
      <c r="C342" s="28" t="s">
        <v>636</v>
      </c>
      <c r="D342" s="131" t="s">
        <v>248</v>
      </c>
      <c r="E342" s="255">
        <v>1</v>
      </c>
      <c r="F342" s="263"/>
      <c r="G342" s="75">
        <f t="shared" si="259"/>
        <v>0</v>
      </c>
      <c r="H342" s="229"/>
      <c r="I342" s="231"/>
      <c r="J342" s="229"/>
      <c r="K342" s="230"/>
      <c r="L342" s="230"/>
      <c r="M342" s="230"/>
      <c r="N342" s="230"/>
      <c r="O342" s="230"/>
      <c r="P342" s="230"/>
      <c r="Q342" s="230"/>
      <c r="R342" s="230"/>
      <c r="S342" s="230"/>
      <c r="T342" s="230"/>
      <c r="U342" s="231">
        <f t="shared" si="260"/>
        <v>0</v>
      </c>
      <c r="V342" s="229"/>
      <c r="W342" s="230"/>
      <c r="X342" s="230"/>
      <c r="Y342" s="230"/>
      <c r="Z342" s="230"/>
      <c r="AA342" s="230"/>
      <c r="AB342" s="230"/>
      <c r="AC342" s="230"/>
      <c r="AD342" s="230"/>
      <c r="AE342" s="230"/>
      <c r="AF342" s="230"/>
      <c r="AG342" s="231">
        <f t="shared" si="261"/>
        <v>0</v>
      </c>
      <c r="AH342" s="232"/>
      <c r="AI342" s="230"/>
      <c r="AJ342" s="230"/>
      <c r="AK342" s="230"/>
      <c r="AL342" s="230"/>
      <c r="AM342" s="230"/>
      <c r="AN342" s="230"/>
      <c r="AO342" s="230"/>
      <c r="AP342" s="230"/>
      <c r="AQ342" s="230"/>
      <c r="AR342" s="230"/>
      <c r="AS342" s="231">
        <f t="shared" si="262"/>
        <v>0</v>
      </c>
      <c r="AT342" s="232"/>
      <c r="AU342" s="230"/>
      <c r="AV342" s="230"/>
      <c r="AW342" s="230"/>
      <c r="AX342" s="230"/>
      <c r="AY342" s="230"/>
      <c r="AZ342" s="230"/>
      <c r="BA342" s="230"/>
      <c r="BB342" s="230"/>
      <c r="BC342" s="230"/>
      <c r="BD342" s="230"/>
      <c r="BE342" s="231">
        <f t="shared" si="263"/>
        <v>0</v>
      </c>
      <c r="BF342" s="232"/>
      <c r="BG342" s="230"/>
      <c r="BH342" s="230"/>
      <c r="BI342" s="230"/>
      <c r="BJ342" s="230"/>
      <c r="BK342" s="230"/>
      <c r="BL342" s="230"/>
      <c r="BM342" s="230"/>
      <c r="BN342" s="230"/>
      <c r="BO342" s="230"/>
      <c r="BP342" s="230"/>
      <c r="BQ342" s="231">
        <f t="shared" si="264"/>
        <v>0</v>
      </c>
      <c r="BR342" s="232"/>
      <c r="BS342" s="230"/>
      <c r="BT342" s="230"/>
      <c r="BU342" s="230"/>
      <c r="BV342" s="230"/>
      <c r="BW342" s="230"/>
      <c r="BX342" s="230"/>
      <c r="BY342" s="230"/>
      <c r="BZ342" s="230"/>
      <c r="CA342" s="230"/>
      <c r="CB342" s="230"/>
      <c r="CC342" s="231">
        <f t="shared" si="265"/>
        <v>0</v>
      </c>
      <c r="CD342" s="40" t="s">
        <v>50</v>
      </c>
    </row>
    <row r="343" spans="1:83" x14ac:dyDescent="0.35">
      <c r="A343" s="155"/>
      <c r="B343" s="122" t="s">
        <v>637</v>
      </c>
      <c r="C343" s="123" t="s">
        <v>638</v>
      </c>
      <c r="D343" s="124"/>
      <c r="E343" s="153"/>
      <c r="F343" s="249"/>
      <c r="G343" s="125">
        <f>SUM(G344:G346)</f>
        <v>0</v>
      </c>
      <c r="H343" s="126">
        <f>SUM(H344:H346)</f>
        <v>0</v>
      </c>
      <c r="I343" s="127">
        <f t="shared" ref="I343:BT343" si="266">SUM(I344:I346)</f>
        <v>0</v>
      </c>
      <c r="J343" s="126">
        <f t="shared" si="266"/>
        <v>0</v>
      </c>
      <c r="K343" s="128">
        <f t="shared" si="266"/>
        <v>0</v>
      </c>
      <c r="L343" s="128">
        <f t="shared" si="266"/>
        <v>0</v>
      </c>
      <c r="M343" s="128">
        <f t="shared" si="266"/>
        <v>0</v>
      </c>
      <c r="N343" s="128">
        <f t="shared" si="266"/>
        <v>0</v>
      </c>
      <c r="O343" s="128">
        <f t="shared" si="266"/>
        <v>0</v>
      </c>
      <c r="P343" s="128">
        <f t="shared" si="266"/>
        <v>0</v>
      </c>
      <c r="Q343" s="128">
        <f t="shared" si="266"/>
        <v>0</v>
      </c>
      <c r="R343" s="128">
        <f>SUM(R344:R346)</f>
        <v>0</v>
      </c>
      <c r="S343" s="128">
        <f t="shared" si="266"/>
        <v>0</v>
      </c>
      <c r="T343" s="128">
        <f t="shared" si="266"/>
        <v>0</v>
      </c>
      <c r="U343" s="127">
        <f t="shared" si="266"/>
        <v>0</v>
      </c>
      <c r="V343" s="126">
        <f t="shared" si="266"/>
        <v>0</v>
      </c>
      <c r="W343" s="128">
        <f t="shared" si="266"/>
        <v>0</v>
      </c>
      <c r="X343" s="128">
        <f t="shared" si="266"/>
        <v>0</v>
      </c>
      <c r="Y343" s="128">
        <f t="shared" si="266"/>
        <v>0</v>
      </c>
      <c r="Z343" s="128">
        <f t="shared" si="266"/>
        <v>0</v>
      </c>
      <c r="AA343" s="128">
        <f t="shared" si="266"/>
        <v>0</v>
      </c>
      <c r="AB343" s="128">
        <f t="shared" si="266"/>
        <v>0</v>
      </c>
      <c r="AC343" s="128">
        <f t="shared" si="266"/>
        <v>0</v>
      </c>
      <c r="AD343" s="128">
        <f t="shared" si="266"/>
        <v>0</v>
      </c>
      <c r="AE343" s="128">
        <f t="shared" si="266"/>
        <v>0</v>
      </c>
      <c r="AF343" s="128">
        <f t="shared" si="266"/>
        <v>0</v>
      </c>
      <c r="AG343" s="127">
        <f t="shared" si="266"/>
        <v>0</v>
      </c>
      <c r="AH343" s="129">
        <f t="shared" si="266"/>
        <v>0</v>
      </c>
      <c r="AI343" s="128">
        <f t="shared" si="266"/>
        <v>0</v>
      </c>
      <c r="AJ343" s="128">
        <f t="shared" si="266"/>
        <v>0</v>
      </c>
      <c r="AK343" s="128">
        <f t="shared" si="266"/>
        <v>0</v>
      </c>
      <c r="AL343" s="128">
        <f t="shared" si="266"/>
        <v>0</v>
      </c>
      <c r="AM343" s="128">
        <f t="shared" si="266"/>
        <v>0</v>
      </c>
      <c r="AN343" s="128">
        <f t="shared" si="266"/>
        <v>0</v>
      </c>
      <c r="AO343" s="128">
        <f t="shared" si="266"/>
        <v>0</v>
      </c>
      <c r="AP343" s="128">
        <f t="shared" si="266"/>
        <v>0</v>
      </c>
      <c r="AQ343" s="128">
        <f t="shared" si="266"/>
        <v>0</v>
      </c>
      <c r="AR343" s="128">
        <f t="shared" si="266"/>
        <v>0</v>
      </c>
      <c r="AS343" s="127">
        <f t="shared" si="266"/>
        <v>0</v>
      </c>
      <c r="AT343" s="129">
        <f t="shared" si="266"/>
        <v>0</v>
      </c>
      <c r="AU343" s="128">
        <f t="shared" si="266"/>
        <v>0</v>
      </c>
      <c r="AV343" s="128">
        <f t="shared" si="266"/>
        <v>0</v>
      </c>
      <c r="AW343" s="128">
        <f t="shared" si="266"/>
        <v>0</v>
      </c>
      <c r="AX343" s="128">
        <f t="shared" si="266"/>
        <v>0</v>
      </c>
      <c r="AY343" s="128">
        <f t="shared" si="266"/>
        <v>0</v>
      </c>
      <c r="AZ343" s="128">
        <f t="shared" si="266"/>
        <v>0</v>
      </c>
      <c r="BA343" s="128">
        <f t="shared" si="266"/>
        <v>0</v>
      </c>
      <c r="BB343" s="128">
        <f t="shared" si="266"/>
        <v>0</v>
      </c>
      <c r="BC343" s="128">
        <f t="shared" si="266"/>
        <v>0</v>
      </c>
      <c r="BD343" s="128">
        <f t="shared" si="266"/>
        <v>0</v>
      </c>
      <c r="BE343" s="127">
        <f t="shared" si="266"/>
        <v>0</v>
      </c>
      <c r="BF343" s="129">
        <f t="shared" si="266"/>
        <v>0</v>
      </c>
      <c r="BG343" s="128">
        <f t="shared" si="266"/>
        <v>0</v>
      </c>
      <c r="BH343" s="128">
        <f t="shared" si="266"/>
        <v>0</v>
      </c>
      <c r="BI343" s="128">
        <f t="shared" si="266"/>
        <v>0</v>
      </c>
      <c r="BJ343" s="128">
        <f t="shared" si="266"/>
        <v>0</v>
      </c>
      <c r="BK343" s="128">
        <f t="shared" si="266"/>
        <v>0</v>
      </c>
      <c r="BL343" s="128">
        <f t="shared" si="266"/>
        <v>0</v>
      </c>
      <c r="BM343" s="128">
        <f t="shared" si="266"/>
        <v>0</v>
      </c>
      <c r="BN343" s="128">
        <f t="shared" si="266"/>
        <v>0</v>
      </c>
      <c r="BO343" s="128">
        <f t="shared" si="266"/>
        <v>0</v>
      </c>
      <c r="BP343" s="128">
        <f t="shared" si="266"/>
        <v>0</v>
      </c>
      <c r="BQ343" s="127">
        <f t="shared" si="266"/>
        <v>0</v>
      </c>
      <c r="BR343" s="129">
        <f t="shared" si="266"/>
        <v>0</v>
      </c>
      <c r="BS343" s="128">
        <f t="shared" si="266"/>
        <v>0</v>
      </c>
      <c r="BT343" s="128">
        <f t="shared" si="266"/>
        <v>0</v>
      </c>
      <c r="BU343" s="128">
        <f t="shared" ref="BU343:CC343" si="267">SUM(BU344:BU346)</f>
        <v>0</v>
      </c>
      <c r="BV343" s="128">
        <f t="shared" si="267"/>
        <v>0</v>
      </c>
      <c r="BW343" s="128">
        <f t="shared" si="267"/>
        <v>0</v>
      </c>
      <c r="BX343" s="128">
        <f t="shared" si="267"/>
        <v>0</v>
      </c>
      <c r="BY343" s="128">
        <f t="shared" si="267"/>
        <v>0</v>
      </c>
      <c r="BZ343" s="128">
        <f t="shared" si="267"/>
        <v>0</v>
      </c>
      <c r="CA343" s="128">
        <f t="shared" si="267"/>
        <v>0</v>
      </c>
      <c r="CB343" s="128">
        <f t="shared" si="267"/>
        <v>0</v>
      </c>
      <c r="CC343" s="127">
        <f t="shared" si="267"/>
        <v>0</v>
      </c>
      <c r="CD343" s="40" t="s">
        <v>50</v>
      </c>
    </row>
    <row r="344" spans="1:83" x14ac:dyDescent="0.35">
      <c r="A344" s="155"/>
      <c r="B344" s="74" t="s">
        <v>639</v>
      </c>
      <c r="C344" s="130" t="s">
        <v>640</v>
      </c>
      <c r="D344" s="131" t="s">
        <v>90</v>
      </c>
      <c r="E344" s="255">
        <v>1</v>
      </c>
      <c r="F344" s="357"/>
      <c r="G344" s="75">
        <f t="shared" ref="G344:G346" si="268">+E344*F344</f>
        <v>0</v>
      </c>
      <c r="H344" s="229"/>
      <c r="I344" s="231"/>
      <c r="J344" s="229"/>
      <c r="K344" s="230"/>
      <c r="L344" s="230"/>
      <c r="M344" s="230"/>
      <c r="N344" s="230"/>
      <c r="O344" s="230"/>
      <c r="P344" s="230"/>
      <c r="Q344" s="230"/>
      <c r="R344" s="230"/>
      <c r="S344" s="230"/>
      <c r="T344" s="230"/>
      <c r="U344" s="231">
        <f>G344/6</f>
        <v>0</v>
      </c>
      <c r="V344" s="229"/>
      <c r="W344" s="230"/>
      <c r="X344" s="230"/>
      <c r="Y344" s="230"/>
      <c r="Z344" s="230"/>
      <c r="AA344" s="230"/>
      <c r="AB344" s="230"/>
      <c r="AC344" s="230"/>
      <c r="AD344" s="230"/>
      <c r="AE344" s="230"/>
      <c r="AF344" s="230"/>
      <c r="AG344" s="231">
        <f>G344/6</f>
        <v>0</v>
      </c>
      <c r="AH344" s="232"/>
      <c r="AI344" s="230"/>
      <c r="AJ344" s="230"/>
      <c r="AK344" s="230"/>
      <c r="AL344" s="230"/>
      <c r="AM344" s="230"/>
      <c r="AN344" s="230"/>
      <c r="AO344" s="230"/>
      <c r="AP344" s="230"/>
      <c r="AQ344" s="230"/>
      <c r="AR344" s="230"/>
      <c r="AS344" s="231">
        <f>G344/6</f>
        <v>0</v>
      </c>
      <c r="AT344" s="232"/>
      <c r="AU344" s="230"/>
      <c r="AV344" s="230"/>
      <c r="AW344" s="230"/>
      <c r="AX344" s="230"/>
      <c r="AY344" s="230"/>
      <c r="AZ344" s="230"/>
      <c r="BA344" s="230"/>
      <c r="BB344" s="230"/>
      <c r="BC344" s="230"/>
      <c r="BD344" s="230"/>
      <c r="BE344" s="231">
        <f>G344/6</f>
        <v>0</v>
      </c>
      <c r="BF344" s="232"/>
      <c r="BG344" s="230"/>
      <c r="BH344" s="230"/>
      <c r="BI344" s="230"/>
      <c r="BJ344" s="230"/>
      <c r="BK344" s="230"/>
      <c r="BL344" s="230"/>
      <c r="BM344" s="230"/>
      <c r="BN344" s="230"/>
      <c r="BO344" s="230"/>
      <c r="BP344" s="230"/>
      <c r="BQ344" s="231">
        <f>G344/6</f>
        <v>0</v>
      </c>
      <c r="BR344" s="232"/>
      <c r="BS344" s="230"/>
      <c r="BT344" s="230"/>
      <c r="BU344" s="230"/>
      <c r="BV344" s="230"/>
      <c r="BW344" s="230"/>
      <c r="BX344" s="230"/>
      <c r="BY344" s="230"/>
      <c r="BZ344" s="230"/>
      <c r="CA344" s="230"/>
      <c r="CB344" s="230"/>
      <c r="CC344" s="231">
        <f>G344-SUM(H344:CB344)</f>
        <v>0</v>
      </c>
      <c r="CD344" s="40" t="s">
        <v>50</v>
      </c>
    </row>
    <row r="345" spans="1:83" x14ac:dyDescent="0.35">
      <c r="A345" s="44"/>
      <c r="B345" s="74" t="s">
        <v>641</v>
      </c>
      <c r="C345" s="130" t="s">
        <v>642</v>
      </c>
      <c r="D345" s="131" t="s">
        <v>90</v>
      </c>
      <c r="E345" s="255">
        <v>1</v>
      </c>
      <c r="F345" s="357"/>
      <c r="G345" s="75">
        <f t="shared" si="268"/>
        <v>0</v>
      </c>
      <c r="H345" s="229"/>
      <c r="I345" s="231"/>
      <c r="J345" s="229"/>
      <c r="K345" s="230"/>
      <c r="L345" s="230"/>
      <c r="M345" s="230"/>
      <c r="N345" s="230"/>
      <c r="O345" s="230"/>
      <c r="P345" s="230"/>
      <c r="Q345" s="230"/>
      <c r="R345" s="230"/>
      <c r="S345" s="230"/>
      <c r="T345" s="230"/>
      <c r="U345" s="231">
        <f>G345/6</f>
        <v>0</v>
      </c>
      <c r="V345" s="229"/>
      <c r="W345" s="230"/>
      <c r="X345" s="230"/>
      <c r="Y345" s="230"/>
      <c r="Z345" s="230"/>
      <c r="AA345" s="230"/>
      <c r="AB345" s="230"/>
      <c r="AC345" s="230"/>
      <c r="AD345" s="230"/>
      <c r="AE345" s="230"/>
      <c r="AF345" s="230"/>
      <c r="AG345" s="231">
        <f>G345/6</f>
        <v>0</v>
      </c>
      <c r="AH345" s="232"/>
      <c r="AI345" s="230"/>
      <c r="AJ345" s="230"/>
      <c r="AK345" s="230"/>
      <c r="AL345" s="230"/>
      <c r="AM345" s="230"/>
      <c r="AN345" s="230"/>
      <c r="AO345" s="230"/>
      <c r="AP345" s="230"/>
      <c r="AQ345" s="230"/>
      <c r="AR345" s="230"/>
      <c r="AS345" s="231">
        <f>G345/6</f>
        <v>0</v>
      </c>
      <c r="AT345" s="232"/>
      <c r="AU345" s="230"/>
      <c r="AV345" s="230"/>
      <c r="AW345" s="230"/>
      <c r="AX345" s="230"/>
      <c r="AY345" s="230"/>
      <c r="AZ345" s="230"/>
      <c r="BA345" s="230"/>
      <c r="BB345" s="230"/>
      <c r="BC345" s="230"/>
      <c r="BD345" s="230"/>
      <c r="BE345" s="231">
        <f>G345/6</f>
        <v>0</v>
      </c>
      <c r="BF345" s="232"/>
      <c r="BG345" s="230"/>
      <c r="BH345" s="230"/>
      <c r="BI345" s="230"/>
      <c r="BJ345" s="230"/>
      <c r="BK345" s="230"/>
      <c r="BL345" s="230"/>
      <c r="BM345" s="230"/>
      <c r="BN345" s="230"/>
      <c r="BO345" s="230"/>
      <c r="BP345" s="230"/>
      <c r="BQ345" s="231">
        <f>G345/6</f>
        <v>0</v>
      </c>
      <c r="BR345" s="232"/>
      <c r="BS345" s="230"/>
      <c r="BT345" s="230"/>
      <c r="BU345" s="230"/>
      <c r="BV345" s="230"/>
      <c r="BW345" s="230"/>
      <c r="BX345" s="230"/>
      <c r="BY345" s="230"/>
      <c r="BZ345" s="230"/>
      <c r="CA345" s="230"/>
      <c r="CB345" s="230"/>
      <c r="CC345" s="231">
        <f>G345-SUM(H345:CB345)</f>
        <v>0</v>
      </c>
      <c r="CD345" s="40" t="s">
        <v>50</v>
      </c>
    </row>
    <row r="346" spans="1:83" x14ac:dyDescent="0.35">
      <c r="A346" s="155"/>
      <c r="B346" s="74" t="s">
        <v>643</v>
      </c>
      <c r="C346" s="130" t="s">
        <v>644</v>
      </c>
      <c r="D346" s="131" t="s">
        <v>90</v>
      </c>
      <c r="E346" s="255">
        <v>1</v>
      </c>
      <c r="F346" s="357"/>
      <c r="G346" s="75">
        <f t="shared" si="268"/>
        <v>0</v>
      </c>
      <c r="H346" s="229"/>
      <c r="I346" s="231"/>
      <c r="J346" s="229"/>
      <c r="K346" s="230"/>
      <c r="L346" s="230"/>
      <c r="M346" s="230"/>
      <c r="N346" s="230"/>
      <c r="O346" s="230"/>
      <c r="P346" s="230"/>
      <c r="Q346" s="230"/>
      <c r="R346" s="230"/>
      <c r="S346" s="230"/>
      <c r="T346" s="230"/>
      <c r="U346" s="231">
        <f>G346/6</f>
        <v>0</v>
      </c>
      <c r="V346" s="229"/>
      <c r="W346" s="230"/>
      <c r="X346" s="230"/>
      <c r="Y346" s="230"/>
      <c r="Z346" s="230"/>
      <c r="AA346" s="230"/>
      <c r="AB346" s="230"/>
      <c r="AC346" s="230"/>
      <c r="AD346" s="230"/>
      <c r="AE346" s="230"/>
      <c r="AF346" s="230"/>
      <c r="AG346" s="231">
        <f>G346/6</f>
        <v>0</v>
      </c>
      <c r="AH346" s="232"/>
      <c r="AI346" s="230"/>
      <c r="AJ346" s="230"/>
      <c r="AK346" s="230"/>
      <c r="AL346" s="230"/>
      <c r="AM346" s="230"/>
      <c r="AN346" s="230"/>
      <c r="AO346" s="230"/>
      <c r="AP346" s="230"/>
      <c r="AQ346" s="230"/>
      <c r="AR346" s="230"/>
      <c r="AS346" s="231">
        <f>G346/6</f>
        <v>0</v>
      </c>
      <c r="AT346" s="232"/>
      <c r="AU346" s="230"/>
      <c r="AV346" s="230"/>
      <c r="AW346" s="230"/>
      <c r="AX346" s="230"/>
      <c r="AY346" s="230"/>
      <c r="AZ346" s="230"/>
      <c r="BA346" s="230"/>
      <c r="BB346" s="230"/>
      <c r="BC346" s="230"/>
      <c r="BD346" s="230"/>
      <c r="BE346" s="231">
        <f>G346/6</f>
        <v>0</v>
      </c>
      <c r="BF346" s="232"/>
      <c r="BG346" s="230"/>
      <c r="BH346" s="230"/>
      <c r="BI346" s="230"/>
      <c r="BJ346" s="230"/>
      <c r="BK346" s="230"/>
      <c r="BL346" s="230"/>
      <c r="BM346" s="230"/>
      <c r="BN346" s="230"/>
      <c r="BO346" s="230"/>
      <c r="BP346" s="230"/>
      <c r="BQ346" s="231">
        <f>G346/6</f>
        <v>0</v>
      </c>
      <c r="BR346" s="232"/>
      <c r="BS346" s="230"/>
      <c r="BT346" s="230"/>
      <c r="BU346" s="230"/>
      <c r="BV346" s="230"/>
      <c r="BW346" s="230"/>
      <c r="BX346" s="230"/>
      <c r="BY346" s="230"/>
      <c r="BZ346" s="230"/>
      <c r="CA346" s="230"/>
      <c r="CB346" s="230"/>
      <c r="CC346" s="231">
        <f>G346-SUM(H346:CB346)</f>
        <v>0</v>
      </c>
      <c r="CD346" s="40" t="s">
        <v>50</v>
      </c>
    </row>
    <row r="347" spans="1:83" x14ac:dyDescent="0.35">
      <c r="A347" s="44"/>
      <c r="B347" s="122" t="s">
        <v>645</v>
      </c>
      <c r="C347" s="123" t="s">
        <v>41</v>
      </c>
      <c r="D347" s="124"/>
      <c r="E347" s="153"/>
      <c r="F347" s="249"/>
      <c r="G347" s="125">
        <f>SUM(G348:G389)</f>
        <v>70010000</v>
      </c>
      <c r="H347" s="126">
        <f t="shared" ref="H347:AL347" si="269">SUM(H348:H389)</f>
        <v>1800000</v>
      </c>
      <c r="I347" s="127">
        <f t="shared" si="269"/>
        <v>1800000</v>
      </c>
      <c r="J347" s="126">
        <f>SUM(J348:J389)</f>
        <v>2633333.33</v>
      </c>
      <c r="K347" s="128">
        <f t="shared" si="269"/>
        <v>833333.33</v>
      </c>
      <c r="L347" s="128">
        <f t="shared" si="269"/>
        <v>833333.33</v>
      </c>
      <c r="M347" s="128">
        <f t="shared" si="269"/>
        <v>833333.33</v>
      </c>
      <c r="N347" s="128">
        <f t="shared" si="269"/>
        <v>833333.33</v>
      </c>
      <c r="O347" s="128">
        <f t="shared" si="269"/>
        <v>833333.33</v>
      </c>
      <c r="P347" s="128">
        <f t="shared" si="269"/>
        <v>833333.33</v>
      </c>
      <c r="Q347" s="128">
        <f t="shared" si="269"/>
        <v>833333.33</v>
      </c>
      <c r="R347" s="128">
        <f t="shared" si="269"/>
        <v>833333.33</v>
      </c>
      <c r="S347" s="128">
        <f t="shared" si="269"/>
        <v>833333.33</v>
      </c>
      <c r="T347" s="128">
        <f t="shared" si="269"/>
        <v>833333.33</v>
      </c>
      <c r="U347" s="127">
        <f t="shared" si="269"/>
        <v>2434999.9900000002</v>
      </c>
      <c r="V347" s="126">
        <f t="shared" si="269"/>
        <v>833333.33</v>
      </c>
      <c r="W347" s="128">
        <f t="shared" si="269"/>
        <v>833333.33</v>
      </c>
      <c r="X347" s="128">
        <f t="shared" si="269"/>
        <v>833333.33</v>
      </c>
      <c r="Y347" s="128">
        <f t="shared" si="269"/>
        <v>833333.33</v>
      </c>
      <c r="Z347" s="128">
        <f t="shared" si="269"/>
        <v>833333.33</v>
      </c>
      <c r="AA347" s="128">
        <f t="shared" si="269"/>
        <v>833333.33</v>
      </c>
      <c r="AB347" s="128">
        <f t="shared" si="269"/>
        <v>740740.74</v>
      </c>
      <c r="AC347" s="128">
        <f t="shared" si="269"/>
        <v>740740.74</v>
      </c>
      <c r="AD347" s="128">
        <f t="shared" si="269"/>
        <v>740740.74</v>
      </c>
      <c r="AE347" s="128">
        <f t="shared" si="269"/>
        <v>740740.74</v>
      </c>
      <c r="AF347" s="128">
        <f t="shared" si="269"/>
        <v>740740.74</v>
      </c>
      <c r="AG347" s="127">
        <f t="shared" si="269"/>
        <v>2342407.4</v>
      </c>
      <c r="AH347" s="129">
        <f t="shared" si="269"/>
        <v>740740.74</v>
      </c>
      <c r="AI347" s="128">
        <f t="shared" si="269"/>
        <v>740740.74</v>
      </c>
      <c r="AJ347" s="128">
        <f t="shared" si="269"/>
        <v>740740.74</v>
      </c>
      <c r="AK347" s="128">
        <f t="shared" si="269"/>
        <v>740740.74</v>
      </c>
      <c r="AL347" s="128">
        <f t="shared" si="269"/>
        <v>740740.74</v>
      </c>
      <c r="AM347" s="128">
        <f t="shared" ref="AM347:BR347" si="270">SUM(AM348:AM389)</f>
        <v>740740.74</v>
      </c>
      <c r="AN347" s="128">
        <f t="shared" si="270"/>
        <v>740740.74</v>
      </c>
      <c r="AO347" s="128">
        <f t="shared" si="270"/>
        <v>740740.74</v>
      </c>
      <c r="AP347" s="128">
        <f t="shared" si="270"/>
        <v>740740.74</v>
      </c>
      <c r="AQ347" s="128">
        <f t="shared" si="270"/>
        <v>740740.74</v>
      </c>
      <c r="AR347" s="128">
        <f t="shared" si="270"/>
        <v>740740.74</v>
      </c>
      <c r="AS347" s="127">
        <f t="shared" si="270"/>
        <v>2342407.4</v>
      </c>
      <c r="AT347" s="129">
        <f t="shared" si="270"/>
        <v>740740.74</v>
      </c>
      <c r="AU347" s="128">
        <f t="shared" si="270"/>
        <v>740740.74</v>
      </c>
      <c r="AV347" s="128">
        <f t="shared" si="270"/>
        <v>740740.74</v>
      </c>
      <c r="AW347" s="128">
        <f t="shared" si="270"/>
        <v>740740.74</v>
      </c>
      <c r="AX347" s="128">
        <f t="shared" si="270"/>
        <v>740740.74</v>
      </c>
      <c r="AY347" s="128">
        <f t="shared" si="270"/>
        <v>740740.74</v>
      </c>
      <c r="AZ347" s="128">
        <f t="shared" si="270"/>
        <v>740740.74</v>
      </c>
      <c r="BA347" s="128">
        <f t="shared" si="270"/>
        <v>740740.74</v>
      </c>
      <c r="BB347" s="128">
        <f t="shared" si="270"/>
        <v>740740.74</v>
      </c>
      <c r="BC347" s="128">
        <f t="shared" si="270"/>
        <v>740740.74</v>
      </c>
      <c r="BD347" s="128">
        <f t="shared" si="270"/>
        <v>740740.74</v>
      </c>
      <c r="BE347" s="127">
        <f t="shared" si="270"/>
        <v>2342407.4</v>
      </c>
      <c r="BF347" s="129">
        <f t="shared" si="270"/>
        <v>740740.74</v>
      </c>
      <c r="BG347" s="128">
        <f t="shared" si="270"/>
        <v>740740.74</v>
      </c>
      <c r="BH347" s="128">
        <f t="shared" si="270"/>
        <v>740740.74</v>
      </c>
      <c r="BI347" s="128">
        <f t="shared" si="270"/>
        <v>740740.74</v>
      </c>
      <c r="BJ347" s="128">
        <f t="shared" si="270"/>
        <v>740740.74</v>
      </c>
      <c r="BK347" s="128">
        <f t="shared" si="270"/>
        <v>740740.74</v>
      </c>
      <c r="BL347" s="128">
        <f t="shared" si="270"/>
        <v>740740.74</v>
      </c>
      <c r="BM347" s="128">
        <f t="shared" si="270"/>
        <v>740740.74</v>
      </c>
      <c r="BN347" s="128">
        <f t="shared" si="270"/>
        <v>740740.74</v>
      </c>
      <c r="BO347" s="128">
        <f t="shared" si="270"/>
        <v>740740.74</v>
      </c>
      <c r="BP347" s="128">
        <f t="shared" si="270"/>
        <v>740740.74</v>
      </c>
      <c r="BQ347" s="127">
        <f t="shared" si="270"/>
        <v>2342407.4</v>
      </c>
      <c r="BR347" s="129">
        <f t="shared" si="270"/>
        <v>740740.74</v>
      </c>
      <c r="BS347" s="128">
        <f t="shared" ref="BS347:CB347" si="271">SUM(BS348:BS389)</f>
        <v>740740.74</v>
      </c>
      <c r="BT347" s="128">
        <f t="shared" si="271"/>
        <v>740740.74</v>
      </c>
      <c r="BU347" s="128">
        <f t="shared" si="271"/>
        <v>740740.74</v>
      </c>
      <c r="BV347" s="128">
        <f t="shared" si="271"/>
        <v>740740.74</v>
      </c>
      <c r="BW347" s="128">
        <f t="shared" si="271"/>
        <v>740740.74</v>
      </c>
      <c r="BX347" s="128">
        <f t="shared" si="271"/>
        <v>740740.74</v>
      </c>
      <c r="BY347" s="128">
        <f t="shared" si="271"/>
        <v>740740.74</v>
      </c>
      <c r="BZ347" s="128">
        <f t="shared" si="271"/>
        <v>740740.74</v>
      </c>
      <c r="CA347" s="128">
        <f t="shared" si="271"/>
        <v>740740.74</v>
      </c>
      <c r="CB347" s="128">
        <f t="shared" si="271"/>
        <v>740740.74</v>
      </c>
      <c r="CC347" s="127">
        <f>SUM(CC348:CC389)</f>
        <v>2342407.54</v>
      </c>
      <c r="CD347" s="40" t="s">
        <v>50</v>
      </c>
      <c r="CE347" s="32">
        <f>SUM(H347:CC347)-G347</f>
        <v>0</v>
      </c>
    </row>
    <row r="348" spans="1:83" ht="26" x14ac:dyDescent="0.35">
      <c r="A348" s="155"/>
      <c r="B348" s="74" t="s">
        <v>646</v>
      </c>
      <c r="C348" s="130" t="str">
        <f>"Provision for the Installation and Upgrade of Employer's Assets - Provision for the installation and upgrade of Employer's Assets (" &amp; TEXT(F348,"### ###") &amp;")"</f>
        <v>Provision for the Installation and Upgrade of Employer's Assets - Provision for the installation and upgrade of Employer's Assets (750 000)</v>
      </c>
      <c r="D348" s="144" t="s">
        <v>350</v>
      </c>
      <c r="E348" s="290">
        <v>1</v>
      </c>
      <c r="F348" s="77">
        <v>750000</v>
      </c>
      <c r="G348" s="75">
        <f t="shared" ref="G348" si="272">+E348*F348</f>
        <v>750000</v>
      </c>
      <c r="H348" s="233"/>
      <c r="I348" s="234"/>
      <c r="J348" s="229"/>
      <c r="K348" s="230"/>
      <c r="L348" s="230"/>
      <c r="M348" s="230"/>
      <c r="N348" s="230"/>
      <c r="O348" s="230"/>
      <c r="P348" s="230"/>
      <c r="Q348" s="230"/>
      <c r="R348" s="230"/>
      <c r="S348" s="230"/>
      <c r="T348" s="230"/>
      <c r="U348" s="231">
        <f t="shared" ref="U348" si="273">G348/6</f>
        <v>125000</v>
      </c>
      <c r="V348" s="229"/>
      <c r="W348" s="230"/>
      <c r="X348" s="230"/>
      <c r="Y348" s="230"/>
      <c r="Z348" s="230"/>
      <c r="AA348" s="230"/>
      <c r="AB348" s="230"/>
      <c r="AC348" s="230"/>
      <c r="AD348" s="230"/>
      <c r="AE348" s="230"/>
      <c r="AF348" s="230"/>
      <c r="AG348" s="231">
        <f t="shared" ref="AG348" si="274">G348/6</f>
        <v>125000</v>
      </c>
      <c r="AH348" s="232"/>
      <c r="AI348" s="230"/>
      <c r="AJ348" s="230"/>
      <c r="AK348" s="230"/>
      <c r="AL348" s="230"/>
      <c r="AM348" s="230"/>
      <c r="AN348" s="230"/>
      <c r="AO348" s="230"/>
      <c r="AP348" s="230"/>
      <c r="AQ348" s="230"/>
      <c r="AR348" s="230"/>
      <c r="AS348" s="231">
        <f t="shared" ref="AS348" si="275">G348/6</f>
        <v>125000</v>
      </c>
      <c r="AT348" s="232"/>
      <c r="AU348" s="230"/>
      <c r="AV348" s="230"/>
      <c r="AW348" s="230"/>
      <c r="AX348" s="230"/>
      <c r="AY348" s="230"/>
      <c r="AZ348" s="230"/>
      <c r="BA348" s="230"/>
      <c r="BB348" s="230"/>
      <c r="BC348" s="230"/>
      <c r="BD348" s="230"/>
      <c r="BE348" s="231">
        <f t="shared" ref="BE348" si="276">G348/6</f>
        <v>125000</v>
      </c>
      <c r="BF348" s="232"/>
      <c r="BG348" s="230"/>
      <c r="BH348" s="230"/>
      <c r="BI348" s="230"/>
      <c r="BJ348" s="230"/>
      <c r="BK348" s="230"/>
      <c r="BL348" s="230"/>
      <c r="BM348" s="230"/>
      <c r="BN348" s="230"/>
      <c r="BO348" s="230"/>
      <c r="BP348" s="230"/>
      <c r="BQ348" s="231">
        <f t="shared" ref="BQ348" si="277">G348/6</f>
        <v>125000</v>
      </c>
      <c r="BR348" s="232"/>
      <c r="BS348" s="230"/>
      <c r="BT348" s="230"/>
      <c r="BU348" s="230"/>
      <c r="BV348" s="230"/>
      <c r="BW348" s="230"/>
      <c r="BX348" s="230"/>
      <c r="BY348" s="230"/>
      <c r="BZ348" s="230"/>
      <c r="CA348" s="230"/>
      <c r="CB348" s="230"/>
      <c r="CC348" s="231">
        <f t="shared" ref="CC348" si="278">G348-SUM(H348:CB348)</f>
        <v>125000</v>
      </c>
      <c r="CD348" s="40" t="s">
        <v>50</v>
      </c>
    </row>
    <row r="349" spans="1:83" ht="26" x14ac:dyDescent="0.35">
      <c r="A349" s="44"/>
      <c r="B349" s="26" t="s">
        <v>647</v>
      </c>
      <c r="C349" s="27" t="str">
        <f>"Provision for the Installation and Upgrade of Employer's Assets - Overhead charges and profit in respect of B-6001-a (" &amp; TEXT(F349,"###%") &amp; ")"</f>
        <v>Provision for the Installation and Upgrade of Employer's Assets - Overhead charges and profit in respect of B-6001-a (%)</v>
      </c>
      <c r="D349" s="147" t="s">
        <v>213</v>
      </c>
      <c r="E349" s="291">
        <f>+G348</f>
        <v>750000</v>
      </c>
      <c r="F349" s="353"/>
      <c r="G349" s="75">
        <f>+E349*F349</f>
        <v>0</v>
      </c>
      <c r="H349" s="233"/>
      <c r="I349" s="234"/>
      <c r="J349" s="229"/>
      <c r="K349" s="230"/>
      <c r="L349" s="230"/>
      <c r="M349" s="230"/>
      <c r="N349" s="230"/>
      <c r="O349" s="230"/>
      <c r="P349" s="230"/>
      <c r="Q349" s="230"/>
      <c r="R349" s="230"/>
      <c r="S349" s="230"/>
      <c r="T349" s="230"/>
      <c r="U349" s="231">
        <f>G349/6</f>
        <v>0</v>
      </c>
      <c r="V349" s="229"/>
      <c r="W349" s="230"/>
      <c r="X349" s="230"/>
      <c r="Y349" s="230"/>
      <c r="Z349" s="230"/>
      <c r="AA349" s="230"/>
      <c r="AB349" s="230"/>
      <c r="AC349" s="230"/>
      <c r="AD349" s="230"/>
      <c r="AE349" s="230"/>
      <c r="AF349" s="230"/>
      <c r="AG349" s="231">
        <f>G349/6</f>
        <v>0</v>
      </c>
      <c r="AH349" s="232"/>
      <c r="AI349" s="230"/>
      <c r="AJ349" s="230"/>
      <c r="AK349" s="230"/>
      <c r="AL349" s="230"/>
      <c r="AM349" s="230"/>
      <c r="AN349" s="230"/>
      <c r="AO349" s="230"/>
      <c r="AP349" s="230"/>
      <c r="AQ349" s="230"/>
      <c r="AR349" s="230"/>
      <c r="AS349" s="231">
        <f>G349/6</f>
        <v>0</v>
      </c>
      <c r="AT349" s="232"/>
      <c r="AU349" s="230"/>
      <c r="AV349" s="230"/>
      <c r="AW349" s="230"/>
      <c r="AX349" s="230"/>
      <c r="AY349" s="230"/>
      <c r="AZ349" s="230"/>
      <c r="BA349" s="230"/>
      <c r="BB349" s="230"/>
      <c r="BC349" s="230"/>
      <c r="BD349" s="230"/>
      <c r="BE349" s="231">
        <f>G349/6</f>
        <v>0</v>
      </c>
      <c r="BF349" s="232"/>
      <c r="BG349" s="230"/>
      <c r="BH349" s="230"/>
      <c r="BI349" s="230"/>
      <c r="BJ349" s="230"/>
      <c r="BK349" s="230"/>
      <c r="BL349" s="230"/>
      <c r="BM349" s="230"/>
      <c r="BN349" s="230"/>
      <c r="BO349" s="230"/>
      <c r="BP349" s="230"/>
      <c r="BQ349" s="231">
        <f>G349/6</f>
        <v>0</v>
      </c>
      <c r="BR349" s="232"/>
      <c r="BS349" s="230"/>
      <c r="BT349" s="230"/>
      <c r="BU349" s="230"/>
      <c r="BV349" s="230"/>
      <c r="BW349" s="230"/>
      <c r="BX349" s="230"/>
      <c r="BY349" s="230"/>
      <c r="BZ349" s="230"/>
      <c r="CA349" s="230"/>
      <c r="CB349" s="230"/>
      <c r="CC349" s="231">
        <f>G349-SUM(H349:CB349)</f>
        <v>0</v>
      </c>
      <c r="CD349" s="40" t="s">
        <v>50</v>
      </c>
    </row>
    <row r="350" spans="1:83" ht="26" x14ac:dyDescent="0.35">
      <c r="A350" s="156"/>
      <c r="B350" s="74" t="s">
        <v>648</v>
      </c>
      <c r="C350" s="130" t="str">
        <f>"Provision for the Installation and Upgrade of Electrical + Mechanical Assets - Provision for the installation and upgrade of Employer's Assets ("&amp; TEXT(F350,"## ### ###") &amp;")"</f>
        <v>Provision for the Installation and Upgrade of Electrical + Mechanical Assets - Provision for the installation and upgrade of Employer's Assets (2 000 000)</v>
      </c>
      <c r="D350" s="29" t="s">
        <v>350</v>
      </c>
      <c r="E350" s="255">
        <v>1</v>
      </c>
      <c r="F350" s="223">
        <v>2000000</v>
      </c>
      <c r="G350" s="75">
        <f t="shared" ref="G350" si="279">+E350*F350</f>
        <v>2000000</v>
      </c>
      <c r="H350" s="233"/>
      <c r="I350" s="234"/>
      <c r="J350" s="229"/>
      <c r="K350" s="230"/>
      <c r="L350" s="230"/>
      <c r="M350" s="230"/>
      <c r="N350" s="230"/>
      <c r="O350" s="230"/>
      <c r="P350" s="230"/>
      <c r="Q350" s="230"/>
      <c r="R350" s="230"/>
      <c r="S350" s="230"/>
      <c r="T350" s="230"/>
      <c r="U350" s="231">
        <f t="shared" ref="U350" si="280">G350/6</f>
        <v>333333.33</v>
      </c>
      <c r="V350" s="229"/>
      <c r="W350" s="230"/>
      <c r="X350" s="230"/>
      <c r="Y350" s="230"/>
      <c r="Z350" s="230"/>
      <c r="AA350" s="230"/>
      <c r="AB350" s="230"/>
      <c r="AC350" s="230"/>
      <c r="AD350" s="230"/>
      <c r="AE350" s="230"/>
      <c r="AF350" s="230"/>
      <c r="AG350" s="231">
        <f t="shared" ref="AG350" si="281">G350/6</f>
        <v>333333.33</v>
      </c>
      <c r="AH350" s="232"/>
      <c r="AI350" s="230"/>
      <c r="AJ350" s="230"/>
      <c r="AK350" s="230"/>
      <c r="AL350" s="230"/>
      <c r="AM350" s="230"/>
      <c r="AN350" s="230"/>
      <c r="AO350" s="230"/>
      <c r="AP350" s="230"/>
      <c r="AQ350" s="230"/>
      <c r="AR350" s="230"/>
      <c r="AS350" s="231">
        <f t="shared" ref="AS350" si="282">G350/6</f>
        <v>333333.33</v>
      </c>
      <c r="AT350" s="232"/>
      <c r="AU350" s="230"/>
      <c r="AV350" s="230"/>
      <c r="AW350" s="230"/>
      <c r="AX350" s="230"/>
      <c r="AY350" s="230"/>
      <c r="AZ350" s="230"/>
      <c r="BA350" s="230"/>
      <c r="BB350" s="230"/>
      <c r="BC350" s="230"/>
      <c r="BD350" s="230"/>
      <c r="BE350" s="231">
        <f t="shared" ref="BE350" si="283">G350/6</f>
        <v>333333.33</v>
      </c>
      <c r="BF350" s="232"/>
      <c r="BG350" s="230"/>
      <c r="BH350" s="230"/>
      <c r="BI350" s="230"/>
      <c r="BJ350" s="230"/>
      <c r="BK350" s="230"/>
      <c r="BL350" s="230"/>
      <c r="BM350" s="230"/>
      <c r="BN350" s="230"/>
      <c r="BO350" s="230"/>
      <c r="BP350" s="230"/>
      <c r="BQ350" s="231">
        <f t="shared" ref="BQ350" si="284">G350/6</f>
        <v>333333.33</v>
      </c>
      <c r="BR350" s="232"/>
      <c r="BS350" s="230"/>
      <c r="BT350" s="230"/>
      <c r="BU350" s="230"/>
      <c r="BV350" s="230"/>
      <c r="BW350" s="230"/>
      <c r="BX350" s="230"/>
      <c r="BY350" s="230"/>
      <c r="BZ350" s="230"/>
      <c r="CA350" s="230"/>
      <c r="CB350" s="230"/>
      <c r="CC350" s="231">
        <f t="shared" ref="CC350" si="285">G350-SUM(H350:CB350)</f>
        <v>333333.34999999998</v>
      </c>
      <c r="CD350" s="40" t="s">
        <v>50</v>
      </c>
    </row>
    <row r="351" spans="1:83" ht="26" x14ac:dyDescent="0.35">
      <c r="A351" s="44"/>
      <c r="B351" s="26" t="s">
        <v>649</v>
      </c>
      <c r="C351" s="27" t="str">
        <f>"Provision for the Installation and Upgrade of Electrical + Mechanical Assets - Overhead charges and profit in respect of B-6002-a (" &amp; TEXT(F351,"###%") &amp; ")"</f>
        <v>Provision for the Installation and Upgrade of Electrical + Mechanical Assets - Overhead charges and profit in respect of B-6002-a (%)</v>
      </c>
      <c r="D351" s="147" t="s">
        <v>213</v>
      </c>
      <c r="E351" s="291">
        <f>+G350</f>
        <v>2000000</v>
      </c>
      <c r="F351" s="353"/>
      <c r="G351" s="75">
        <f>+E351*F351</f>
        <v>0</v>
      </c>
      <c r="H351" s="233"/>
      <c r="I351" s="234"/>
      <c r="J351" s="229"/>
      <c r="K351" s="230"/>
      <c r="L351" s="230"/>
      <c r="M351" s="230"/>
      <c r="N351" s="230"/>
      <c r="O351" s="230"/>
      <c r="P351" s="230"/>
      <c r="Q351" s="230"/>
      <c r="R351" s="230"/>
      <c r="S351" s="230"/>
      <c r="T351" s="230"/>
      <c r="U351" s="231">
        <f>G351/6</f>
        <v>0</v>
      </c>
      <c r="V351" s="229"/>
      <c r="W351" s="230"/>
      <c r="X351" s="230"/>
      <c r="Y351" s="230"/>
      <c r="Z351" s="230"/>
      <c r="AA351" s="230"/>
      <c r="AB351" s="230"/>
      <c r="AC351" s="230"/>
      <c r="AD351" s="230"/>
      <c r="AE351" s="230"/>
      <c r="AF351" s="230"/>
      <c r="AG351" s="231">
        <f>G351/6</f>
        <v>0</v>
      </c>
      <c r="AH351" s="232"/>
      <c r="AI351" s="230"/>
      <c r="AJ351" s="230"/>
      <c r="AK351" s="230"/>
      <c r="AL351" s="230"/>
      <c r="AM351" s="230"/>
      <c r="AN351" s="230"/>
      <c r="AO351" s="230"/>
      <c r="AP351" s="230"/>
      <c r="AQ351" s="230"/>
      <c r="AR351" s="230"/>
      <c r="AS351" s="231">
        <f>G351/6</f>
        <v>0</v>
      </c>
      <c r="AT351" s="232"/>
      <c r="AU351" s="230"/>
      <c r="AV351" s="230"/>
      <c r="AW351" s="230"/>
      <c r="AX351" s="230"/>
      <c r="AY351" s="230"/>
      <c r="AZ351" s="230"/>
      <c r="BA351" s="230"/>
      <c r="BB351" s="230"/>
      <c r="BC351" s="230"/>
      <c r="BD351" s="230"/>
      <c r="BE351" s="231">
        <f>G351/6</f>
        <v>0</v>
      </c>
      <c r="BF351" s="232"/>
      <c r="BG351" s="230"/>
      <c r="BH351" s="230"/>
      <c r="BI351" s="230"/>
      <c r="BJ351" s="230"/>
      <c r="BK351" s="230"/>
      <c r="BL351" s="230"/>
      <c r="BM351" s="230"/>
      <c r="BN351" s="230"/>
      <c r="BO351" s="230"/>
      <c r="BP351" s="230"/>
      <c r="BQ351" s="231">
        <f>G351/6</f>
        <v>0</v>
      </c>
      <c r="BR351" s="232"/>
      <c r="BS351" s="230"/>
      <c r="BT351" s="230"/>
      <c r="BU351" s="230"/>
      <c r="BV351" s="230"/>
      <c r="BW351" s="230"/>
      <c r="BX351" s="230"/>
      <c r="BY351" s="230"/>
      <c r="BZ351" s="230"/>
      <c r="CA351" s="230"/>
      <c r="CB351" s="230"/>
      <c r="CC351" s="231">
        <f>G351-SUM(H351:CB351)</f>
        <v>0</v>
      </c>
      <c r="CD351" s="40" t="s">
        <v>50</v>
      </c>
    </row>
    <row r="352" spans="1:83" ht="26" x14ac:dyDescent="0.35">
      <c r="A352" s="156"/>
      <c r="B352" s="74" t="s">
        <v>650</v>
      </c>
      <c r="C352" s="130" t="str">
        <f>"Provision for the Installation and Upgrade of Toll System Assets - Provision for the installation and upgrade of Toll System Assets (" &amp; TEXT(F352,"######") &amp;")"</f>
        <v>Provision for the Installation and Upgrade of Toll System Assets - Provision for the installation and upgrade of Toll System Assets (200000)</v>
      </c>
      <c r="D352" s="29" t="s">
        <v>350</v>
      </c>
      <c r="E352" s="255">
        <v>1</v>
      </c>
      <c r="F352" s="223">
        <v>200000</v>
      </c>
      <c r="G352" s="75">
        <f t="shared" ref="G352" si="286">+E352*F352</f>
        <v>200000</v>
      </c>
      <c r="H352" s="233"/>
      <c r="I352" s="234"/>
      <c r="J352" s="229"/>
      <c r="K352" s="230"/>
      <c r="L352" s="230"/>
      <c r="M352" s="230"/>
      <c r="N352" s="230"/>
      <c r="O352" s="230"/>
      <c r="P352" s="230"/>
      <c r="Q352" s="230"/>
      <c r="R352" s="230"/>
      <c r="S352" s="230"/>
      <c r="T352" s="230"/>
      <c r="U352" s="231">
        <f t="shared" ref="U352" si="287">G352/6</f>
        <v>33333.33</v>
      </c>
      <c r="V352" s="229"/>
      <c r="W352" s="230"/>
      <c r="X352" s="230"/>
      <c r="Y352" s="230"/>
      <c r="Z352" s="230"/>
      <c r="AA352" s="230"/>
      <c r="AB352" s="230"/>
      <c r="AC352" s="230"/>
      <c r="AD352" s="230"/>
      <c r="AE352" s="230"/>
      <c r="AF352" s="230"/>
      <c r="AG352" s="231">
        <f t="shared" ref="AG352" si="288">G352/6</f>
        <v>33333.33</v>
      </c>
      <c r="AH352" s="232"/>
      <c r="AI352" s="230"/>
      <c r="AJ352" s="230"/>
      <c r="AK352" s="230"/>
      <c r="AL352" s="230"/>
      <c r="AM352" s="230"/>
      <c r="AN352" s="230"/>
      <c r="AO352" s="230"/>
      <c r="AP352" s="230"/>
      <c r="AQ352" s="230"/>
      <c r="AR352" s="230"/>
      <c r="AS352" s="231">
        <f t="shared" ref="AS352" si="289">G352/6</f>
        <v>33333.33</v>
      </c>
      <c r="AT352" s="232"/>
      <c r="AU352" s="230"/>
      <c r="AV352" s="230"/>
      <c r="AW352" s="230"/>
      <c r="AX352" s="230"/>
      <c r="AY352" s="230"/>
      <c r="AZ352" s="230"/>
      <c r="BA352" s="230"/>
      <c r="BB352" s="230"/>
      <c r="BC352" s="230"/>
      <c r="BD352" s="230"/>
      <c r="BE352" s="231">
        <f t="shared" ref="BE352" si="290">G352/6</f>
        <v>33333.33</v>
      </c>
      <c r="BF352" s="232"/>
      <c r="BG352" s="230"/>
      <c r="BH352" s="230"/>
      <c r="BI352" s="230"/>
      <c r="BJ352" s="230"/>
      <c r="BK352" s="230"/>
      <c r="BL352" s="230"/>
      <c r="BM352" s="230"/>
      <c r="BN352" s="230"/>
      <c r="BO352" s="230"/>
      <c r="BP352" s="230"/>
      <c r="BQ352" s="231">
        <f t="shared" ref="BQ352" si="291">G352/6</f>
        <v>33333.33</v>
      </c>
      <c r="BR352" s="232"/>
      <c r="BS352" s="230"/>
      <c r="BT352" s="230"/>
      <c r="BU352" s="230"/>
      <c r="BV352" s="230"/>
      <c r="BW352" s="230"/>
      <c r="BX352" s="230"/>
      <c r="BY352" s="230"/>
      <c r="BZ352" s="230"/>
      <c r="CA352" s="230"/>
      <c r="CB352" s="230"/>
      <c r="CC352" s="231">
        <f t="shared" ref="CC352" si="292">G352-SUM(H352:CB352)</f>
        <v>33333.35</v>
      </c>
      <c r="CD352" s="40" t="s">
        <v>50</v>
      </c>
    </row>
    <row r="353" spans="1:82" ht="26" x14ac:dyDescent="0.35">
      <c r="A353" s="44"/>
      <c r="B353" s="26" t="s">
        <v>651</v>
      </c>
      <c r="C353" s="27" t="str">
        <f>"Provision for the Installation and Upgrade of Toll System Assets - Overhead charges and profit in respect of B-6003-a (" &amp; TEXT(F353,"###%") &amp; ")"</f>
        <v>Provision for the Installation and Upgrade of Toll System Assets - Overhead charges and profit in respect of B-6003-a (%)</v>
      </c>
      <c r="D353" s="147" t="s">
        <v>213</v>
      </c>
      <c r="E353" s="291">
        <f>+G352</f>
        <v>200000</v>
      </c>
      <c r="F353" s="353"/>
      <c r="G353" s="75">
        <f>+E353*F353</f>
        <v>0</v>
      </c>
      <c r="H353" s="233"/>
      <c r="I353" s="234"/>
      <c r="J353" s="229"/>
      <c r="K353" s="230"/>
      <c r="L353" s="230"/>
      <c r="M353" s="230"/>
      <c r="N353" s="230"/>
      <c r="O353" s="230"/>
      <c r="P353" s="230"/>
      <c r="Q353" s="230"/>
      <c r="R353" s="230"/>
      <c r="S353" s="230"/>
      <c r="T353" s="230"/>
      <c r="U353" s="231">
        <f>G353/6</f>
        <v>0</v>
      </c>
      <c r="V353" s="229"/>
      <c r="W353" s="230"/>
      <c r="X353" s="230"/>
      <c r="Y353" s="230"/>
      <c r="Z353" s="230"/>
      <c r="AA353" s="230"/>
      <c r="AB353" s="230"/>
      <c r="AC353" s="230"/>
      <c r="AD353" s="230"/>
      <c r="AE353" s="230"/>
      <c r="AF353" s="230"/>
      <c r="AG353" s="231">
        <f>G353/6</f>
        <v>0</v>
      </c>
      <c r="AH353" s="232"/>
      <c r="AI353" s="230"/>
      <c r="AJ353" s="230"/>
      <c r="AK353" s="230"/>
      <c r="AL353" s="230"/>
      <c r="AM353" s="230"/>
      <c r="AN353" s="230"/>
      <c r="AO353" s="230"/>
      <c r="AP353" s="230"/>
      <c r="AQ353" s="230"/>
      <c r="AR353" s="230"/>
      <c r="AS353" s="231">
        <f>G353/6</f>
        <v>0</v>
      </c>
      <c r="AT353" s="232"/>
      <c r="AU353" s="230"/>
      <c r="AV353" s="230"/>
      <c r="AW353" s="230"/>
      <c r="AX353" s="230"/>
      <c r="AY353" s="230"/>
      <c r="AZ353" s="230"/>
      <c r="BA353" s="230"/>
      <c r="BB353" s="230"/>
      <c r="BC353" s="230"/>
      <c r="BD353" s="230"/>
      <c r="BE353" s="231">
        <f>G353/6</f>
        <v>0</v>
      </c>
      <c r="BF353" s="232"/>
      <c r="BG353" s="230"/>
      <c r="BH353" s="230"/>
      <c r="BI353" s="230"/>
      <c r="BJ353" s="230"/>
      <c r="BK353" s="230"/>
      <c r="BL353" s="230"/>
      <c r="BM353" s="230"/>
      <c r="BN353" s="230"/>
      <c r="BO353" s="230"/>
      <c r="BP353" s="230"/>
      <c r="BQ353" s="231">
        <f>G353/6</f>
        <v>0</v>
      </c>
      <c r="BR353" s="232"/>
      <c r="BS353" s="230"/>
      <c r="BT353" s="230"/>
      <c r="BU353" s="230"/>
      <c r="BV353" s="230"/>
      <c r="BW353" s="230"/>
      <c r="BX353" s="230"/>
      <c r="BY353" s="230"/>
      <c r="BZ353" s="230"/>
      <c r="CA353" s="230"/>
      <c r="CB353" s="230"/>
      <c r="CC353" s="231">
        <f>G353-SUM(H353:CB353)</f>
        <v>0</v>
      </c>
      <c r="CD353" s="40" t="s">
        <v>50</v>
      </c>
    </row>
    <row r="354" spans="1:82" ht="26" x14ac:dyDescent="0.35">
      <c r="A354" s="156"/>
      <c r="B354" s="74" t="s">
        <v>652</v>
      </c>
      <c r="C354" s="130" t="str">
        <f>"Customer Service Kiosk at locations Remote from the Plazas - Allowance for Customer Service Kiosks Planning and Design ("&amp; TEXT(F354,"### ###") &amp;")"</f>
        <v>Customer Service Kiosk at locations Remote from the Plazas - Allowance for Customer Service Kiosks Planning and Design (150 000)</v>
      </c>
      <c r="D354" s="29" t="s">
        <v>350</v>
      </c>
      <c r="E354" s="255">
        <v>1</v>
      </c>
      <c r="F354" s="223">
        <v>150000</v>
      </c>
      <c r="G354" s="75">
        <f t="shared" ref="G354" si="293">+E354*F354</f>
        <v>150000</v>
      </c>
      <c r="H354" s="233"/>
      <c r="I354" s="234"/>
      <c r="J354" s="229"/>
      <c r="K354" s="230"/>
      <c r="L354" s="230"/>
      <c r="M354" s="230"/>
      <c r="N354" s="230"/>
      <c r="O354" s="230"/>
      <c r="P354" s="230"/>
      <c r="Q354" s="230"/>
      <c r="R354" s="230"/>
      <c r="S354" s="230"/>
      <c r="T354" s="230"/>
      <c r="U354" s="231">
        <f t="shared" ref="U354" si="294">G354/6</f>
        <v>25000</v>
      </c>
      <c r="V354" s="229"/>
      <c r="W354" s="230"/>
      <c r="X354" s="230"/>
      <c r="Y354" s="230"/>
      <c r="Z354" s="230"/>
      <c r="AA354" s="230"/>
      <c r="AB354" s="230"/>
      <c r="AC354" s="230"/>
      <c r="AD354" s="230"/>
      <c r="AE354" s="230"/>
      <c r="AF354" s="230"/>
      <c r="AG354" s="231">
        <f t="shared" ref="AG354" si="295">G354/6</f>
        <v>25000</v>
      </c>
      <c r="AH354" s="232"/>
      <c r="AI354" s="230"/>
      <c r="AJ354" s="230"/>
      <c r="AK354" s="230"/>
      <c r="AL354" s="230"/>
      <c r="AM354" s="230"/>
      <c r="AN354" s="230"/>
      <c r="AO354" s="230"/>
      <c r="AP354" s="230"/>
      <c r="AQ354" s="230"/>
      <c r="AR354" s="230"/>
      <c r="AS354" s="231">
        <f t="shared" ref="AS354" si="296">G354/6</f>
        <v>25000</v>
      </c>
      <c r="AT354" s="232"/>
      <c r="AU354" s="230"/>
      <c r="AV354" s="230"/>
      <c r="AW354" s="230"/>
      <c r="AX354" s="230"/>
      <c r="AY354" s="230"/>
      <c r="AZ354" s="230"/>
      <c r="BA354" s="230"/>
      <c r="BB354" s="230"/>
      <c r="BC354" s="230"/>
      <c r="BD354" s="230"/>
      <c r="BE354" s="231">
        <f t="shared" ref="BE354" si="297">G354/6</f>
        <v>25000</v>
      </c>
      <c r="BF354" s="232"/>
      <c r="BG354" s="230"/>
      <c r="BH354" s="230"/>
      <c r="BI354" s="230"/>
      <c r="BJ354" s="230"/>
      <c r="BK354" s="230"/>
      <c r="BL354" s="230"/>
      <c r="BM354" s="230"/>
      <c r="BN354" s="230"/>
      <c r="BO354" s="230"/>
      <c r="BP354" s="230"/>
      <c r="BQ354" s="231">
        <f t="shared" ref="BQ354" si="298">G354/6</f>
        <v>25000</v>
      </c>
      <c r="BR354" s="232"/>
      <c r="BS354" s="230"/>
      <c r="BT354" s="230"/>
      <c r="BU354" s="230"/>
      <c r="BV354" s="230"/>
      <c r="BW354" s="230"/>
      <c r="BX354" s="230"/>
      <c r="BY354" s="230"/>
      <c r="BZ354" s="230"/>
      <c r="CA354" s="230"/>
      <c r="CB354" s="230"/>
      <c r="CC354" s="231">
        <f t="shared" ref="CC354" si="299">G354-SUM(H354:CB354)</f>
        <v>25000</v>
      </c>
      <c r="CD354" s="40" t="s">
        <v>50</v>
      </c>
    </row>
    <row r="355" spans="1:82" ht="26" x14ac:dyDescent="0.35">
      <c r="A355" s="44"/>
      <c r="B355" s="26" t="s">
        <v>653</v>
      </c>
      <c r="C355" s="27" t="str">
        <f>"Customer Service Kiosk at locations Remote from the Plazas - Overhead Charges and Profit in respect of B-6004-a ("&amp; TEXT(F355,"###%") &amp; ")"</f>
        <v>Customer Service Kiosk at locations Remote from the Plazas - Overhead Charges and Profit in respect of B-6004-a (%)</v>
      </c>
      <c r="D355" s="147" t="s">
        <v>213</v>
      </c>
      <c r="E355" s="291">
        <f>+G354</f>
        <v>150000</v>
      </c>
      <c r="F355" s="353"/>
      <c r="G355" s="75">
        <f>+E355*F355</f>
        <v>0</v>
      </c>
      <c r="H355" s="233"/>
      <c r="I355" s="234"/>
      <c r="J355" s="229"/>
      <c r="K355" s="230"/>
      <c r="L355" s="230"/>
      <c r="M355" s="230"/>
      <c r="N355" s="230"/>
      <c r="O355" s="230"/>
      <c r="P355" s="230"/>
      <c r="Q355" s="230"/>
      <c r="R355" s="230"/>
      <c r="S355" s="230"/>
      <c r="T355" s="230"/>
      <c r="U355" s="231">
        <f>G355/6</f>
        <v>0</v>
      </c>
      <c r="V355" s="229"/>
      <c r="W355" s="230"/>
      <c r="X355" s="230"/>
      <c r="Y355" s="230"/>
      <c r="Z355" s="230"/>
      <c r="AA355" s="230"/>
      <c r="AB355" s="230"/>
      <c r="AC355" s="230"/>
      <c r="AD355" s="230"/>
      <c r="AE355" s="230"/>
      <c r="AF355" s="230"/>
      <c r="AG355" s="231">
        <f>G355/6</f>
        <v>0</v>
      </c>
      <c r="AH355" s="232"/>
      <c r="AI355" s="230"/>
      <c r="AJ355" s="230"/>
      <c r="AK355" s="230"/>
      <c r="AL355" s="230"/>
      <c r="AM355" s="230"/>
      <c r="AN355" s="230"/>
      <c r="AO355" s="230"/>
      <c r="AP355" s="230"/>
      <c r="AQ355" s="230"/>
      <c r="AR355" s="230"/>
      <c r="AS355" s="231">
        <f>G355/6</f>
        <v>0</v>
      </c>
      <c r="AT355" s="232"/>
      <c r="AU355" s="230"/>
      <c r="AV355" s="230"/>
      <c r="AW355" s="230"/>
      <c r="AX355" s="230"/>
      <c r="AY355" s="230"/>
      <c r="AZ355" s="230"/>
      <c r="BA355" s="230"/>
      <c r="BB355" s="230"/>
      <c r="BC355" s="230"/>
      <c r="BD355" s="230"/>
      <c r="BE355" s="231">
        <f>G355/6</f>
        <v>0</v>
      </c>
      <c r="BF355" s="232"/>
      <c r="BG355" s="230"/>
      <c r="BH355" s="230"/>
      <c r="BI355" s="230"/>
      <c r="BJ355" s="230"/>
      <c r="BK355" s="230"/>
      <c r="BL355" s="230"/>
      <c r="BM355" s="230"/>
      <c r="BN355" s="230"/>
      <c r="BO355" s="230"/>
      <c r="BP355" s="230"/>
      <c r="BQ355" s="231">
        <f>G355/6</f>
        <v>0</v>
      </c>
      <c r="BR355" s="232"/>
      <c r="BS355" s="230"/>
      <c r="BT355" s="230"/>
      <c r="BU355" s="230"/>
      <c r="BV355" s="230"/>
      <c r="BW355" s="230"/>
      <c r="BX355" s="230"/>
      <c r="BY355" s="230"/>
      <c r="BZ355" s="230"/>
      <c r="CA355" s="230"/>
      <c r="CB355" s="230"/>
      <c r="CC355" s="231">
        <f>G355-SUM(H355:CB355)</f>
        <v>0</v>
      </c>
      <c r="CD355" s="40" t="s">
        <v>50</v>
      </c>
    </row>
    <row r="356" spans="1:82" ht="26" x14ac:dyDescent="0.35">
      <c r="A356" s="182"/>
      <c r="B356" s="74" t="s">
        <v>654</v>
      </c>
      <c r="C356" s="130" t="str">
        <f>"Customer Service Kiosk at locations Remote from the Plazas - Procurement of Kiosks Supply and Installation ("&amp; TEXT(F356,"### ###") &amp;")"</f>
        <v>Customer Service Kiosk at locations Remote from the Plazas - Procurement of Kiosks Supply and Installation (150 000)</v>
      </c>
      <c r="D356" s="29" t="s">
        <v>350</v>
      </c>
      <c r="E356" s="255">
        <v>1</v>
      </c>
      <c r="F356" s="223">
        <v>150000</v>
      </c>
      <c r="G356" s="75">
        <f t="shared" ref="G356" si="300">+E356*F356</f>
        <v>150000</v>
      </c>
      <c r="H356" s="233"/>
      <c r="I356" s="234"/>
      <c r="J356" s="229"/>
      <c r="K356" s="230"/>
      <c r="L356" s="230"/>
      <c r="M356" s="230"/>
      <c r="N356" s="230"/>
      <c r="O356" s="230"/>
      <c r="P356" s="230"/>
      <c r="Q356" s="230"/>
      <c r="R356" s="230"/>
      <c r="S356" s="230"/>
      <c r="T356" s="230"/>
      <c r="U356" s="231">
        <f t="shared" ref="U356" si="301">G356/6</f>
        <v>25000</v>
      </c>
      <c r="V356" s="229"/>
      <c r="W356" s="230"/>
      <c r="X356" s="230"/>
      <c r="Y356" s="230"/>
      <c r="Z356" s="230"/>
      <c r="AA356" s="230"/>
      <c r="AB356" s="230"/>
      <c r="AC356" s="230"/>
      <c r="AD356" s="230"/>
      <c r="AE356" s="230"/>
      <c r="AF356" s="230"/>
      <c r="AG356" s="231">
        <f t="shared" ref="AG356" si="302">G356/6</f>
        <v>25000</v>
      </c>
      <c r="AH356" s="232"/>
      <c r="AI356" s="230"/>
      <c r="AJ356" s="230"/>
      <c r="AK356" s="230"/>
      <c r="AL356" s="230"/>
      <c r="AM356" s="230"/>
      <c r="AN356" s="230"/>
      <c r="AO356" s="230"/>
      <c r="AP356" s="230"/>
      <c r="AQ356" s="230"/>
      <c r="AR356" s="230"/>
      <c r="AS356" s="231">
        <f t="shared" ref="AS356" si="303">G356/6</f>
        <v>25000</v>
      </c>
      <c r="AT356" s="232"/>
      <c r="AU356" s="230"/>
      <c r="AV356" s="230"/>
      <c r="AW356" s="230"/>
      <c r="AX356" s="230"/>
      <c r="AY356" s="230"/>
      <c r="AZ356" s="230"/>
      <c r="BA356" s="230"/>
      <c r="BB356" s="230"/>
      <c r="BC356" s="230"/>
      <c r="BD356" s="230"/>
      <c r="BE356" s="231">
        <f t="shared" ref="BE356" si="304">G356/6</f>
        <v>25000</v>
      </c>
      <c r="BF356" s="232"/>
      <c r="BG356" s="230"/>
      <c r="BH356" s="230"/>
      <c r="BI356" s="230"/>
      <c r="BJ356" s="230"/>
      <c r="BK356" s="230"/>
      <c r="BL356" s="230"/>
      <c r="BM356" s="230"/>
      <c r="BN356" s="230"/>
      <c r="BO356" s="230"/>
      <c r="BP356" s="230"/>
      <c r="BQ356" s="231">
        <f t="shared" ref="BQ356" si="305">G356/6</f>
        <v>25000</v>
      </c>
      <c r="BR356" s="232"/>
      <c r="BS356" s="230"/>
      <c r="BT356" s="230"/>
      <c r="BU356" s="230"/>
      <c r="BV356" s="230"/>
      <c r="BW356" s="230"/>
      <c r="BX356" s="230"/>
      <c r="BY356" s="230"/>
      <c r="BZ356" s="230"/>
      <c r="CA356" s="230"/>
      <c r="CB356" s="230"/>
      <c r="CC356" s="231">
        <f t="shared" ref="CC356" si="306">G356-SUM(H356:CB356)</f>
        <v>25000</v>
      </c>
      <c r="CD356" s="40" t="s">
        <v>50</v>
      </c>
    </row>
    <row r="357" spans="1:82" ht="26" x14ac:dyDescent="0.35">
      <c r="A357" s="40"/>
      <c r="B357" s="26" t="s">
        <v>655</v>
      </c>
      <c r="C357" s="27" t="str">
        <f>"Customer Service Kiosk at locations Remote from the Plazas - Overhead charges and Profit in respect of B-6004-c ("&amp; TEXT(F357,"##%") &amp; ")"</f>
        <v>Customer Service Kiosk at locations Remote from the Plazas - Overhead charges and Profit in respect of B-6004-c (%)</v>
      </c>
      <c r="D357" s="147" t="s">
        <v>213</v>
      </c>
      <c r="E357" s="291">
        <f>+G356</f>
        <v>150000</v>
      </c>
      <c r="F357" s="353"/>
      <c r="G357" s="75">
        <f>+E357*F357</f>
        <v>0</v>
      </c>
      <c r="H357" s="233"/>
      <c r="I357" s="234"/>
      <c r="J357" s="229"/>
      <c r="K357" s="230"/>
      <c r="L357" s="230"/>
      <c r="M357" s="230"/>
      <c r="N357" s="230"/>
      <c r="O357" s="230"/>
      <c r="P357" s="230"/>
      <c r="Q357" s="230"/>
      <c r="R357" s="230"/>
      <c r="S357" s="230"/>
      <c r="T357" s="230"/>
      <c r="U357" s="231">
        <f>G357/6</f>
        <v>0</v>
      </c>
      <c r="V357" s="229"/>
      <c r="W357" s="230"/>
      <c r="X357" s="230"/>
      <c r="Y357" s="230"/>
      <c r="Z357" s="230"/>
      <c r="AA357" s="230"/>
      <c r="AB357" s="230"/>
      <c r="AC357" s="230"/>
      <c r="AD357" s="230"/>
      <c r="AE357" s="230"/>
      <c r="AF357" s="230"/>
      <c r="AG357" s="231">
        <f>G357/6</f>
        <v>0</v>
      </c>
      <c r="AH357" s="232"/>
      <c r="AI357" s="230"/>
      <c r="AJ357" s="230"/>
      <c r="AK357" s="230"/>
      <c r="AL357" s="230"/>
      <c r="AM357" s="230"/>
      <c r="AN357" s="230"/>
      <c r="AO357" s="230"/>
      <c r="AP357" s="230"/>
      <c r="AQ357" s="230"/>
      <c r="AR357" s="230"/>
      <c r="AS357" s="231">
        <f>G357/6</f>
        <v>0</v>
      </c>
      <c r="AT357" s="232"/>
      <c r="AU357" s="230"/>
      <c r="AV357" s="230"/>
      <c r="AW357" s="230"/>
      <c r="AX357" s="230"/>
      <c r="AY357" s="230"/>
      <c r="AZ357" s="230"/>
      <c r="BA357" s="230"/>
      <c r="BB357" s="230"/>
      <c r="BC357" s="230"/>
      <c r="BD357" s="230"/>
      <c r="BE357" s="231">
        <f>G357/6</f>
        <v>0</v>
      </c>
      <c r="BF357" s="232"/>
      <c r="BG357" s="230"/>
      <c r="BH357" s="230"/>
      <c r="BI357" s="230"/>
      <c r="BJ357" s="230"/>
      <c r="BK357" s="230"/>
      <c r="BL357" s="230"/>
      <c r="BM357" s="230"/>
      <c r="BN357" s="230"/>
      <c r="BO357" s="230"/>
      <c r="BP357" s="230"/>
      <c r="BQ357" s="231">
        <f>G357/6</f>
        <v>0</v>
      </c>
      <c r="BR357" s="232"/>
      <c r="BS357" s="230"/>
      <c r="BT357" s="230"/>
      <c r="BU357" s="230"/>
      <c r="BV357" s="230"/>
      <c r="BW357" s="230"/>
      <c r="BX357" s="230"/>
      <c r="BY357" s="230"/>
      <c r="BZ357" s="230"/>
      <c r="CA357" s="230"/>
      <c r="CB357" s="230"/>
      <c r="CC357" s="231">
        <f>G357-SUM(H357:CB357)</f>
        <v>0</v>
      </c>
      <c r="CD357" s="40" t="s">
        <v>50</v>
      </c>
    </row>
    <row r="358" spans="1:82" x14ac:dyDescent="0.35">
      <c r="A358" s="40"/>
      <c r="B358" s="74" t="s">
        <v>656</v>
      </c>
      <c r="C358" s="130" t="str">
        <f>"Customer Service Kiosks at Toll Plazas - Allowance for Customer Service Kiosks Planning and Design ("&amp; TEXT(F358,"##### ###") &amp;")"</f>
        <v>Customer Service Kiosks at Toll Plazas - Allowance for Customer Service Kiosks Planning and Design (150 000)</v>
      </c>
      <c r="D358" s="29" t="s">
        <v>350</v>
      </c>
      <c r="E358" s="255">
        <v>1</v>
      </c>
      <c r="F358" s="223">
        <v>150000</v>
      </c>
      <c r="G358" s="75">
        <f t="shared" ref="G358" si="307">+E358*F358</f>
        <v>150000</v>
      </c>
      <c r="H358" s="233"/>
      <c r="I358" s="234"/>
      <c r="J358" s="229"/>
      <c r="K358" s="230"/>
      <c r="L358" s="230"/>
      <c r="M358" s="230"/>
      <c r="N358" s="230"/>
      <c r="O358" s="230"/>
      <c r="P358" s="230"/>
      <c r="Q358" s="230"/>
      <c r="R358" s="230"/>
      <c r="S358" s="230"/>
      <c r="T358" s="230"/>
      <c r="U358" s="231">
        <f t="shared" ref="U358" si="308">G358/6</f>
        <v>25000</v>
      </c>
      <c r="V358" s="229"/>
      <c r="W358" s="230"/>
      <c r="X358" s="230"/>
      <c r="Y358" s="230"/>
      <c r="Z358" s="230"/>
      <c r="AA358" s="230"/>
      <c r="AB358" s="230"/>
      <c r="AC358" s="230"/>
      <c r="AD358" s="230"/>
      <c r="AE358" s="230"/>
      <c r="AF358" s="230"/>
      <c r="AG358" s="231">
        <f t="shared" ref="AG358" si="309">G358/6</f>
        <v>25000</v>
      </c>
      <c r="AH358" s="232"/>
      <c r="AI358" s="230"/>
      <c r="AJ358" s="230"/>
      <c r="AK358" s="230"/>
      <c r="AL358" s="230"/>
      <c r="AM358" s="230"/>
      <c r="AN358" s="230"/>
      <c r="AO358" s="230"/>
      <c r="AP358" s="230"/>
      <c r="AQ358" s="230"/>
      <c r="AR358" s="230"/>
      <c r="AS358" s="231">
        <f t="shared" ref="AS358" si="310">G358/6</f>
        <v>25000</v>
      </c>
      <c r="AT358" s="232"/>
      <c r="AU358" s="230"/>
      <c r="AV358" s="230"/>
      <c r="AW358" s="230"/>
      <c r="AX358" s="230"/>
      <c r="AY358" s="230"/>
      <c r="AZ358" s="230"/>
      <c r="BA358" s="230"/>
      <c r="BB358" s="230"/>
      <c r="BC358" s="230"/>
      <c r="BD358" s="230"/>
      <c r="BE358" s="231">
        <f t="shared" ref="BE358" si="311">G358/6</f>
        <v>25000</v>
      </c>
      <c r="BF358" s="232"/>
      <c r="BG358" s="230"/>
      <c r="BH358" s="230"/>
      <c r="BI358" s="230"/>
      <c r="BJ358" s="230"/>
      <c r="BK358" s="230"/>
      <c r="BL358" s="230"/>
      <c r="BM358" s="230"/>
      <c r="BN358" s="230"/>
      <c r="BO358" s="230"/>
      <c r="BP358" s="230"/>
      <c r="BQ358" s="231">
        <f t="shared" ref="BQ358" si="312">G358/6</f>
        <v>25000</v>
      </c>
      <c r="BR358" s="232"/>
      <c r="BS358" s="230"/>
      <c r="BT358" s="230"/>
      <c r="BU358" s="230"/>
      <c r="BV358" s="230"/>
      <c r="BW358" s="230"/>
      <c r="BX358" s="230"/>
      <c r="BY358" s="230"/>
      <c r="BZ358" s="230"/>
      <c r="CA358" s="230"/>
      <c r="CB358" s="230"/>
      <c r="CC358" s="231">
        <f t="shared" ref="CC358" si="313">G358-SUM(H358:CB358)</f>
        <v>25000</v>
      </c>
      <c r="CD358" s="40" t="s">
        <v>50</v>
      </c>
    </row>
    <row r="359" spans="1:82" x14ac:dyDescent="0.35">
      <c r="A359" s="44"/>
      <c r="B359" s="26" t="s">
        <v>657</v>
      </c>
      <c r="C359" s="27" t="str">
        <f>"Customer Service Kiosks at Toll Plazas - Overhead Charges and Profit in respect of B-6005-a ("&amp; TEXT(F359,"###%") &amp; ")"</f>
        <v>Customer Service Kiosks at Toll Plazas - Overhead Charges and Profit in respect of B-6005-a (%)</v>
      </c>
      <c r="D359" s="147" t="s">
        <v>213</v>
      </c>
      <c r="E359" s="291">
        <f>+G358</f>
        <v>150000</v>
      </c>
      <c r="F359" s="353"/>
      <c r="G359" s="75">
        <f>+E359*F359</f>
        <v>0</v>
      </c>
      <c r="H359" s="233"/>
      <c r="I359" s="234"/>
      <c r="J359" s="229"/>
      <c r="K359" s="230"/>
      <c r="L359" s="230"/>
      <c r="M359" s="230"/>
      <c r="N359" s="230"/>
      <c r="O359" s="230"/>
      <c r="P359" s="230"/>
      <c r="Q359" s="230"/>
      <c r="R359" s="230"/>
      <c r="S359" s="230"/>
      <c r="T359" s="230"/>
      <c r="U359" s="231">
        <f>G359/6</f>
        <v>0</v>
      </c>
      <c r="V359" s="229"/>
      <c r="W359" s="230"/>
      <c r="X359" s="230"/>
      <c r="Y359" s="230"/>
      <c r="Z359" s="230"/>
      <c r="AA359" s="230"/>
      <c r="AB359" s="230"/>
      <c r="AC359" s="230"/>
      <c r="AD359" s="230"/>
      <c r="AE359" s="230"/>
      <c r="AF359" s="230"/>
      <c r="AG359" s="231">
        <f>G359/6</f>
        <v>0</v>
      </c>
      <c r="AH359" s="232"/>
      <c r="AI359" s="230"/>
      <c r="AJ359" s="230"/>
      <c r="AK359" s="230"/>
      <c r="AL359" s="230"/>
      <c r="AM359" s="230"/>
      <c r="AN359" s="230"/>
      <c r="AO359" s="230"/>
      <c r="AP359" s="230"/>
      <c r="AQ359" s="230"/>
      <c r="AR359" s="230"/>
      <c r="AS359" s="231">
        <f>G359/6</f>
        <v>0</v>
      </c>
      <c r="AT359" s="232"/>
      <c r="AU359" s="230"/>
      <c r="AV359" s="230"/>
      <c r="AW359" s="230"/>
      <c r="AX359" s="230"/>
      <c r="AY359" s="230"/>
      <c r="AZ359" s="230"/>
      <c r="BA359" s="230"/>
      <c r="BB359" s="230"/>
      <c r="BC359" s="230"/>
      <c r="BD359" s="230"/>
      <c r="BE359" s="231">
        <f>G359/6</f>
        <v>0</v>
      </c>
      <c r="BF359" s="232"/>
      <c r="BG359" s="230"/>
      <c r="BH359" s="230"/>
      <c r="BI359" s="230"/>
      <c r="BJ359" s="230"/>
      <c r="BK359" s="230"/>
      <c r="BL359" s="230"/>
      <c r="BM359" s="230"/>
      <c r="BN359" s="230"/>
      <c r="BO359" s="230"/>
      <c r="BP359" s="230"/>
      <c r="BQ359" s="231">
        <f>G359/6</f>
        <v>0</v>
      </c>
      <c r="BR359" s="232"/>
      <c r="BS359" s="230"/>
      <c r="BT359" s="230"/>
      <c r="BU359" s="230"/>
      <c r="BV359" s="230"/>
      <c r="BW359" s="230"/>
      <c r="BX359" s="230"/>
      <c r="BY359" s="230"/>
      <c r="BZ359" s="230"/>
      <c r="CA359" s="230"/>
      <c r="CB359" s="230"/>
      <c r="CC359" s="231">
        <f>G359-SUM(H359:CB359)</f>
        <v>0</v>
      </c>
      <c r="CD359" s="40" t="s">
        <v>50</v>
      </c>
    </row>
    <row r="360" spans="1:82" ht="26" x14ac:dyDescent="0.35">
      <c r="A360" s="44"/>
      <c r="B360" s="74" t="s">
        <v>658</v>
      </c>
      <c r="C360" s="130" t="str">
        <f>"Information Points and Desks at locations Remote from Plaza - Supply and Installation of Customer Service Kiosks Shop-fittings (" &amp; TEXT(F360,"### ###") &amp;")"</f>
        <v>Information Points and Desks at locations Remote from Plaza - Supply and Installation of Customer Service Kiosks Shop-fittings (150 000)</v>
      </c>
      <c r="D360" s="29" t="s">
        <v>350</v>
      </c>
      <c r="E360" s="255">
        <v>1</v>
      </c>
      <c r="F360" s="223">
        <v>150000</v>
      </c>
      <c r="G360" s="75">
        <f t="shared" ref="G360" si="314">+E360*F360</f>
        <v>150000</v>
      </c>
      <c r="H360" s="233"/>
      <c r="I360" s="234"/>
      <c r="J360" s="229"/>
      <c r="K360" s="230"/>
      <c r="L360" s="230"/>
      <c r="M360" s="230"/>
      <c r="N360" s="230"/>
      <c r="O360" s="230"/>
      <c r="P360" s="230"/>
      <c r="Q360" s="230"/>
      <c r="R360" s="230"/>
      <c r="S360" s="230"/>
      <c r="T360" s="230"/>
      <c r="U360" s="231">
        <f t="shared" ref="U360" si="315">G360/6</f>
        <v>25000</v>
      </c>
      <c r="V360" s="229"/>
      <c r="W360" s="230"/>
      <c r="X360" s="230"/>
      <c r="Y360" s="230"/>
      <c r="Z360" s="230"/>
      <c r="AA360" s="230"/>
      <c r="AB360" s="230"/>
      <c r="AC360" s="230"/>
      <c r="AD360" s="230"/>
      <c r="AE360" s="230"/>
      <c r="AF360" s="230"/>
      <c r="AG360" s="231">
        <f t="shared" ref="AG360" si="316">G360/6</f>
        <v>25000</v>
      </c>
      <c r="AH360" s="232"/>
      <c r="AI360" s="230"/>
      <c r="AJ360" s="230"/>
      <c r="AK360" s="230"/>
      <c r="AL360" s="230"/>
      <c r="AM360" s="230"/>
      <c r="AN360" s="230"/>
      <c r="AO360" s="230"/>
      <c r="AP360" s="230"/>
      <c r="AQ360" s="230"/>
      <c r="AR360" s="230"/>
      <c r="AS360" s="231">
        <f t="shared" ref="AS360" si="317">G360/6</f>
        <v>25000</v>
      </c>
      <c r="AT360" s="232"/>
      <c r="AU360" s="230"/>
      <c r="AV360" s="230"/>
      <c r="AW360" s="230"/>
      <c r="AX360" s="230"/>
      <c r="AY360" s="230"/>
      <c r="AZ360" s="230"/>
      <c r="BA360" s="230"/>
      <c r="BB360" s="230"/>
      <c r="BC360" s="230"/>
      <c r="BD360" s="230"/>
      <c r="BE360" s="231">
        <f t="shared" ref="BE360" si="318">G360/6</f>
        <v>25000</v>
      </c>
      <c r="BF360" s="232"/>
      <c r="BG360" s="230"/>
      <c r="BH360" s="230"/>
      <c r="BI360" s="230"/>
      <c r="BJ360" s="230"/>
      <c r="BK360" s="230"/>
      <c r="BL360" s="230"/>
      <c r="BM360" s="230"/>
      <c r="BN360" s="230"/>
      <c r="BO360" s="230"/>
      <c r="BP360" s="230"/>
      <c r="BQ360" s="231">
        <f t="shared" ref="BQ360" si="319">G360/6</f>
        <v>25000</v>
      </c>
      <c r="BR360" s="232"/>
      <c r="BS360" s="230"/>
      <c r="BT360" s="230"/>
      <c r="BU360" s="230"/>
      <c r="BV360" s="230"/>
      <c r="BW360" s="230"/>
      <c r="BX360" s="230"/>
      <c r="BY360" s="230"/>
      <c r="BZ360" s="230"/>
      <c r="CA360" s="230"/>
      <c r="CB360" s="230"/>
      <c r="CC360" s="231">
        <f t="shared" ref="CC360" si="320">G360-SUM(H360:CB360)</f>
        <v>25000</v>
      </c>
      <c r="CD360" s="40" t="s">
        <v>50</v>
      </c>
    </row>
    <row r="361" spans="1:82" x14ac:dyDescent="0.35">
      <c r="A361" s="44"/>
      <c r="B361" s="26" t="s">
        <v>659</v>
      </c>
      <c r="C361" s="27" t="str">
        <f>"Customer Service Kiosks at Toll Plazas - Overhead charges and Profit in respect of B-6005-c ("&amp; TEXT(F361,"###%") &amp; ")"</f>
        <v>Customer Service Kiosks at Toll Plazas - Overhead charges and Profit in respect of B-6005-c (%)</v>
      </c>
      <c r="D361" s="147" t="s">
        <v>213</v>
      </c>
      <c r="E361" s="291">
        <f>+G360</f>
        <v>150000</v>
      </c>
      <c r="F361" s="353"/>
      <c r="G361" s="75">
        <f>+E361*F361</f>
        <v>0</v>
      </c>
      <c r="H361" s="233"/>
      <c r="I361" s="234"/>
      <c r="J361" s="229"/>
      <c r="K361" s="230"/>
      <c r="L361" s="230"/>
      <c r="M361" s="230"/>
      <c r="N361" s="230"/>
      <c r="O361" s="230"/>
      <c r="P361" s="230"/>
      <c r="Q361" s="230"/>
      <c r="R361" s="230"/>
      <c r="S361" s="230"/>
      <c r="T361" s="230"/>
      <c r="U361" s="231">
        <f>G361/6</f>
        <v>0</v>
      </c>
      <c r="V361" s="229"/>
      <c r="W361" s="230"/>
      <c r="X361" s="230"/>
      <c r="Y361" s="230"/>
      <c r="Z361" s="230"/>
      <c r="AA361" s="230"/>
      <c r="AB361" s="230"/>
      <c r="AC361" s="230"/>
      <c r="AD361" s="230"/>
      <c r="AE361" s="230"/>
      <c r="AF361" s="230"/>
      <c r="AG361" s="231">
        <f>G361/6</f>
        <v>0</v>
      </c>
      <c r="AH361" s="232"/>
      <c r="AI361" s="230"/>
      <c r="AJ361" s="230"/>
      <c r="AK361" s="230"/>
      <c r="AL361" s="230"/>
      <c r="AM361" s="230"/>
      <c r="AN361" s="230"/>
      <c r="AO361" s="230"/>
      <c r="AP361" s="230"/>
      <c r="AQ361" s="230"/>
      <c r="AR361" s="230"/>
      <c r="AS361" s="231">
        <f>G361/6</f>
        <v>0</v>
      </c>
      <c r="AT361" s="232"/>
      <c r="AU361" s="230"/>
      <c r="AV361" s="230"/>
      <c r="AW361" s="230"/>
      <c r="AX361" s="230"/>
      <c r="AY361" s="230"/>
      <c r="AZ361" s="230"/>
      <c r="BA361" s="230"/>
      <c r="BB361" s="230"/>
      <c r="BC361" s="230"/>
      <c r="BD361" s="230"/>
      <c r="BE361" s="231">
        <f>G361/6</f>
        <v>0</v>
      </c>
      <c r="BF361" s="232"/>
      <c r="BG361" s="230"/>
      <c r="BH361" s="230"/>
      <c r="BI361" s="230"/>
      <c r="BJ361" s="230"/>
      <c r="BK361" s="230"/>
      <c r="BL361" s="230"/>
      <c r="BM361" s="230"/>
      <c r="BN361" s="230"/>
      <c r="BO361" s="230"/>
      <c r="BP361" s="230"/>
      <c r="BQ361" s="231">
        <f>G361/6</f>
        <v>0</v>
      </c>
      <c r="BR361" s="232"/>
      <c r="BS361" s="230"/>
      <c r="BT361" s="230"/>
      <c r="BU361" s="230"/>
      <c r="BV361" s="230"/>
      <c r="BW361" s="230"/>
      <c r="BX361" s="230"/>
      <c r="BY361" s="230"/>
      <c r="BZ361" s="230"/>
      <c r="CA361" s="230"/>
      <c r="CB361" s="230"/>
      <c r="CC361" s="231">
        <f>G361-SUM(H361:CB361)</f>
        <v>0</v>
      </c>
      <c r="CD361" s="40" t="s">
        <v>50</v>
      </c>
    </row>
    <row r="362" spans="1:82" ht="26" x14ac:dyDescent="0.35">
      <c r="A362" s="44"/>
      <c r="B362" s="74" t="s">
        <v>660</v>
      </c>
      <c r="C362" s="130" t="str">
        <f>"Information Points and Desks at locations Remote from Plaza - Allowance for Information Points and Desks and associated Furniture – Planning and Design (" &amp; TEXT(F362,"### ###") &amp;")"</f>
        <v>Information Points and Desks at locations Remote from Plaza - Allowance for Information Points and Desks and associated Furniture – Planning and Design (150 000)</v>
      </c>
      <c r="D362" s="29" t="s">
        <v>350</v>
      </c>
      <c r="E362" s="255">
        <v>1</v>
      </c>
      <c r="F362" s="223">
        <v>150000</v>
      </c>
      <c r="G362" s="75">
        <f t="shared" ref="G362" si="321">+E362*F362</f>
        <v>150000</v>
      </c>
      <c r="H362" s="233"/>
      <c r="I362" s="234"/>
      <c r="J362" s="229"/>
      <c r="K362" s="230"/>
      <c r="L362" s="230"/>
      <c r="M362" s="230"/>
      <c r="N362" s="230"/>
      <c r="O362" s="230"/>
      <c r="P362" s="230"/>
      <c r="Q362" s="230"/>
      <c r="R362" s="230"/>
      <c r="S362" s="230"/>
      <c r="T362" s="230"/>
      <c r="U362" s="231">
        <f t="shared" ref="U362" si="322">G362/6</f>
        <v>25000</v>
      </c>
      <c r="V362" s="229"/>
      <c r="W362" s="230"/>
      <c r="X362" s="230"/>
      <c r="Y362" s="230"/>
      <c r="Z362" s="230"/>
      <c r="AA362" s="230"/>
      <c r="AB362" s="230"/>
      <c r="AC362" s="230"/>
      <c r="AD362" s="230"/>
      <c r="AE362" s="230"/>
      <c r="AF362" s="230"/>
      <c r="AG362" s="231">
        <f t="shared" ref="AG362" si="323">G362/6</f>
        <v>25000</v>
      </c>
      <c r="AH362" s="232"/>
      <c r="AI362" s="230"/>
      <c r="AJ362" s="230"/>
      <c r="AK362" s="230"/>
      <c r="AL362" s="230"/>
      <c r="AM362" s="230"/>
      <c r="AN362" s="230"/>
      <c r="AO362" s="230"/>
      <c r="AP362" s="230"/>
      <c r="AQ362" s="230"/>
      <c r="AR362" s="230"/>
      <c r="AS362" s="231">
        <f t="shared" ref="AS362" si="324">G362/6</f>
        <v>25000</v>
      </c>
      <c r="AT362" s="232"/>
      <c r="AU362" s="230"/>
      <c r="AV362" s="230"/>
      <c r="AW362" s="230"/>
      <c r="AX362" s="230"/>
      <c r="AY362" s="230"/>
      <c r="AZ362" s="230"/>
      <c r="BA362" s="230"/>
      <c r="BB362" s="230"/>
      <c r="BC362" s="230"/>
      <c r="BD362" s="230"/>
      <c r="BE362" s="231">
        <f t="shared" ref="BE362" si="325">G362/6</f>
        <v>25000</v>
      </c>
      <c r="BF362" s="232"/>
      <c r="BG362" s="230"/>
      <c r="BH362" s="230"/>
      <c r="BI362" s="230"/>
      <c r="BJ362" s="230"/>
      <c r="BK362" s="230"/>
      <c r="BL362" s="230"/>
      <c r="BM362" s="230"/>
      <c r="BN362" s="230"/>
      <c r="BO362" s="230"/>
      <c r="BP362" s="230"/>
      <c r="BQ362" s="231">
        <f t="shared" ref="BQ362" si="326">G362/6</f>
        <v>25000</v>
      </c>
      <c r="BR362" s="232"/>
      <c r="BS362" s="230"/>
      <c r="BT362" s="230"/>
      <c r="BU362" s="230"/>
      <c r="BV362" s="230"/>
      <c r="BW362" s="230"/>
      <c r="BX362" s="230"/>
      <c r="BY362" s="230"/>
      <c r="BZ362" s="230"/>
      <c r="CA362" s="230"/>
      <c r="CB362" s="230"/>
      <c r="CC362" s="231">
        <f t="shared" ref="CC362" si="327">G362-SUM(H362:CB362)</f>
        <v>25000</v>
      </c>
      <c r="CD362" s="40" t="s">
        <v>50</v>
      </c>
    </row>
    <row r="363" spans="1:82" ht="26" x14ac:dyDescent="0.35">
      <c r="A363" s="44"/>
      <c r="B363" s="26" t="s">
        <v>661</v>
      </c>
      <c r="C363" s="27" t="str">
        <f>"Information Points and Desks at locations Remote from Plaza - Overhead Charges and Profit in respect of B-6006-a ("&amp; TEXT(F363,"###%") &amp; ")"</f>
        <v>Information Points and Desks at locations Remote from Plaza - Overhead Charges and Profit in respect of B-6006-a (%)</v>
      </c>
      <c r="D363" s="147" t="s">
        <v>213</v>
      </c>
      <c r="E363" s="291">
        <f>+G362</f>
        <v>150000</v>
      </c>
      <c r="F363" s="353"/>
      <c r="G363" s="75">
        <f>+E363*F363</f>
        <v>0</v>
      </c>
      <c r="H363" s="233"/>
      <c r="I363" s="234"/>
      <c r="J363" s="229"/>
      <c r="K363" s="230"/>
      <c r="L363" s="230"/>
      <c r="M363" s="230"/>
      <c r="N363" s="230"/>
      <c r="O363" s="230"/>
      <c r="P363" s="230"/>
      <c r="Q363" s="230"/>
      <c r="R363" s="230"/>
      <c r="S363" s="230"/>
      <c r="T363" s="230"/>
      <c r="U363" s="231">
        <f>G363/6</f>
        <v>0</v>
      </c>
      <c r="V363" s="229"/>
      <c r="W363" s="230"/>
      <c r="X363" s="230"/>
      <c r="Y363" s="230"/>
      <c r="Z363" s="230"/>
      <c r="AA363" s="230"/>
      <c r="AB363" s="230"/>
      <c r="AC363" s="230"/>
      <c r="AD363" s="230"/>
      <c r="AE363" s="230"/>
      <c r="AF363" s="230"/>
      <c r="AG363" s="231">
        <f>G363/6</f>
        <v>0</v>
      </c>
      <c r="AH363" s="232"/>
      <c r="AI363" s="230"/>
      <c r="AJ363" s="230"/>
      <c r="AK363" s="230"/>
      <c r="AL363" s="230"/>
      <c r="AM363" s="230"/>
      <c r="AN363" s="230"/>
      <c r="AO363" s="230"/>
      <c r="AP363" s="230"/>
      <c r="AQ363" s="230"/>
      <c r="AR363" s="230"/>
      <c r="AS363" s="231">
        <f>G363/6</f>
        <v>0</v>
      </c>
      <c r="AT363" s="232"/>
      <c r="AU363" s="230"/>
      <c r="AV363" s="230"/>
      <c r="AW363" s="230"/>
      <c r="AX363" s="230"/>
      <c r="AY363" s="230"/>
      <c r="AZ363" s="230"/>
      <c r="BA363" s="230"/>
      <c r="BB363" s="230"/>
      <c r="BC363" s="230"/>
      <c r="BD363" s="230"/>
      <c r="BE363" s="231">
        <f>G363/6</f>
        <v>0</v>
      </c>
      <c r="BF363" s="232"/>
      <c r="BG363" s="230"/>
      <c r="BH363" s="230"/>
      <c r="BI363" s="230"/>
      <c r="BJ363" s="230"/>
      <c r="BK363" s="230"/>
      <c r="BL363" s="230"/>
      <c r="BM363" s="230"/>
      <c r="BN363" s="230"/>
      <c r="BO363" s="230"/>
      <c r="BP363" s="230"/>
      <c r="BQ363" s="231">
        <f>G363/6</f>
        <v>0</v>
      </c>
      <c r="BR363" s="232"/>
      <c r="BS363" s="230"/>
      <c r="BT363" s="230"/>
      <c r="BU363" s="230"/>
      <c r="BV363" s="230"/>
      <c r="BW363" s="230"/>
      <c r="BX363" s="230"/>
      <c r="BY363" s="230"/>
      <c r="BZ363" s="230"/>
      <c r="CA363" s="230"/>
      <c r="CB363" s="230"/>
      <c r="CC363" s="231">
        <f>G363-SUM(H363:CB363)</f>
        <v>0</v>
      </c>
      <c r="CD363" s="40" t="s">
        <v>50</v>
      </c>
    </row>
    <row r="364" spans="1:82" ht="26" x14ac:dyDescent="0.35">
      <c r="A364" s="44"/>
      <c r="B364" s="74" t="s">
        <v>662</v>
      </c>
      <c r="C364" s="130" t="str">
        <f>"Information Points and Desks at locations Remote from Plaza - Supply and Installation of Information Points and Desks and the associated Furniture (" &amp; TEXT(F364,"### ###") &amp;")"</f>
        <v>Information Points and Desks at locations Remote from Plaza - Supply and Installation of Information Points and Desks and the associated Furniture (150 000)</v>
      </c>
      <c r="D364" s="29" t="s">
        <v>350</v>
      </c>
      <c r="E364" s="255">
        <v>1</v>
      </c>
      <c r="F364" s="223">
        <v>150000</v>
      </c>
      <c r="G364" s="75">
        <f t="shared" ref="G364" si="328">+E364*F364</f>
        <v>150000</v>
      </c>
      <c r="H364" s="233"/>
      <c r="I364" s="234"/>
      <c r="J364" s="229"/>
      <c r="K364" s="230"/>
      <c r="L364" s="230"/>
      <c r="M364" s="230"/>
      <c r="N364" s="230"/>
      <c r="O364" s="230"/>
      <c r="P364" s="230"/>
      <c r="Q364" s="230"/>
      <c r="R364" s="230"/>
      <c r="S364" s="230"/>
      <c r="T364" s="230"/>
      <c r="U364" s="231">
        <f t="shared" ref="U364" si="329">G364/6</f>
        <v>25000</v>
      </c>
      <c r="V364" s="229"/>
      <c r="W364" s="230"/>
      <c r="X364" s="230"/>
      <c r="Y364" s="230"/>
      <c r="Z364" s="230"/>
      <c r="AA364" s="230"/>
      <c r="AB364" s="230"/>
      <c r="AC364" s="230"/>
      <c r="AD364" s="230"/>
      <c r="AE364" s="230"/>
      <c r="AF364" s="230"/>
      <c r="AG364" s="231">
        <f t="shared" ref="AG364" si="330">G364/6</f>
        <v>25000</v>
      </c>
      <c r="AH364" s="232"/>
      <c r="AI364" s="230"/>
      <c r="AJ364" s="230"/>
      <c r="AK364" s="230"/>
      <c r="AL364" s="230"/>
      <c r="AM364" s="230"/>
      <c r="AN364" s="230"/>
      <c r="AO364" s="230"/>
      <c r="AP364" s="230"/>
      <c r="AQ364" s="230"/>
      <c r="AR364" s="230"/>
      <c r="AS364" s="231">
        <f t="shared" ref="AS364" si="331">G364/6</f>
        <v>25000</v>
      </c>
      <c r="AT364" s="232"/>
      <c r="AU364" s="230"/>
      <c r="AV364" s="230"/>
      <c r="AW364" s="230"/>
      <c r="AX364" s="230"/>
      <c r="AY364" s="230"/>
      <c r="AZ364" s="230"/>
      <c r="BA364" s="230"/>
      <c r="BB364" s="230"/>
      <c r="BC364" s="230"/>
      <c r="BD364" s="230"/>
      <c r="BE364" s="231">
        <f t="shared" ref="BE364" si="332">G364/6</f>
        <v>25000</v>
      </c>
      <c r="BF364" s="232"/>
      <c r="BG364" s="230"/>
      <c r="BH364" s="230"/>
      <c r="BI364" s="230"/>
      <c r="BJ364" s="230"/>
      <c r="BK364" s="230"/>
      <c r="BL364" s="230"/>
      <c r="BM364" s="230"/>
      <c r="BN364" s="230"/>
      <c r="BO364" s="230"/>
      <c r="BP364" s="230"/>
      <c r="BQ364" s="231">
        <f t="shared" ref="BQ364" si="333">G364/6</f>
        <v>25000</v>
      </c>
      <c r="BR364" s="232"/>
      <c r="BS364" s="230"/>
      <c r="BT364" s="230"/>
      <c r="BU364" s="230"/>
      <c r="BV364" s="230"/>
      <c r="BW364" s="230"/>
      <c r="BX364" s="230"/>
      <c r="BY364" s="230"/>
      <c r="BZ364" s="230"/>
      <c r="CA364" s="230"/>
      <c r="CB364" s="230"/>
      <c r="CC364" s="231">
        <f t="shared" ref="CC364" si="334">G364-SUM(H364:CB364)</f>
        <v>25000</v>
      </c>
      <c r="CD364" s="40" t="s">
        <v>50</v>
      </c>
    </row>
    <row r="365" spans="1:82" ht="26" x14ac:dyDescent="0.35">
      <c r="A365" s="44"/>
      <c r="B365" s="26" t="s">
        <v>663</v>
      </c>
      <c r="C365" s="27" t="str">
        <f>"Information Points and Desks at locations Remote from Plaza - Overhead charges and Profit in respect of B-6006-c ("&amp; TEXT(F365,"###%") &amp; ")"</f>
        <v>Information Points and Desks at locations Remote from Plaza - Overhead charges and Profit in respect of B-6006-c (%)</v>
      </c>
      <c r="D365" s="147" t="s">
        <v>213</v>
      </c>
      <c r="E365" s="291">
        <f>+G364</f>
        <v>150000</v>
      </c>
      <c r="F365" s="353"/>
      <c r="G365" s="75">
        <f>+E365*F365</f>
        <v>0</v>
      </c>
      <c r="H365" s="233"/>
      <c r="I365" s="234"/>
      <c r="J365" s="229"/>
      <c r="K365" s="230"/>
      <c r="L365" s="230"/>
      <c r="M365" s="230"/>
      <c r="N365" s="230"/>
      <c r="O365" s="230"/>
      <c r="P365" s="230"/>
      <c r="Q365" s="230"/>
      <c r="R365" s="230"/>
      <c r="S365" s="230"/>
      <c r="T365" s="230"/>
      <c r="U365" s="231">
        <f>G365/6</f>
        <v>0</v>
      </c>
      <c r="V365" s="229"/>
      <c r="W365" s="230"/>
      <c r="X365" s="230"/>
      <c r="Y365" s="230"/>
      <c r="Z365" s="230"/>
      <c r="AA365" s="230"/>
      <c r="AB365" s="230"/>
      <c r="AC365" s="230"/>
      <c r="AD365" s="230"/>
      <c r="AE365" s="230"/>
      <c r="AF365" s="230"/>
      <c r="AG365" s="231">
        <f>G365/6</f>
        <v>0</v>
      </c>
      <c r="AH365" s="232"/>
      <c r="AI365" s="230"/>
      <c r="AJ365" s="230"/>
      <c r="AK365" s="230"/>
      <c r="AL365" s="230"/>
      <c r="AM365" s="230"/>
      <c r="AN365" s="230"/>
      <c r="AO365" s="230"/>
      <c r="AP365" s="230"/>
      <c r="AQ365" s="230"/>
      <c r="AR365" s="230"/>
      <c r="AS365" s="231">
        <f>G365/6</f>
        <v>0</v>
      </c>
      <c r="AT365" s="232"/>
      <c r="AU365" s="230"/>
      <c r="AV365" s="230"/>
      <c r="AW365" s="230"/>
      <c r="AX365" s="230"/>
      <c r="AY365" s="230"/>
      <c r="AZ365" s="230"/>
      <c r="BA365" s="230"/>
      <c r="BB365" s="230"/>
      <c r="BC365" s="230"/>
      <c r="BD365" s="230"/>
      <c r="BE365" s="231">
        <f>G365/6</f>
        <v>0</v>
      </c>
      <c r="BF365" s="232"/>
      <c r="BG365" s="230"/>
      <c r="BH365" s="230"/>
      <c r="BI365" s="230"/>
      <c r="BJ365" s="230"/>
      <c r="BK365" s="230"/>
      <c r="BL365" s="230"/>
      <c r="BM365" s="230"/>
      <c r="BN365" s="230"/>
      <c r="BO365" s="230"/>
      <c r="BP365" s="230"/>
      <c r="BQ365" s="231">
        <f>G365/6</f>
        <v>0</v>
      </c>
      <c r="BR365" s="232"/>
      <c r="BS365" s="230"/>
      <c r="BT365" s="230"/>
      <c r="BU365" s="230"/>
      <c r="BV365" s="230"/>
      <c r="BW365" s="230"/>
      <c r="BX365" s="230"/>
      <c r="BY365" s="230"/>
      <c r="BZ365" s="230"/>
      <c r="CA365" s="230"/>
      <c r="CB365" s="230"/>
      <c r="CC365" s="231">
        <f>G365-SUM(H365:CB365)</f>
        <v>0</v>
      </c>
      <c r="CD365" s="40" t="s">
        <v>50</v>
      </c>
    </row>
    <row r="366" spans="1:82" s="319" customFormat="1" ht="26" x14ac:dyDescent="0.35">
      <c r="A366" s="344"/>
      <c r="B366" s="310" t="s">
        <v>664</v>
      </c>
      <c r="C366" s="325" t="str">
        <f>"Fire detection and suppression systems complete per Control Centre – Fire detection and suppression systems (" &amp; TEXT(F366,"##  ###") &amp;")"</f>
        <v>Fire detection and suppression systems complete per Control Centre – Fire detection and suppression systems ()</v>
      </c>
      <c r="D366" s="345" t="s">
        <v>350</v>
      </c>
      <c r="E366" s="312">
        <v>0</v>
      </c>
      <c r="F366" s="324">
        <v>0</v>
      </c>
      <c r="G366" s="313">
        <f t="shared" ref="G366" si="335">+E366*F366</f>
        <v>0</v>
      </c>
      <c r="H366" s="346"/>
      <c r="I366" s="347"/>
      <c r="J366" s="314"/>
      <c r="K366" s="316"/>
      <c r="L366" s="316"/>
      <c r="M366" s="316"/>
      <c r="N366" s="316"/>
      <c r="O366" s="316"/>
      <c r="P366" s="316"/>
      <c r="Q366" s="316"/>
      <c r="R366" s="316"/>
      <c r="S366" s="316"/>
      <c r="T366" s="316"/>
      <c r="U366" s="315">
        <f t="shared" ref="U366" si="336">G366/6</f>
        <v>0</v>
      </c>
      <c r="V366" s="314"/>
      <c r="W366" s="316"/>
      <c r="X366" s="316"/>
      <c r="Y366" s="316"/>
      <c r="Z366" s="316"/>
      <c r="AA366" s="316"/>
      <c r="AB366" s="316"/>
      <c r="AC366" s="316"/>
      <c r="AD366" s="316"/>
      <c r="AE366" s="316"/>
      <c r="AF366" s="316"/>
      <c r="AG366" s="315">
        <f t="shared" ref="AG366" si="337">G366/6</f>
        <v>0</v>
      </c>
      <c r="AH366" s="317"/>
      <c r="AI366" s="316"/>
      <c r="AJ366" s="316"/>
      <c r="AK366" s="316"/>
      <c r="AL366" s="316"/>
      <c r="AM366" s="316"/>
      <c r="AN366" s="316"/>
      <c r="AO366" s="316"/>
      <c r="AP366" s="316"/>
      <c r="AQ366" s="316"/>
      <c r="AR366" s="316"/>
      <c r="AS366" s="315">
        <f t="shared" ref="AS366" si="338">G366/6</f>
        <v>0</v>
      </c>
      <c r="AT366" s="317"/>
      <c r="AU366" s="316"/>
      <c r="AV366" s="316"/>
      <c r="AW366" s="316"/>
      <c r="AX366" s="316"/>
      <c r="AY366" s="316"/>
      <c r="AZ366" s="316"/>
      <c r="BA366" s="316"/>
      <c r="BB366" s="316"/>
      <c r="BC366" s="316"/>
      <c r="BD366" s="316"/>
      <c r="BE366" s="315">
        <f t="shared" ref="BE366" si="339">G366/6</f>
        <v>0</v>
      </c>
      <c r="BF366" s="317"/>
      <c r="BG366" s="316"/>
      <c r="BH366" s="316"/>
      <c r="BI366" s="316"/>
      <c r="BJ366" s="316"/>
      <c r="BK366" s="316"/>
      <c r="BL366" s="316"/>
      <c r="BM366" s="316"/>
      <c r="BN366" s="316"/>
      <c r="BO366" s="316"/>
      <c r="BP366" s="316"/>
      <c r="BQ366" s="315">
        <f t="shared" ref="BQ366" si="340">G366/6</f>
        <v>0</v>
      </c>
      <c r="BR366" s="317"/>
      <c r="BS366" s="316"/>
      <c r="BT366" s="316"/>
      <c r="BU366" s="316"/>
      <c r="BV366" s="316"/>
      <c r="BW366" s="316"/>
      <c r="BX366" s="316"/>
      <c r="BY366" s="316"/>
      <c r="BZ366" s="316"/>
      <c r="CA366" s="316"/>
      <c r="CB366" s="316"/>
      <c r="CC366" s="315">
        <f t="shared" ref="CC366" si="341">G366-SUM(H366:CB366)</f>
        <v>0</v>
      </c>
      <c r="CD366" s="318" t="s">
        <v>50</v>
      </c>
    </row>
    <row r="367" spans="1:82" s="319" customFormat="1" ht="26" x14ac:dyDescent="0.35">
      <c r="A367" s="344"/>
      <c r="B367" s="348" t="s">
        <v>665</v>
      </c>
      <c r="C367" s="349" t="str">
        <f>"Fire detection and suppression systems complete per Control Centre - Overhead Charges and Profit in respect of B-6007-a ("&amp; TEXT(F367,"###%") &amp; ")"</f>
        <v>Fire detection and suppression systems complete per Control Centre - Overhead Charges and Profit in respect of B-6007-a (%)</v>
      </c>
      <c r="D367" s="350" t="s">
        <v>213</v>
      </c>
      <c r="E367" s="351">
        <f>+G366</f>
        <v>0</v>
      </c>
      <c r="F367" s="352"/>
      <c r="G367" s="313">
        <f>+E367*F367</f>
        <v>0</v>
      </c>
      <c r="H367" s="346"/>
      <c r="I367" s="347"/>
      <c r="J367" s="314"/>
      <c r="K367" s="316"/>
      <c r="L367" s="316"/>
      <c r="M367" s="316"/>
      <c r="N367" s="316"/>
      <c r="O367" s="316"/>
      <c r="P367" s="316"/>
      <c r="Q367" s="316"/>
      <c r="R367" s="316"/>
      <c r="S367" s="316"/>
      <c r="T367" s="316"/>
      <c r="U367" s="315">
        <f>G367/6</f>
        <v>0</v>
      </c>
      <c r="V367" s="314"/>
      <c r="W367" s="316"/>
      <c r="X367" s="316"/>
      <c r="Y367" s="316"/>
      <c r="Z367" s="316"/>
      <c r="AA367" s="316"/>
      <c r="AB367" s="316"/>
      <c r="AC367" s="316"/>
      <c r="AD367" s="316"/>
      <c r="AE367" s="316"/>
      <c r="AF367" s="316"/>
      <c r="AG367" s="315">
        <f>G367/6</f>
        <v>0</v>
      </c>
      <c r="AH367" s="317"/>
      <c r="AI367" s="316"/>
      <c r="AJ367" s="316"/>
      <c r="AK367" s="316"/>
      <c r="AL367" s="316"/>
      <c r="AM367" s="316"/>
      <c r="AN367" s="316"/>
      <c r="AO367" s="316"/>
      <c r="AP367" s="316"/>
      <c r="AQ367" s="316"/>
      <c r="AR367" s="316"/>
      <c r="AS367" s="315">
        <f>G367/6</f>
        <v>0</v>
      </c>
      <c r="AT367" s="317"/>
      <c r="AU367" s="316"/>
      <c r="AV367" s="316"/>
      <c r="AW367" s="316"/>
      <c r="AX367" s="316"/>
      <c r="AY367" s="316"/>
      <c r="AZ367" s="316"/>
      <c r="BA367" s="316"/>
      <c r="BB367" s="316"/>
      <c r="BC367" s="316"/>
      <c r="BD367" s="316"/>
      <c r="BE367" s="315">
        <f>G367/6</f>
        <v>0</v>
      </c>
      <c r="BF367" s="317"/>
      <c r="BG367" s="316"/>
      <c r="BH367" s="316"/>
      <c r="BI367" s="316"/>
      <c r="BJ367" s="316"/>
      <c r="BK367" s="316"/>
      <c r="BL367" s="316"/>
      <c r="BM367" s="316"/>
      <c r="BN367" s="316"/>
      <c r="BO367" s="316"/>
      <c r="BP367" s="316"/>
      <c r="BQ367" s="315">
        <f>G367/6</f>
        <v>0</v>
      </c>
      <c r="BR367" s="317"/>
      <c r="BS367" s="316"/>
      <c r="BT367" s="316"/>
      <c r="BU367" s="316"/>
      <c r="BV367" s="316"/>
      <c r="BW367" s="316"/>
      <c r="BX367" s="316"/>
      <c r="BY367" s="316"/>
      <c r="BZ367" s="316"/>
      <c r="CA367" s="316"/>
      <c r="CB367" s="316"/>
      <c r="CC367" s="315">
        <f>G367-SUM(H367:CB367)</f>
        <v>0</v>
      </c>
      <c r="CD367" s="318" t="s">
        <v>50</v>
      </c>
    </row>
    <row r="368" spans="1:82" x14ac:dyDescent="0.35">
      <c r="A368" s="44"/>
      <c r="B368" s="74" t="s">
        <v>666</v>
      </c>
      <c r="C368" s="130" t="str">
        <f>"Provision of PABX telephone system per Control Centre – PABX telephone system (" &amp; TEXT(F368,"## ###") &amp;")"</f>
        <v>Provision of PABX telephone system per Control Centre – PABX telephone system (100 000)</v>
      </c>
      <c r="D368" s="29" t="s">
        <v>350</v>
      </c>
      <c r="E368" s="255">
        <v>1</v>
      </c>
      <c r="F368" s="223">
        <v>100000</v>
      </c>
      <c r="G368" s="75">
        <f t="shared" ref="G368" si="342">+E368*F368</f>
        <v>100000</v>
      </c>
      <c r="H368" s="233"/>
      <c r="I368" s="234"/>
      <c r="J368" s="229"/>
      <c r="K368" s="230"/>
      <c r="L368" s="230"/>
      <c r="M368" s="230"/>
      <c r="N368" s="230"/>
      <c r="O368" s="230"/>
      <c r="P368" s="230"/>
      <c r="Q368" s="230"/>
      <c r="R368" s="230"/>
      <c r="S368" s="230"/>
      <c r="T368" s="230"/>
      <c r="U368" s="231">
        <f t="shared" ref="U368" si="343">G368/6</f>
        <v>16666.669999999998</v>
      </c>
      <c r="V368" s="229"/>
      <c r="W368" s="230"/>
      <c r="X368" s="230"/>
      <c r="Y368" s="230"/>
      <c r="Z368" s="230"/>
      <c r="AA368" s="230"/>
      <c r="AB368" s="230"/>
      <c r="AC368" s="230"/>
      <c r="AD368" s="230"/>
      <c r="AE368" s="230"/>
      <c r="AF368" s="230"/>
      <c r="AG368" s="231">
        <f t="shared" ref="AG368" si="344">G368/6</f>
        <v>16666.669999999998</v>
      </c>
      <c r="AH368" s="232"/>
      <c r="AI368" s="230"/>
      <c r="AJ368" s="230"/>
      <c r="AK368" s="230"/>
      <c r="AL368" s="230"/>
      <c r="AM368" s="230"/>
      <c r="AN368" s="230"/>
      <c r="AO368" s="230"/>
      <c r="AP368" s="230"/>
      <c r="AQ368" s="230"/>
      <c r="AR368" s="230"/>
      <c r="AS368" s="231">
        <f t="shared" ref="AS368" si="345">G368/6</f>
        <v>16666.669999999998</v>
      </c>
      <c r="AT368" s="232"/>
      <c r="AU368" s="230"/>
      <c r="AV368" s="230"/>
      <c r="AW368" s="230"/>
      <c r="AX368" s="230"/>
      <c r="AY368" s="230"/>
      <c r="AZ368" s="230"/>
      <c r="BA368" s="230"/>
      <c r="BB368" s="230"/>
      <c r="BC368" s="230"/>
      <c r="BD368" s="230"/>
      <c r="BE368" s="231">
        <f t="shared" ref="BE368" si="346">G368/6</f>
        <v>16666.669999999998</v>
      </c>
      <c r="BF368" s="232"/>
      <c r="BG368" s="230"/>
      <c r="BH368" s="230"/>
      <c r="BI368" s="230"/>
      <c r="BJ368" s="230"/>
      <c r="BK368" s="230"/>
      <c r="BL368" s="230"/>
      <c r="BM368" s="230"/>
      <c r="BN368" s="230"/>
      <c r="BO368" s="230"/>
      <c r="BP368" s="230"/>
      <c r="BQ368" s="231">
        <f t="shared" ref="BQ368" si="347">G368/6</f>
        <v>16666.669999999998</v>
      </c>
      <c r="BR368" s="232"/>
      <c r="BS368" s="230"/>
      <c r="BT368" s="230"/>
      <c r="BU368" s="230"/>
      <c r="BV368" s="230"/>
      <c r="BW368" s="230"/>
      <c r="BX368" s="230"/>
      <c r="BY368" s="230"/>
      <c r="BZ368" s="230"/>
      <c r="CA368" s="230"/>
      <c r="CB368" s="230"/>
      <c r="CC368" s="231">
        <f t="shared" ref="CC368" si="348">G368-SUM(H368:CB368)</f>
        <v>16666.650000000001</v>
      </c>
      <c r="CD368" s="40" t="s">
        <v>50</v>
      </c>
    </row>
    <row r="369" spans="1:82" x14ac:dyDescent="0.35">
      <c r="A369" s="44"/>
      <c r="B369" s="26" t="s">
        <v>667</v>
      </c>
      <c r="C369" s="27" t="str">
        <f>"Provision of PABX telephone system per Control Centre - Overhead Charges and Profit in respect of B-6008-a ("&amp; TEXT(F369,"###%") &amp; ")"</f>
        <v>Provision of PABX telephone system per Control Centre - Overhead Charges and Profit in respect of B-6008-a (%)</v>
      </c>
      <c r="D369" s="147" t="s">
        <v>213</v>
      </c>
      <c r="E369" s="291">
        <f>+G368</f>
        <v>100000</v>
      </c>
      <c r="F369" s="353"/>
      <c r="G369" s="75">
        <f>+E369*F369</f>
        <v>0</v>
      </c>
      <c r="H369" s="233"/>
      <c r="I369" s="234"/>
      <c r="J369" s="229"/>
      <c r="K369" s="230"/>
      <c r="L369" s="230"/>
      <c r="M369" s="230"/>
      <c r="N369" s="230"/>
      <c r="O369" s="230"/>
      <c r="P369" s="230"/>
      <c r="Q369" s="230"/>
      <c r="R369" s="230"/>
      <c r="S369" s="230"/>
      <c r="T369" s="230"/>
      <c r="U369" s="231">
        <f>G369/6</f>
        <v>0</v>
      </c>
      <c r="V369" s="229"/>
      <c r="W369" s="230"/>
      <c r="X369" s="230"/>
      <c r="Y369" s="230"/>
      <c r="Z369" s="230"/>
      <c r="AA369" s="230"/>
      <c r="AB369" s="230"/>
      <c r="AC369" s="230"/>
      <c r="AD369" s="230"/>
      <c r="AE369" s="230"/>
      <c r="AF369" s="230"/>
      <c r="AG369" s="231">
        <f>G369/6</f>
        <v>0</v>
      </c>
      <c r="AH369" s="232"/>
      <c r="AI369" s="230"/>
      <c r="AJ369" s="230"/>
      <c r="AK369" s="230"/>
      <c r="AL369" s="230"/>
      <c r="AM369" s="230"/>
      <c r="AN369" s="230"/>
      <c r="AO369" s="230"/>
      <c r="AP369" s="230"/>
      <c r="AQ369" s="230"/>
      <c r="AR369" s="230"/>
      <c r="AS369" s="231">
        <f>G369/6</f>
        <v>0</v>
      </c>
      <c r="AT369" s="232"/>
      <c r="AU369" s="230"/>
      <c r="AV369" s="230"/>
      <c r="AW369" s="230"/>
      <c r="AX369" s="230"/>
      <c r="AY369" s="230"/>
      <c r="AZ369" s="230"/>
      <c r="BA369" s="230"/>
      <c r="BB369" s="230"/>
      <c r="BC369" s="230"/>
      <c r="BD369" s="230"/>
      <c r="BE369" s="231">
        <f>G369/6</f>
        <v>0</v>
      </c>
      <c r="BF369" s="232"/>
      <c r="BG369" s="230"/>
      <c r="BH369" s="230"/>
      <c r="BI369" s="230"/>
      <c r="BJ369" s="230"/>
      <c r="BK369" s="230"/>
      <c r="BL369" s="230"/>
      <c r="BM369" s="230"/>
      <c r="BN369" s="230"/>
      <c r="BO369" s="230"/>
      <c r="BP369" s="230"/>
      <c r="BQ369" s="231">
        <f>G369/6</f>
        <v>0</v>
      </c>
      <c r="BR369" s="232"/>
      <c r="BS369" s="230"/>
      <c r="BT369" s="230"/>
      <c r="BU369" s="230"/>
      <c r="BV369" s="230"/>
      <c r="BW369" s="230"/>
      <c r="BX369" s="230"/>
      <c r="BY369" s="230"/>
      <c r="BZ369" s="230"/>
      <c r="CA369" s="230"/>
      <c r="CB369" s="230"/>
      <c r="CC369" s="231">
        <f>G369-SUM(H369:CB369)</f>
        <v>0</v>
      </c>
      <c r="CD369" s="40" t="s">
        <v>50</v>
      </c>
    </row>
    <row r="370" spans="1:82" x14ac:dyDescent="0.35">
      <c r="A370" s="44"/>
      <c r="B370" s="74" t="s">
        <v>668</v>
      </c>
      <c r="C370" s="130" t="str">
        <f>"Supply of EMVCO compliant Hardware and Software ("&amp; TEXT(F370,"### ###") &amp;")"</f>
        <v>Supply of EMVCO compliant Hardware and Software (300 000)</v>
      </c>
      <c r="D370" s="29" t="s">
        <v>350</v>
      </c>
      <c r="E370" s="255">
        <v>1</v>
      </c>
      <c r="F370" s="223">
        <v>300000</v>
      </c>
      <c r="G370" s="75">
        <f t="shared" ref="G370" si="349">+E370*F370</f>
        <v>300000</v>
      </c>
      <c r="H370" s="233"/>
      <c r="I370" s="234"/>
      <c r="J370" s="229"/>
      <c r="K370" s="230"/>
      <c r="L370" s="230"/>
      <c r="M370" s="230"/>
      <c r="N370" s="230"/>
      <c r="O370" s="230"/>
      <c r="P370" s="230"/>
      <c r="Q370" s="230"/>
      <c r="R370" s="230"/>
      <c r="S370" s="230"/>
      <c r="T370" s="230"/>
      <c r="U370" s="231">
        <f t="shared" ref="U370" si="350">G370/6</f>
        <v>50000</v>
      </c>
      <c r="V370" s="229"/>
      <c r="W370" s="230"/>
      <c r="X370" s="230"/>
      <c r="Y370" s="230"/>
      <c r="Z370" s="230"/>
      <c r="AA370" s="230"/>
      <c r="AB370" s="230"/>
      <c r="AC370" s="230"/>
      <c r="AD370" s="230"/>
      <c r="AE370" s="230"/>
      <c r="AF370" s="230"/>
      <c r="AG370" s="231">
        <f t="shared" ref="AG370" si="351">G370/6</f>
        <v>50000</v>
      </c>
      <c r="AH370" s="232"/>
      <c r="AI370" s="230"/>
      <c r="AJ370" s="230"/>
      <c r="AK370" s="230"/>
      <c r="AL370" s="230"/>
      <c r="AM370" s="230"/>
      <c r="AN370" s="230"/>
      <c r="AO370" s="230"/>
      <c r="AP370" s="230"/>
      <c r="AQ370" s="230"/>
      <c r="AR370" s="230"/>
      <c r="AS370" s="231">
        <f t="shared" ref="AS370" si="352">G370/6</f>
        <v>50000</v>
      </c>
      <c r="AT370" s="232"/>
      <c r="AU370" s="230"/>
      <c r="AV370" s="230"/>
      <c r="AW370" s="230"/>
      <c r="AX370" s="230"/>
      <c r="AY370" s="230"/>
      <c r="AZ370" s="230"/>
      <c r="BA370" s="230"/>
      <c r="BB370" s="230"/>
      <c r="BC370" s="230"/>
      <c r="BD370" s="230"/>
      <c r="BE370" s="231">
        <f t="shared" ref="BE370" si="353">G370/6</f>
        <v>50000</v>
      </c>
      <c r="BF370" s="232"/>
      <c r="BG370" s="230"/>
      <c r="BH370" s="230"/>
      <c r="BI370" s="230"/>
      <c r="BJ370" s="230"/>
      <c r="BK370" s="230"/>
      <c r="BL370" s="230"/>
      <c r="BM370" s="230"/>
      <c r="BN370" s="230"/>
      <c r="BO370" s="230"/>
      <c r="BP370" s="230"/>
      <c r="BQ370" s="231">
        <f t="shared" ref="BQ370" si="354">G370/6</f>
        <v>50000</v>
      </c>
      <c r="BR370" s="232"/>
      <c r="BS370" s="230"/>
      <c r="BT370" s="230"/>
      <c r="BU370" s="230"/>
      <c r="BV370" s="230"/>
      <c r="BW370" s="230"/>
      <c r="BX370" s="230"/>
      <c r="BY370" s="230"/>
      <c r="BZ370" s="230"/>
      <c r="CA370" s="230"/>
      <c r="CB370" s="230"/>
      <c r="CC370" s="231">
        <f t="shared" ref="CC370" si="355">G370-SUM(H370:CB370)</f>
        <v>50000</v>
      </c>
      <c r="CD370" s="40" t="s">
        <v>50</v>
      </c>
    </row>
    <row r="371" spans="1:82" x14ac:dyDescent="0.35">
      <c r="A371" s="44"/>
      <c r="B371" s="26" t="s">
        <v>669</v>
      </c>
      <c r="C371" s="27" t="str">
        <f>"Supply of EMVCO compliant Hardware and Software - Overhead charges and Profit in respect of B-6009-a ("&amp; TEXT(F371,"###%") &amp; ")"</f>
        <v>Supply of EMVCO compliant Hardware and Software - Overhead charges and Profit in respect of B-6009-a (%)</v>
      </c>
      <c r="D371" s="147" t="s">
        <v>213</v>
      </c>
      <c r="E371" s="291">
        <f>+G370</f>
        <v>300000</v>
      </c>
      <c r="F371" s="353"/>
      <c r="G371" s="75">
        <f>+E371*F371</f>
        <v>0</v>
      </c>
      <c r="H371" s="233"/>
      <c r="I371" s="234"/>
      <c r="J371" s="229"/>
      <c r="K371" s="230"/>
      <c r="L371" s="230"/>
      <c r="M371" s="230"/>
      <c r="N371" s="230"/>
      <c r="O371" s="230"/>
      <c r="P371" s="230"/>
      <c r="Q371" s="230"/>
      <c r="R371" s="230"/>
      <c r="S371" s="230"/>
      <c r="T371" s="230"/>
      <c r="U371" s="231">
        <f>G371/6</f>
        <v>0</v>
      </c>
      <c r="V371" s="229"/>
      <c r="W371" s="230"/>
      <c r="X371" s="230"/>
      <c r="Y371" s="230"/>
      <c r="Z371" s="230"/>
      <c r="AA371" s="230"/>
      <c r="AB371" s="230"/>
      <c r="AC371" s="230"/>
      <c r="AD371" s="230"/>
      <c r="AE371" s="230"/>
      <c r="AF371" s="230"/>
      <c r="AG371" s="231">
        <f>G371/6</f>
        <v>0</v>
      </c>
      <c r="AH371" s="232"/>
      <c r="AI371" s="230"/>
      <c r="AJ371" s="230"/>
      <c r="AK371" s="230"/>
      <c r="AL371" s="230"/>
      <c r="AM371" s="230"/>
      <c r="AN371" s="230"/>
      <c r="AO371" s="230"/>
      <c r="AP371" s="230"/>
      <c r="AQ371" s="230"/>
      <c r="AR371" s="230"/>
      <c r="AS371" s="231">
        <f>G371/6</f>
        <v>0</v>
      </c>
      <c r="AT371" s="232"/>
      <c r="AU371" s="230"/>
      <c r="AV371" s="230"/>
      <c r="AW371" s="230"/>
      <c r="AX371" s="230"/>
      <c r="AY371" s="230"/>
      <c r="AZ371" s="230"/>
      <c r="BA371" s="230"/>
      <c r="BB371" s="230"/>
      <c r="BC371" s="230"/>
      <c r="BD371" s="230"/>
      <c r="BE371" s="231">
        <f>G371/6</f>
        <v>0</v>
      </c>
      <c r="BF371" s="232"/>
      <c r="BG371" s="230"/>
      <c r="BH371" s="230"/>
      <c r="BI371" s="230"/>
      <c r="BJ371" s="230"/>
      <c r="BK371" s="230"/>
      <c r="BL371" s="230"/>
      <c r="BM371" s="230"/>
      <c r="BN371" s="230"/>
      <c r="BO371" s="230"/>
      <c r="BP371" s="230"/>
      <c r="BQ371" s="231">
        <f>G371/6</f>
        <v>0</v>
      </c>
      <c r="BR371" s="232"/>
      <c r="BS371" s="230"/>
      <c r="BT371" s="230"/>
      <c r="BU371" s="230"/>
      <c r="BV371" s="230"/>
      <c r="BW371" s="230"/>
      <c r="BX371" s="230"/>
      <c r="BY371" s="230"/>
      <c r="BZ371" s="230"/>
      <c r="CA371" s="230"/>
      <c r="CB371" s="230"/>
      <c r="CC371" s="231">
        <f>G371-SUM(H371:CB371)</f>
        <v>0</v>
      </c>
      <c r="CD371" s="40" t="s">
        <v>50</v>
      </c>
    </row>
    <row r="372" spans="1:82" ht="26" x14ac:dyDescent="0.35">
      <c r="A372" s="44"/>
      <c r="B372" s="310" t="s">
        <v>670</v>
      </c>
      <c r="C372" s="325" t="str">
        <f>"Provision for civil works to convert Manual toll lanes to Mixed / Manual ETC lanes and Mixed / Manual ETC to Dedicated ETC (Incl signage) ("&amp; TEXT(F372,"## ### ###") &amp;")"</f>
        <v>Provision for civil works to convert Manual toll lanes to Mixed / Manual ETC lanes and Mixed / Manual ETC to Dedicated ETC (Incl signage) ()</v>
      </c>
      <c r="D372" s="345" t="s">
        <v>350</v>
      </c>
      <c r="E372" s="312">
        <v>0</v>
      </c>
      <c r="F372" s="324">
        <v>0</v>
      </c>
      <c r="G372" s="313">
        <f t="shared" ref="G372" si="356">+E372*F372</f>
        <v>0</v>
      </c>
      <c r="H372" s="233"/>
      <c r="I372" s="234"/>
      <c r="J372" s="229"/>
      <c r="K372" s="230"/>
      <c r="L372" s="230"/>
      <c r="M372" s="230"/>
      <c r="N372" s="230"/>
      <c r="O372" s="230"/>
      <c r="P372" s="230"/>
      <c r="Q372" s="230"/>
      <c r="R372" s="230"/>
      <c r="S372" s="230"/>
      <c r="T372" s="230"/>
      <c r="U372" s="231">
        <f t="shared" ref="U372" si="357">G372/6</f>
        <v>0</v>
      </c>
      <c r="V372" s="229"/>
      <c r="W372" s="230"/>
      <c r="X372" s="230"/>
      <c r="Y372" s="230"/>
      <c r="Z372" s="230"/>
      <c r="AA372" s="230"/>
      <c r="AB372" s="230"/>
      <c r="AC372" s="230"/>
      <c r="AD372" s="230"/>
      <c r="AE372" s="230"/>
      <c r="AF372" s="230"/>
      <c r="AG372" s="231">
        <f t="shared" ref="AG372" si="358">G372/6</f>
        <v>0</v>
      </c>
      <c r="AH372" s="232"/>
      <c r="AI372" s="230"/>
      <c r="AJ372" s="230"/>
      <c r="AK372" s="230"/>
      <c r="AL372" s="230"/>
      <c r="AM372" s="230"/>
      <c r="AN372" s="230"/>
      <c r="AO372" s="230"/>
      <c r="AP372" s="230"/>
      <c r="AQ372" s="230"/>
      <c r="AR372" s="230"/>
      <c r="AS372" s="231">
        <f t="shared" ref="AS372" si="359">G372/6</f>
        <v>0</v>
      </c>
      <c r="AT372" s="232"/>
      <c r="AU372" s="230"/>
      <c r="AV372" s="230"/>
      <c r="AW372" s="230"/>
      <c r="AX372" s="230"/>
      <c r="AY372" s="230"/>
      <c r="AZ372" s="230"/>
      <c r="BA372" s="230"/>
      <c r="BB372" s="230"/>
      <c r="BC372" s="230"/>
      <c r="BD372" s="230"/>
      <c r="BE372" s="231">
        <f t="shared" ref="BE372" si="360">G372/6</f>
        <v>0</v>
      </c>
      <c r="BF372" s="232"/>
      <c r="BG372" s="230"/>
      <c r="BH372" s="230"/>
      <c r="BI372" s="230"/>
      <c r="BJ372" s="230"/>
      <c r="BK372" s="230"/>
      <c r="BL372" s="230"/>
      <c r="BM372" s="230"/>
      <c r="BN372" s="230"/>
      <c r="BO372" s="230"/>
      <c r="BP372" s="230"/>
      <c r="BQ372" s="231">
        <f t="shared" ref="BQ372" si="361">G372/6</f>
        <v>0</v>
      </c>
      <c r="BR372" s="232"/>
      <c r="BS372" s="230"/>
      <c r="BT372" s="230"/>
      <c r="BU372" s="230"/>
      <c r="BV372" s="230"/>
      <c r="BW372" s="230"/>
      <c r="BX372" s="230"/>
      <c r="BY372" s="230"/>
      <c r="BZ372" s="230"/>
      <c r="CA372" s="230"/>
      <c r="CB372" s="230"/>
      <c r="CC372" s="231">
        <f t="shared" ref="CC372" si="362">G372-SUM(H372:CB372)</f>
        <v>0</v>
      </c>
      <c r="CD372" s="40" t="s">
        <v>50</v>
      </c>
    </row>
    <row r="373" spans="1:82" ht="26" x14ac:dyDescent="0.35">
      <c r="A373" s="44"/>
      <c r="B373" s="348" t="s">
        <v>671</v>
      </c>
      <c r="C373" s="349" t="str">
        <f>"Provision for civil works to convert manual Toll lanes to Mixed Manual / ETC lanes (Incl signage) - Overhead charges and Profit in respect of B-6010-a ("&amp; TEXT(F373,"###%") &amp; ")"</f>
        <v>Provision for civil works to convert manual Toll lanes to Mixed Manual / ETC lanes (Incl signage) - Overhead charges and Profit in respect of B-6010-a (%)</v>
      </c>
      <c r="D373" s="350" t="s">
        <v>213</v>
      </c>
      <c r="E373" s="351">
        <f>+G372</f>
        <v>0</v>
      </c>
      <c r="F373" s="352"/>
      <c r="G373" s="313">
        <f>+E373*F373</f>
        <v>0</v>
      </c>
      <c r="H373" s="233"/>
      <c r="I373" s="234"/>
      <c r="J373" s="229"/>
      <c r="K373" s="230"/>
      <c r="L373" s="230"/>
      <c r="M373" s="230"/>
      <c r="N373" s="230"/>
      <c r="O373" s="230"/>
      <c r="P373" s="230"/>
      <c r="Q373" s="230"/>
      <c r="R373" s="230"/>
      <c r="S373" s="230"/>
      <c r="T373" s="230"/>
      <c r="U373" s="231">
        <f>G373/6</f>
        <v>0</v>
      </c>
      <c r="V373" s="229"/>
      <c r="W373" s="230"/>
      <c r="X373" s="230"/>
      <c r="Y373" s="230"/>
      <c r="Z373" s="230"/>
      <c r="AA373" s="230"/>
      <c r="AB373" s="230"/>
      <c r="AC373" s="230"/>
      <c r="AD373" s="230"/>
      <c r="AE373" s="230"/>
      <c r="AF373" s="230"/>
      <c r="AG373" s="231">
        <f>G373/6</f>
        <v>0</v>
      </c>
      <c r="AH373" s="232"/>
      <c r="AI373" s="230"/>
      <c r="AJ373" s="230"/>
      <c r="AK373" s="230"/>
      <c r="AL373" s="230"/>
      <c r="AM373" s="230"/>
      <c r="AN373" s="230"/>
      <c r="AO373" s="230"/>
      <c r="AP373" s="230"/>
      <c r="AQ373" s="230"/>
      <c r="AR373" s="230"/>
      <c r="AS373" s="231">
        <f>G373/6</f>
        <v>0</v>
      </c>
      <c r="AT373" s="232"/>
      <c r="AU373" s="230"/>
      <c r="AV373" s="230"/>
      <c r="AW373" s="230"/>
      <c r="AX373" s="230"/>
      <c r="AY373" s="230"/>
      <c r="AZ373" s="230"/>
      <c r="BA373" s="230"/>
      <c r="BB373" s="230"/>
      <c r="BC373" s="230"/>
      <c r="BD373" s="230"/>
      <c r="BE373" s="231">
        <f>G373/6</f>
        <v>0</v>
      </c>
      <c r="BF373" s="232"/>
      <c r="BG373" s="230"/>
      <c r="BH373" s="230"/>
      <c r="BI373" s="230"/>
      <c r="BJ373" s="230"/>
      <c r="BK373" s="230"/>
      <c r="BL373" s="230"/>
      <c r="BM373" s="230"/>
      <c r="BN373" s="230"/>
      <c r="BO373" s="230"/>
      <c r="BP373" s="230"/>
      <c r="BQ373" s="231">
        <f>G373/6</f>
        <v>0</v>
      </c>
      <c r="BR373" s="232"/>
      <c r="BS373" s="230"/>
      <c r="BT373" s="230"/>
      <c r="BU373" s="230"/>
      <c r="BV373" s="230"/>
      <c r="BW373" s="230"/>
      <c r="BX373" s="230"/>
      <c r="BY373" s="230"/>
      <c r="BZ373" s="230"/>
      <c r="CA373" s="230"/>
      <c r="CB373" s="230"/>
      <c r="CC373" s="231">
        <f>G373-SUM(H373:CB373)</f>
        <v>0</v>
      </c>
      <c r="CD373" s="40" t="s">
        <v>50</v>
      </c>
    </row>
    <row r="374" spans="1:82" x14ac:dyDescent="0.35">
      <c r="A374" s="44"/>
      <c r="B374" s="74" t="s">
        <v>672</v>
      </c>
      <c r="C374" s="130" t="str">
        <f>"Provision for the upgrade of the plaza to the new SANRAL Brand ("&amp; TEXT(F374,"### ###") &amp;")"</f>
        <v>Provision for the upgrade of the plaza to the new SANRAL Brand (360 000)</v>
      </c>
      <c r="D374" s="29" t="s">
        <v>350</v>
      </c>
      <c r="E374" s="255">
        <v>1</v>
      </c>
      <c r="F374" s="223">
        <v>360000</v>
      </c>
      <c r="G374" s="75">
        <f t="shared" ref="G374" si="363">+E374*F374</f>
        <v>360000</v>
      </c>
      <c r="H374" s="233"/>
      <c r="I374" s="234"/>
      <c r="J374" s="229"/>
      <c r="K374" s="230"/>
      <c r="L374" s="230"/>
      <c r="M374" s="230"/>
      <c r="N374" s="230"/>
      <c r="O374" s="230"/>
      <c r="P374" s="230"/>
      <c r="Q374" s="230"/>
      <c r="R374" s="230"/>
      <c r="S374" s="230"/>
      <c r="T374" s="230"/>
      <c r="U374" s="231">
        <f t="shared" ref="U374" si="364">G374/6</f>
        <v>60000</v>
      </c>
      <c r="V374" s="229"/>
      <c r="W374" s="230"/>
      <c r="X374" s="230"/>
      <c r="Y374" s="230"/>
      <c r="Z374" s="230"/>
      <c r="AA374" s="230"/>
      <c r="AB374" s="230"/>
      <c r="AC374" s="230"/>
      <c r="AD374" s="230"/>
      <c r="AE374" s="230"/>
      <c r="AF374" s="230"/>
      <c r="AG374" s="231">
        <f t="shared" ref="AG374" si="365">G374/6</f>
        <v>60000</v>
      </c>
      <c r="AH374" s="232"/>
      <c r="AI374" s="230"/>
      <c r="AJ374" s="230"/>
      <c r="AK374" s="230"/>
      <c r="AL374" s="230"/>
      <c r="AM374" s="230"/>
      <c r="AN374" s="230"/>
      <c r="AO374" s="230"/>
      <c r="AP374" s="230"/>
      <c r="AQ374" s="230"/>
      <c r="AR374" s="230"/>
      <c r="AS374" s="231">
        <f t="shared" ref="AS374" si="366">G374/6</f>
        <v>60000</v>
      </c>
      <c r="AT374" s="232"/>
      <c r="AU374" s="230"/>
      <c r="AV374" s="230"/>
      <c r="AW374" s="230"/>
      <c r="AX374" s="230"/>
      <c r="AY374" s="230"/>
      <c r="AZ374" s="230"/>
      <c r="BA374" s="230"/>
      <c r="BB374" s="230"/>
      <c r="BC374" s="230"/>
      <c r="BD374" s="230"/>
      <c r="BE374" s="231">
        <f t="shared" ref="BE374" si="367">G374/6</f>
        <v>60000</v>
      </c>
      <c r="BF374" s="232"/>
      <c r="BG374" s="230"/>
      <c r="BH374" s="230"/>
      <c r="BI374" s="230"/>
      <c r="BJ374" s="230"/>
      <c r="BK374" s="230"/>
      <c r="BL374" s="230"/>
      <c r="BM374" s="230"/>
      <c r="BN374" s="230"/>
      <c r="BO374" s="230"/>
      <c r="BP374" s="230"/>
      <c r="BQ374" s="231">
        <f t="shared" ref="BQ374" si="368">G374/6</f>
        <v>60000</v>
      </c>
      <c r="BR374" s="232"/>
      <c r="BS374" s="230"/>
      <c r="BT374" s="230"/>
      <c r="BU374" s="230"/>
      <c r="BV374" s="230"/>
      <c r="BW374" s="230"/>
      <c r="BX374" s="230"/>
      <c r="BY374" s="230"/>
      <c r="BZ374" s="230"/>
      <c r="CA374" s="230"/>
      <c r="CB374" s="230"/>
      <c r="CC374" s="231">
        <f t="shared" ref="CC374" si="369">G374-SUM(H374:CB374)</f>
        <v>60000</v>
      </c>
      <c r="CD374" s="40" t="s">
        <v>50</v>
      </c>
    </row>
    <row r="375" spans="1:82" ht="26" x14ac:dyDescent="0.35">
      <c r="A375" s="44"/>
      <c r="B375" s="26" t="s">
        <v>673</v>
      </c>
      <c r="C375" s="27" t="str">
        <f>"Provision for the upgrade of the plaza to the new SANRAL Brand - Overhead charges and Profit in respect of B-6011-a ("&amp; TEXT(F375,"###%") &amp; ")"</f>
        <v>Provision for the upgrade of the plaza to the new SANRAL Brand - Overhead charges and Profit in respect of B-6011-a (%)</v>
      </c>
      <c r="D375" s="147" t="s">
        <v>213</v>
      </c>
      <c r="E375" s="291">
        <f>+G374</f>
        <v>360000</v>
      </c>
      <c r="F375" s="353"/>
      <c r="G375" s="75">
        <f>+E375*F375</f>
        <v>0</v>
      </c>
      <c r="H375" s="233"/>
      <c r="I375" s="234"/>
      <c r="J375" s="229"/>
      <c r="K375" s="230"/>
      <c r="L375" s="230"/>
      <c r="M375" s="230"/>
      <c r="N375" s="230"/>
      <c r="O375" s="230"/>
      <c r="P375" s="230"/>
      <c r="Q375" s="230"/>
      <c r="R375" s="230"/>
      <c r="S375" s="230"/>
      <c r="T375" s="230"/>
      <c r="U375" s="231">
        <f>G375/6</f>
        <v>0</v>
      </c>
      <c r="V375" s="229"/>
      <c r="W375" s="230"/>
      <c r="X375" s="230"/>
      <c r="Y375" s="230"/>
      <c r="Z375" s="230"/>
      <c r="AA375" s="230"/>
      <c r="AB375" s="230"/>
      <c r="AC375" s="230"/>
      <c r="AD375" s="230"/>
      <c r="AE375" s="230"/>
      <c r="AF375" s="230"/>
      <c r="AG375" s="231">
        <f>G375/6</f>
        <v>0</v>
      </c>
      <c r="AH375" s="232"/>
      <c r="AI375" s="230"/>
      <c r="AJ375" s="230"/>
      <c r="AK375" s="230"/>
      <c r="AL375" s="230"/>
      <c r="AM375" s="230"/>
      <c r="AN375" s="230"/>
      <c r="AO375" s="230"/>
      <c r="AP375" s="230"/>
      <c r="AQ375" s="230"/>
      <c r="AR375" s="230"/>
      <c r="AS375" s="231">
        <f>G375/6</f>
        <v>0</v>
      </c>
      <c r="AT375" s="232"/>
      <c r="AU375" s="230"/>
      <c r="AV375" s="230"/>
      <c r="AW375" s="230"/>
      <c r="AX375" s="230"/>
      <c r="AY375" s="230"/>
      <c r="AZ375" s="230"/>
      <c r="BA375" s="230"/>
      <c r="BB375" s="230"/>
      <c r="BC375" s="230"/>
      <c r="BD375" s="230"/>
      <c r="BE375" s="231">
        <f>G375/6</f>
        <v>0</v>
      </c>
      <c r="BF375" s="232"/>
      <c r="BG375" s="230"/>
      <c r="BH375" s="230"/>
      <c r="BI375" s="230"/>
      <c r="BJ375" s="230"/>
      <c r="BK375" s="230"/>
      <c r="BL375" s="230"/>
      <c r="BM375" s="230"/>
      <c r="BN375" s="230"/>
      <c r="BO375" s="230"/>
      <c r="BP375" s="230"/>
      <c r="BQ375" s="231">
        <f>G375/6</f>
        <v>0</v>
      </c>
      <c r="BR375" s="232"/>
      <c r="BS375" s="230"/>
      <c r="BT375" s="230"/>
      <c r="BU375" s="230"/>
      <c r="BV375" s="230"/>
      <c r="BW375" s="230"/>
      <c r="BX375" s="230"/>
      <c r="BY375" s="230"/>
      <c r="BZ375" s="230"/>
      <c r="CA375" s="230"/>
      <c r="CB375" s="230"/>
      <c r="CC375" s="231">
        <f>G375-SUM(H375:CB375)</f>
        <v>0</v>
      </c>
      <c r="CD375" s="40" t="s">
        <v>50</v>
      </c>
    </row>
    <row r="376" spans="1:82" s="319" customFormat="1" x14ac:dyDescent="0.35">
      <c r="A376" s="344"/>
      <c r="B376" s="310" t="s">
        <v>674</v>
      </c>
      <c r="C376" s="325" t="str">
        <f>"Provision for the Upgrade / Replacement of Electrical Equipment to Energy Saving Equipment(s) ("&amp; TEXT(F376,"## ### ###") &amp;")"</f>
        <v>Provision for the Upgrade / Replacement of Electrical Equipment to Energy Saving Equipment(s) ()</v>
      </c>
      <c r="D376" s="345" t="s">
        <v>350</v>
      </c>
      <c r="E376" s="312">
        <v>0</v>
      </c>
      <c r="F376" s="324">
        <v>0</v>
      </c>
      <c r="G376" s="313">
        <f t="shared" ref="G376" si="370">+E376*F376</f>
        <v>0</v>
      </c>
      <c r="H376" s="346"/>
      <c r="I376" s="347"/>
      <c r="J376" s="314"/>
      <c r="K376" s="316"/>
      <c r="L376" s="316"/>
      <c r="M376" s="316"/>
      <c r="N376" s="316"/>
      <c r="O376" s="316"/>
      <c r="P376" s="316"/>
      <c r="Q376" s="316"/>
      <c r="R376" s="316"/>
      <c r="S376" s="316"/>
      <c r="T376" s="316"/>
      <c r="U376" s="315">
        <f t="shared" ref="U376" si="371">G376/6</f>
        <v>0</v>
      </c>
      <c r="V376" s="314"/>
      <c r="W376" s="316"/>
      <c r="X376" s="316"/>
      <c r="Y376" s="316"/>
      <c r="Z376" s="316"/>
      <c r="AA376" s="316"/>
      <c r="AB376" s="316"/>
      <c r="AC376" s="316"/>
      <c r="AD376" s="316"/>
      <c r="AE376" s="316"/>
      <c r="AF376" s="316"/>
      <c r="AG376" s="315">
        <f t="shared" ref="AG376" si="372">G376/6</f>
        <v>0</v>
      </c>
      <c r="AH376" s="317"/>
      <c r="AI376" s="316"/>
      <c r="AJ376" s="316"/>
      <c r="AK376" s="316"/>
      <c r="AL376" s="316"/>
      <c r="AM376" s="316"/>
      <c r="AN376" s="316"/>
      <c r="AO376" s="316"/>
      <c r="AP376" s="316"/>
      <c r="AQ376" s="316"/>
      <c r="AR376" s="316"/>
      <c r="AS376" s="315">
        <f t="shared" ref="AS376" si="373">G376/6</f>
        <v>0</v>
      </c>
      <c r="AT376" s="317"/>
      <c r="AU376" s="316"/>
      <c r="AV376" s="316"/>
      <c r="AW376" s="316"/>
      <c r="AX376" s="316"/>
      <c r="AY376" s="316"/>
      <c r="AZ376" s="316"/>
      <c r="BA376" s="316"/>
      <c r="BB376" s="316"/>
      <c r="BC376" s="316"/>
      <c r="BD376" s="316"/>
      <c r="BE376" s="315">
        <f t="shared" ref="BE376" si="374">G376/6</f>
        <v>0</v>
      </c>
      <c r="BF376" s="317"/>
      <c r="BG376" s="316"/>
      <c r="BH376" s="316"/>
      <c r="BI376" s="316"/>
      <c r="BJ376" s="316"/>
      <c r="BK376" s="316"/>
      <c r="BL376" s="316"/>
      <c r="BM376" s="316"/>
      <c r="BN376" s="316"/>
      <c r="BO376" s="316"/>
      <c r="BP376" s="316"/>
      <c r="BQ376" s="315">
        <f t="shared" ref="BQ376" si="375">G376/6</f>
        <v>0</v>
      </c>
      <c r="BR376" s="317"/>
      <c r="BS376" s="316"/>
      <c r="BT376" s="316"/>
      <c r="BU376" s="316"/>
      <c r="BV376" s="316"/>
      <c r="BW376" s="316"/>
      <c r="BX376" s="316"/>
      <c r="BY376" s="316"/>
      <c r="BZ376" s="316"/>
      <c r="CA376" s="316"/>
      <c r="CB376" s="316"/>
      <c r="CC376" s="315">
        <f t="shared" ref="CC376" si="376">G376-SUM(H376:CB376)</f>
        <v>0</v>
      </c>
      <c r="CD376" s="318" t="s">
        <v>50</v>
      </c>
    </row>
    <row r="377" spans="1:82" s="319" customFormat="1" ht="26" x14ac:dyDescent="0.35">
      <c r="A377" s="344"/>
      <c r="B377" s="348" t="s">
        <v>675</v>
      </c>
      <c r="C377" s="349" t="str">
        <f>"Provision for the Upgrade / Replacement of Electrical Equipment to Energy Saving Equipment(s) - Overhead Charges and profit in respect of B-6012-a ("&amp; TEXT(F377,"###%") &amp; ")"</f>
        <v>Provision for the Upgrade / Replacement of Electrical Equipment to Energy Saving Equipment(s) - Overhead Charges and profit in respect of B-6012-a (%)</v>
      </c>
      <c r="D377" s="350" t="s">
        <v>213</v>
      </c>
      <c r="E377" s="351">
        <f>+G376</f>
        <v>0</v>
      </c>
      <c r="F377" s="352"/>
      <c r="G377" s="313">
        <f>+E377*F377</f>
        <v>0</v>
      </c>
      <c r="H377" s="346"/>
      <c r="I377" s="347"/>
      <c r="J377" s="314"/>
      <c r="K377" s="316"/>
      <c r="L377" s="316"/>
      <c r="M377" s="316"/>
      <c r="N377" s="316"/>
      <c r="O377" s="316"/>
      <c r="P377" s="316"/>
      <c r="Q377" s="316"/>
      <c r="R377" s="316"/>
      <c r="S377" s="316"/>
      <c r="T377" s="316"/>
      <c r="U377" s="315">
        <f>G377/6</f>
        <v>0</v>
      </c>
      <c r="V377" s="314"/>
      <c r="W377" s="316"/>
      <c r="X377" s="316"/>
      <c r="Y377" s="316"/>
      <c r="Z377" s="316"/>
      <c r="AA377" s="316"/>
      <c r="AB377" s="316"/>
      <c r="AC377" s="316"/>
      <c r="AD377" s="316"/>
      <c r="AE377" s="316"/>
      <c r="AF377" s="316"/>
      <c r="AG377" s="315">
        <f>G377/6</f>
        <v>0</v>
      </c>
      <c r="AH377" s="317"/>
      <c r="AI377" s="316"/>
      <c r="AJ377" s="316"/>
      <c r="AK377" s="316"/>
      <c r="AL377" s="316"/>
      <c r="AM377" s="316"/>
      <c r="AN377" s="316"/>
      <c r="AO377" s="316"/>
      <c r="AP377" s="316"/>
      <c r="AQ377" s="316"/>
      <c r="AR377" s="316"/>
      <c r="AS377" s="315">
        <f>G377/6</f>
        <v>0</v>
      </c>
      <c r="AT377" s="317"/>
      <c r="AU377" s="316"/>
      <c r="AV377" s="316"/>
      <c r="AW377" s="316"/>
      <c r="AX377" s="316"/>
      <c r="AY377" s="316"/>
      <c r="AZ377" s="316"/>
      <c r="BA377" s="316"/>
      <c r="BB377" s="316"/>
      <c r="BC377" s="316"/>
      <c r="BD377" s="316"/>
      <c r="BE377" s="315">
        <f>G377/6</f>
        <v>0</v>
      </c>
      <c r="BF377" s="317"/>
      <c r="BG377" s="316"/>
      <c r="BH377" s="316"/>
      <c r="BI377" s="316"/>
      <c r="BJ377" s="316"/>
      <c r="BK377" s="316"/>
      <c r="BL377" s="316"/>
      <c r="BM377" s="316"/>
      <c r="BN377" s="316"/>
      <c r="BO377" s="316"/>
      <c r="BP377" s="316"/>
      <c r="BQ377" s="315">
        <f>G377/6</f>
        <v>0</v>
      </c>
      <c r="BR377" s="317"/>
      <c r="BS377" s="316"/>
      <c r="BT377" s="316"/>
      <c r="BU377" s="316"/>
      <c r="BV377" s="316"/>
      <c r="BW377" s="316"/>
      <c r="BX377" s="316"/>
      <c r="BY377" s="316"/>
      <c r="BZ377" s="316"/>
      <c r="CA377" s="316"/>
      <c r="CB377" s="316"/>
      <c r="CC377" s="315">
        <f>G377-SUM(H377:CB377)</f>
        <v>0</v>
      </c>
      <c r="CD377" s="318" t="s">
        <v>50</v>
      </c>
    </row>
    <row r="378" spans="1:82" x14ac:dyDescent="0.35">
      <c r="A378" s="44"/>
      <c r="B378" s="177" t="s">
        <v>676</v>
      </c>
      <c r="C378" s="178" t="str">
        <f>"Provision for the upgrade to Security Toll Booths ("&amp; TEXT(F378,"## ### ###") &amp;")"</f>
        <v>Provision for the upgrade to Security Toll Booths ()</v>
      </c>
      <c r="D378" s="179" t="s">
        <v>350</v>
      </c>
      <c r="E378" s="283">
        <v>0</v>
      </c>
      <c r="F378" s="324">
        <v>0</v>
      </c>
      <c r="G378" s="175">
        <f t="shared" ref="G378" si="377">+E378*F378</f>
        <v>0</v>
      </c>
      <c r="H378" s="233"/>
      <c r="I378" s="234"/>
      <c r="J378" s="229"/>
      <c r="K378" s="230"/>
      <c r="L378" s="230"/>
      <c r="M378" s="230"/>
      <c r="N378" s="230"/>
      <c r="O378" s="230"/>
      <c r="P378" s="230"/>
      <c r="Q378" s="230"/>
      <c r="R378" s="230"/>
      <c r="S378" s="230"/>
      <c r="T378" s="230"/>
      <c r="U378" s="231">
        <f t="shared" ref="U378" si="378">G378/6</f>
        <v>0</v>
      </c>
      <c r="V378" s="229"/>
      <c r="W378" s="230"/>
      <c r="X378" s="230"/>
      <c r="Y378" s="230"/>
      <c r="Z378" s="230"/>
      <c r="AA378" s="230"/>
      <c r="AB378" s="230"/>
      <c r="AC378" s="230"/>
      <c r="AD378" s="230"/>
      <c r="AE378" s="230"/>
      <c r="AF378" s="230"/>
      <c r="AG378" s="231">
        <f t="shared" ref="AG378" si="379">G378/6</f>
        <v>0</v>
      </c>
      <c r="AH378" s="232"/>
      <c r="AI378" s="230"/>
      <c r="AJ378" s="230"/>
      <c r="AK378" s="230"/>
      <c r="AL378" s="230"/>
      <c r="AM378" s="230"/>
      <c r="AN378" s="230"/>
      <c r="AO378" s="230"/>
      <c r="AP378" s="230"/>
      <c r="AQ378" s="230"/>
      <c r="AR378" s="230"/>
      <c r="AS378" s="231">
        <f t="shared" ref="AS378" si="380">G378/6</f>
        <v>0</v>
      </c>
      <c r="AT378" s="232"/>
      <c r="AU378" s="230"/>
      <c r="AV378" s="230"/>
      <c r="AW378" s="230"/>
      <c r="AX378" s="230"/>
      <c r="AY378" s="230"/>
      <c r="AZ378" s="230"/>
      <c r="BA378" s="230"/>
      <c r="BB378" s="230"/>
      <c r="BC378" s="230"/>
      <c r="BD378" s="230"/>
      <c r="BE378" s="231">
        <f t="shared" ref="BE378" si="381">G378/6</f>
        <v>0</v>
      </c>
      <c r="BF378" s="232"/>
      <c r="BG378" s="230"/>
      <c r="BH378" s="230"/>
      <c r="BI378" s="230"/>
      <c r="BJ378" s="230"/>
      <c r="BK378" s="230"/>
      <c r="BL378" s="230"/>
      <c r="BM378" s="230"/>
      <c r="BN378" s="230"/>
      <c r="BO378" s="230"/>
      <c r="BP378" s="230"/>
      <c r="BQ378" s="231">
        <f t="shared" ref="BQ378" si="382">G378/6</f>
        <v>0</v>
      </c>
      <c r="BR378" s="232"/>
      <c r="BS378" s="230"/>
      <c r="BT378" s="230"/>
      <c r="BU378" s="230"/>
      <c r="BV378" s="230"/>
      <c r="BW378" s="230"/>
      <c r="BX378" s="230"/>
      <c r="BY378" s="230"/>
      <c r="BZ378" s="230"/>
      <c r="CA378" s="230"/>
      <c r="CB378" s="230"/>
      <c r="CC378" s="231">
        <f t="shared" ref="CC378" si="383">G378-SUM(H378:CB378)</f>
        <v>0</v>
      </c>
      <c r="CD378" s="40" t="s">
        <v>50</v>
      </c>
    </row>
    <row r="379" spans="1:82" x14ac:dyDescent="0.35">
      <c r="A379" s="44"/>
      <c r="B379" s="294" t="s">
        <v>677</v>
      </c>
      <c r="C379" s="295" t="str">
        <f>"Provision for the upgrade to Security Toll Booths - Overhead charges and Profit in respect of B-6013-a ("&amp; TEXT(F379,"###%") &amp; ")"</f>
        <v>Provision for the upgrade to Security Toll Booths - Overhead charges and Profit in respect of B-6013-a (%)</v>
      </c>
      <c r="D379" s="296" t="s">
        <v>213</v>
      </c>
      <c r="E379" s="297">
        <f>+G378</f>
        <v>0</v>
      </c>
      <c r="F379" s="304"/>
      <c r="G379" s="175">
        <f>+E379*F379</f>
        <v>0</v>
      </c>
      <c r="H379" s="233"/>
      <c r="I379" s="234"/>
      <c r="J379" s="229"/>
      <c r="K379" s="230"/>
      <c r="L379" s="230"/>
      <c r="M379" s="230"/>
      <c r="N379" s="230"/>
      <c r="O379" s="230"/>
      <c r="P379" s="230"/>
      <c r="Q379" s="230"/>
      <c r="R379" s="230"/>
      <c r="S379" s="230"/>
      <c r="T379" s="230"/>
      <c r="U379" s="231">
        <f>G379/6</f>
        <v>0</v>
      </c>
      <c r="V379" s="229"/>
      <c r="W379" s="230"/>
      <c r="X379" s="230"/>
      <c r="Y379" s="230"/>
      <c r="Z379" s="230"/>
      <c r="AA379" s="230"/>
      <c r="AB379" s="230"/>
      <c r="AC379" s="230"/>
      <c r="AD379" s="230"/>
      <c r="AE379" s="230"/>
      <c r="AF379" s="230"/>
      <c r="AG379" s="231">
        <f>G379/6</f>
        <v>0</v>
      </c>
      <c r="AH379" s="232"/>
      <c r="AI379" s="230"/>
      <c r="AJ379" s="230"/>
      <c r="AK379" s="230"/>
      <c r="AL379" s="230"/>
      <c r="AM379" s="230"/>
      <c r="AN379" s="230"/>
      <c r="AO379" s="230"/>
      <c r="AP379" s="230"/>
      <c r="AQ379" s="230"/>
      <c r="AR379" s="230"/>
      <c r="AS379" s="231">
        <f>G379/6</f>
        <v>0</v>
      </c>
      <c r="AT379" s="232"/>
      <c r="AU379" s="230"/>
      <c r="AV379" s="230"/>
      <c r="AW379" s="230"/>
      <c r="AX379" s="230"/>
      <c r="AY379" s="230"/>
      <c r="AZ379" s="230"/>
      <c r="BA379" s="230"/>
      <c r="BB379" s="230"/>
      <c r="BC379" s="230"/>
      <c r="BD379" s="230"/>
      <c r="BE379" s="231">
        <f>G379/6</f>
        <v>0</v>
      </c>
      <c r="BF379" s="232"/>
      <c r="BG379" s="230"/>
      <c r="BH379" s="230"/>
      <c r="BI379" s="230"/>
      <c r="BJ379" s="230"/>
      <c r="BK379" s="230"/>
      <c r="BL379" s="230"/>
      <c r="BM379" s="230"/>
      <c r="BN379" s="230"/>
      <c r="BO379" s="230"/>
      <c r="BP379" s="230"/>
      <c r="BQ379" s="231">
        <f>G379/6</f>
        <v>0</v>
      </c>
      <c r="BR379" s="232"/>
      <c r="BS379" s="230"/>
      <c r="BT379" s="230"/>
      <c r="BU379" s="230"/>
      <c r="BV379" s="230"/>
      <c r="BW379" s="230"/>
      <c r="BX379" s="230"/>
      <c r="BY379" s="230"/>
      <c r="BZ379" s="230"/>
      <c r="CA379" s="230"/>
      <c r="CB379" s="230"/>
      <c r="CC379" s="231">
        <f>G379-SUM(H379:CB379)</f>
        <v>0</v>
      </c>
      <c r="CD379" s="40" t="s">
        <v>50</v>
      </c>
    </row>
    <row r="380" spans="1:82" x14ac:dyDescent="0.35">
      <c r="A380" s="44"/>
      <c r="B380" s="74" t="s">
        <v>758</v>
      </c>
      <c r="C380" s="28" t="s">
        <v>759</v>
      </c>
      <c r="D380" s="29" t="s">
        <v>350</v>
      </c>
      <c r="E380" s="255">
        <v>1</v>
      </c>
      <c r="F380" s="77">
        <v>3000000</v>
      </c>
      <c r="G380" s="75">
        <f t="shared" ref="G380:G383" si="384">+E380*F380</f>
        <v>3000000</v>
      </c>
      <c r="H380" s="233"/>
      <c r="I380" s="234"/>
      <c r="J380" s="229"/>
      <c r="K380" s="230"/>
      <c r="L380" s="230"/>
      <c r="M380" s="230"/>
      <c r="N380" s="230"/>
      <c r="O380" s="230"/>
      <c r="P380" s="230"/>
      <c r="Q380" s="230"/>
      <c r="R380" s="230"/>
      <c r="S380" s="230"/>
      <c r="T380" s="230"/>
      <c r="U380" s="231">
        <f t="shared" ref="U380:U383" si="385">G380/6</f>
        <v>500000</v>
      </c>
      <c r="V380" s="229"/>
      <c r="W380" s="230"/>
      <c r="X380" s="230"/>
      <c r="Y380" s="230"/>
      <c r="Z380" s="230"/>
      <c r="AA380" s="230"/>
      <c r="AB380" s="230"/>
      <c r="AC380" s="230"/>
      <c r="AD380" s="230"/>
      <c r="AE380" s="230"/>
      <c r="AF380" s="230"/>
      <c r="AG380" s="231">
        <f t="shared" ref="AG380:AG383" si="386">G380/6</f>
        <v>500000</v>
      </c>
      <c r="AH380" s="232"/>
      <c r="AI380" s="230"/>
      <c r="AJ380" s="230"/>
      <c r="AK380" s="230"/>
      <c r="AL380" s="230"/>
      <c r="AM380" s="230"/>
      <c r="AN380" s="230"/>
      <c r="AO380" s="230"/>
      <c r="AP380" s="230"/>
      <c r="AQ380" s="230"/>
      <c r="AR380" s="230"/>
      <c r="AS380" s="231">
        <f t="shared" ref="AS380:AS383" si="387">G380/6</f>
        <v>500000</v>
      </c>
      <c r="AT380" s="232"/>
      <c r="AU380" s="230"/>
      <c r="AV380" s="230"/>
      <c r="AW380" s="230"/>
      <c r="AX380" s="230"/>
      <c r="AY380" s="230"/>
      <c r="AZ380" s="230"/>
      <c r="BA380" s="230"/>
      <c r="BB380" s="230"/>
      <c r="BC380" s="230"/>
      <c r="BD380" s="230"/>
      <c r="BE380" s="231">
        <f t="shared" ref="BE380:BE383" si="388">G380/6</f>
        <v>500000</v>
      </c>
      <c r="BF380" s="232"/>
      <c r="BG380" s="230"/>
      <c r="BH380" s="230"/>
      <c r="BI380" s="230"/>
      <c r="BJ380" s="230"/>
      <c r="BK380" s="230"/>
      <c r="BL380" s="230"/>
      <c r="BM380" s="230"/>
      <c r="BN380" s="230"/>
      <c r="BO380" s="230"/>
      <c r="BP380" s="230"/>
      <c r="BQ380" s="231">
        <f t="shared" ref="BQ380:BQ383" si="389">G380/6</f>
        <v>500000</v>
      </c>
      <c r="BR380" s="232"/>
      <c r="BS380" s="230"/>
      <c r="BT380" s="230"/>
      <c r="BU380" s="230"/>
      <c r="BV380" s="230"/>
      <c r="BW380" s="230"/>
      <c r="BX380" s="230"/>
      <c r="BY380" s="230"/>
      <c r="BZ380" s="230"/>
      <c r="CA380" s="230"/>
      <c r="CB380" s="230"/>
      <c r="CC380" s="231">
        <f t="shared" ref="CC380:CC383" si="390">G380-SUM(H380:CB380)</f>
        <v>500000</v>
      </c>
      <c r="CD380" s="40" t="s">
        <v>50</v>
      </c>
    </row>
    <row r="381" spans="1:82" x14ac:dyDescent="0.35">
      <c r="A381" s="176"/>
      <c r="B381" s="26" t="s">
        <v>760</v>
      </c>
      <c r="C381" s="27" t="s">
        <v>761</v>
      </c>
      <c r="D381" s="147" t="s">
        <v>213</v>
      </c>
      <c r="E381" s="291">
        <f t="shared" ref="E381" si="391">+G380</f>
        <v>3000000</v>
      </c>
      <c r="F381" s="353"/>
      <c r="G381" s="75">
        <f t="shared" si="384"/>
        <v>0</v>
      </c>
      <c r="H381" s="233"/>
      <c r="I381" s="234"/>
      <c r="J381" s="229"/>
      <c r="K381" s="230"/>
      <c r="L381" s="230"/>
      <c r="M381" s="230"/>
      <c r="N381" s="230"/>
      <c r="O381" s="230"/>
      <c r="P381" s="230"/>
      <c r="Q381" s="230"/>
      <c r="R381" s="230"/>
      <c r="S381" s="230"/>
      <c r="T381" s="230"/>
      <c r="U381" s="231">
        <f t="shared" si="385"/>
        <v>0</v>
      </c>
      <c r="V381" s="229"/>
      <c r="W381" s="230"/>
      <c r="X381" s="230"/>
      <c r="Y381" s="230"/>
      <c r="Z381" s="230"/>
      <c r="AA381" s="230"/>
      <c r="AB381" s="230"/>
      <c r="AC381" s="230"/>
      <c r="AD381" s="230"/>
      <c r="AE381" s="230"/>
      <c r="AF381" s="230"/>
      <c r="AG381" s="231">
        <f t="shared" si="386"/>
        <v>0</v>
      </c>
      <c r="AH381" s="232"/>
      <c r="AI381" s="230"/>
      <c r="AJ381" s="230"/>
      <c r="AK381" s="230"/>
      <c r="AL381" s="230"/>
      <c r="AM381" s="230"/>
      <c r="AN381" s="230"/>
      <c r="AO381" s="230"/>
      <c r="AP381" s="230"/>
      <c r="AQ381" s="230"/>
      <c r="AR381" s="230"/>
      <c r="AS381" s="231">
        <f t="shared" si="387"/>
        <v>0</v>
      </c>
      <c r="AT381" s="232"/>
      <c r="AU381" s="230"/>
      <c r="AV381" s="230"/>
      <c r="AW381" s="230"/>
      <c r="AX381" s="230"/>
      <c r="AY381" s="230"/>
      <c r="AZ381" s="230"/>
      <c r="BA381" s="230"/>
      <c r="BB381" s="230"/>
      <c r="BC381" s="230"/>
      <c r="BD381" s="230"/>
      <c r="BE381" s="231">
        <f t="shared" si="388"/>
        <v>0</v>
      </c>
      <c r="BF381" s="232"/>
      <c r="BG381" s="230"/>
      <c r="BH381" s="230"/>
      <c r="BI381" s="230"/>
      <c r="BJ381" s="230"/>
      <c r="BK381" s="230"/>
      <c r="BL381" s="230"/>
      <c r="BM381" s="230"/>
      <c r="BN381" s="230"/>
      <c r="BO381" s="230"/>
      <c r="BP381" s="230"/>
      <c r="BQ381" s="231">
        <f t="shared" si="389"/>
        <v>0</v>
      </c>
      <c r="BR381" s="232"/>
      <c r="BS381" s="230"/>
      <c r="BT381" s="230"/>
      <c r="BU381" s="230"/>
      <c r="BV381" s="230"/>
      <c r="BW381" s="230"/>
      <c r="BX381" s="230"/>
      <c r="BY381" s="230"/>
      <c r="BZ381" s="230"/>
      <c r="CA381" s="230"/>
      <c r="CB381" s="230"/>
      <c r="CC381" s="231">
        <f t="shared" si="390"/>
        <v>0</v>
      </c>
      <c r="CD381" s="40" t="s">
        <v>50</v>
      </c>
    </row>
    <row r="382" spans="1:82" x14ac:dyDescent="0.35">
      <c r="A382" s="44"/>
      <c r="B382" s="74" t="s">
        <v>762</v>
      </c>
      <c r="C382" s="28" t="s">
        <v>763</v>
      </c>
      <c r="D382" s="29" t="s">
        <v>350</v>
      </c>
      <c r="E382" s="255">
        <v>1</v>
      </c>
      <c r="F382" s="77">
        <v>2000000</v>
      </c>
      <c r="G382" s="75">
        <f t="shared" si="384"/>
        <v>2000000</v>
      </c>
      <c r="H382" s="233"/>
      <c r="I382" s="234"/>
      <c r="J382" s="229"/>
      <c r="K382" s="230"/>
      <c r="L382" s="230"/>
      <c r="M382" s="230"/>
      <c r="N382" s="230"/>
      <c r="O382" s="230"/>
      <c r="P382" s="230"/>
      <c r="Q382" s="230"/>
      <c r="R382" s="230"/>
      <c r="S382" s="230"/>
      <c r="T382" s="230"/>
      <c r="U382" s="231">
        <f t="shared" si="385"/>
        <v>333333.33</v>
      </c>
      <c r="V382" s="229"/>
      <c r="W382" s="230"/>
      <c r="X382" s="230"/>
      <c r="Y382" s="230"/>
      <c r="Z382" s="230"/>
      <c r="AA382" s="230"/>
      <c r="AB382" s="230"/>
      <c r="AC382" s="230"/>
      <c r="AD382" s="230"/>
      <c r="AE382" s="230"/>
      <c r="AF382" s="230"/>
      <c r="AG382" s="231">
        <f t="shared" si="386"/>
        <v>333333.33</v>
      </c>
      <c r="AH382" s="232"/>
      <c r="AI382" s="230"/>
      <c r="AJ382" s="230"/>
      <c r="AK382" s="230"/>
      <c r="AL382" s="230"/>
      <c r="AM382" s="230"/>
      <c r="AN382" s="230"/>
      <c r="AO382" s="230"/>
      <c r="AP382" s="230"/>
      <c r="AQ382" s="230"/>
      <c r="AR382" s="230"/>
      <c r="AS382" s="231">
        <f t="shared" si="387"/>
        <v>333333.33</v>
      </c>
      <c r="AT382" s="232"/>
      <c r="AU382" s="230"/>
      <c r="AV382" s="230"/>
      <c r="AW382" s="230"/>
      <c r="AX382" s="230"/>
      <c r="AY382" s="230"/>
      <c r="AZ382" s="230"/>
      <c r="BA382" s="230"/>
      <c r="BB382" s="230"/>
      <c r="BC382" s="230"/>
      <c r="BD382" s="230"/>
      <c r="BE382" s="231">
        <f t="shared" si="388"/>
        <v>333333.33</v>
      </c>
      <c r="BF382" s="232"/>
      <c r="BG382" s="230"/>
      <c r="BH382" s="230"/>
      <c r="BI382" s="230"/>
      <c r="BJ382" s="230"/>
      <c r="BK382" s="230"/>
      <c r="BL382" s="230"/>
      <c r="BM382" s="230"/>
      <c r="BN382" s="230"/>
      <c r="BO382" s="230"/>
      <c r="BP382" s="230"/>
      <c r="BQ382" s="231">
        <f t="shared" si="389"/>
        <v>333333.33</v>
      </c>
      <c r="BR382" s="232"/>
      <c r="BS382" s="230"/>
      <c r="BT382" s="230"/>
      <c r="BU382" s="230"/>
      <c r="BV382" s="230"/>
      <c r="BW382" s="230"/>
      <c r="BX382" s="230"/>
      <c r="BY382" s="230"/>
      <c r="BZ382" s="230"/>
      <c r="CA382" s="230"/>
      <c r="CB382" s="230"/>
      <c r="CC382" s="231">
        <f t="shared" si="390"/>
        <v>333333.34999999998</v>
      </c>
      <c r="CD382" s="40" t="s">
        <v>50</v>
      </c>
    </row>
    <row r="383" spans="1:82" x14ac:dyDescent="0.35">
      <c r="A383" s="176"/>
      <c r="B383" s="26" t="s">
        <v>764</v>
      </c>
      <c r="C383" s="27" t="s">
        <v>761</v>
      </c>
      <c r="D383" s="147" t="s">
        <v>213</v>
      </c>
      <c r="E383" s="291">
        <f t="shared" ref="E383" si="392">+G382</f>
        <v>2000000</v>
      </c>
      <c r="F383" s="353"/>
      <c r="G383" s="75">
        <f t="shared" si="384"/>
        <v>0</v>
      </c>
      <c r="H383" s="233"/>
      <c r="I383" s="234"/>
      <c r="J383" s="229"/>
      <c r="K383" s="230"/>
      <c r="L383" s="230"/>
      <c r="M383" s="230"/>
      <c r="N383" s="230"/>
      <c r="O383" s="230"/>
      <c r="P383" s="230"/>
      <c r="Q383" s="230"/>
      <c r="R383" s="230"/>
      <c r="S383" s="230"/>
      <c r="T383" s="230"/>
      <c r="U383" s="231">
        <f t="shared" si="385"/>
        <v>0</v>
      </c>
      <c r="V383" s="229"/>
      <c r="W383" s="230"/>
      <c r="X383" s="230"/>
      <c r="Y383" s="230"/>
      <c r="Z383" s="230"/>
      <c r="AA383" s="230"/>
      <c r="AB383" s="230"/>
      <c r="AC383" s="230"/>
      <c r="AD383" s="230"/>
      <c r="AE383" s="230"/>
      <c r="AF383" s="230"/>
      <c r="AG383" s="231">
        <f t="shared" si="386"/>
        <v>0</v>
      </c>
      <c r="AH383" s="232"/>
      <c r="AI383" s="230"/>
      <c r="AJ383" s="230"/>
      <c r="AK383" s="230"/>
      <c r="AL383" s="230"/>
      <c r="AM383" s="230"/>
      <c r="AN383" s="230"/>
      <c r="AO383" s="230"/>
      <c r="AP383" s="230"/>
      <c r="AQ383" s="230"/>
      <c r="AR383" s="230"/>
      <c r="AS383" s="231">
        <f t="shared" si="387"/>
        <v>0</v>
      </c>
      <c r="AT383" s="232"/>
      <c r="AU383" s="230"/>
      <c r="AV383" s="230"/>
      <c r="AW383" s="230"/>
      <c r="AX383" s="230"/>
      <c r="AY383" s="230"/>
      <c r="AZ383" s="230"/>
      <c r="BA383" s="230"/>
      <c r="BB383" s="230"/>
      <c r="BC383" s="230"/>
      <c r="BD383" s="230"/>
      <c r="BE383" s="231">
        <f t="shared" si="388"/>
        <v>0</v>
      </c>
      <c r="BF383" s="232"/>
      <c r="BG383" s="230"/>
      <c r="BH383" s="230"/>
      <c r="BI383" s="230"/>
      <c r="BJ383" s="230"/>
      <c r="BK383" s="230"/>
      <c r="BL383" s="230"/>
      <c r="BM383" s="230"/>
      <c r="BN383" s="230"/>
      <c r="BO383" s="230"/>
      <c r="BP383" s="230"/>
      <c r="BQ383" s="231">
        <f t="shared" si="389"/>
        <v>0</v>
      </c>
      <c r="BR383" s="232"/>
      <c r="BS383" s="230"/>
      <c r="BT383" s="230"/>
      <c r="BU383" s="230"/>
      <c r="BV383" s="230"/>
      <c r="BW383" s="230"/>
      <c r="BX383" s="230"/>
      <c r="BY383" s="230"/>
      <c r="BZ383" s="230"/>
      <c r="CA383" s="230"/>
      <c r="CB383" s="230"/>
      <c r="CC383" s="231">
        <f t="shared" si="390"/>
        <v>0</v>
      </c>
      <c r="CD383" s="40" t="s">
        <v>50</v>
      </c>
    </row>
    <row r="384" spans="1:82" ht="26" x14ac:dyDescent="0.35">
      <c r="A384" s="44"/>
      <c r="B384" s="74" t="s">
        <v>754</v>
      </c>
      <c r="C384" s="28" t="str">
        <f>"Nominated Subcontract (NSC) DB Works and Services (including Provisional Sums and allowances in the Nominated Subcontract ("&amp; TEXT(F384,"## ### ###") &amp;")"</f>
        <v>Nominated Subcontract (NSC) DB Works and Services (including Provisional Sums and allowances in the Nominated Subcontract (40 000 000)</v>
      </c>
      <c r="D384" s="29" t="s">
        <v>350</v>
      </c>
      <c r="E384" s="255">
        <v>1</v>
      </c>
      <c r="F384" s="77">
        <v>40000000</v>
      </c>
      <c r="G384" s="75">
        <f t="shared" ref="G384:G389" si="393">+E384*F384</f>
        <v>40000000</v>
      </c>
      <c r="H384" s="233"/>
      <c r="I384" s="234"/>
      <c r="J384" s="229"/>
      <c r="K384" s="230"/>
      <c r="L384" s="230"/>
      <c r="M384" s="230"/>
      <c r="N384" s="230"/>
      <c r="O384" s="230"/>
      <c r="P384" s="230"/>
      <c r="Q384" s="230"/>
      <c r="R384" s="230"/>
      <c r="S384" s="230"/>
      <c r="T384" s="230"/>
      <c r="U384" s="231"/>
      <c r="V384" s="229"/>
      <c r="W384" s="230"/>
      <c r="X384" s="230"/>
      <c r="Y384" s="230"/>
      <c r="Z384" s="230"/>
      <c r="AA384" s="230"/>
      <c r="AB384" s="230">
        <f>$F$384/54</f>
        <v>740740.74</v>
      </c>
      <c r="AC384" s="230">
        <f t="shared" ref="AC384:CB384" si="394">$F$384/54</f>
        <v>740740.74</v>
      </c>
      <c r="AD384" s="230">
        <f t="shared" si="394"/>
        <v>740740.74</v>
      </c>
      <c r="AE384" s="230">
        <f t="shared" si="394"/>
        <v>740740.74</v>
      </c>
      <c r="AF384" s="230">
        <f t="shared" si="394"/>
        <v>740740.74</v>
      </c>
      <c r="AG384" s="231">
        <f t="shared" si="394"/>
        <v>740740.74</v>
      </c>
      <c r="AH384" s="232">
        <f t="shared" si="394"/>
        <v>740740.74</v>
      </c>
      <c r="AI384" s="230">
        <f t="shared" si="394"/>
        <v>740740.74</v>
      </c>
      <c r="AJ384" s="230">
        <f t="shared" si="394"/>
        <v>740740.74</v>
      </c>
      <c r="AK384" s="230">
        <f t="shared" si="394"/>
        <v>740740.74</v>
      </c>
      <c r="AL384" s="230">
        <f t="shared" si="394"/>
        <v>740740.74</v>
      </c>
      <c r="AM384" s="230">
        <f t="shared" si="394"/>
        <v>740740.74</v>
      </c>
      <c r="AN384" s="230">
        <f t="shared" si="394"/>
        <v>740740.74</v>
      </c>
      <c r="AO384" s="230">
        <f t="shared" si="394"/>
        <v>740740.74</v>
      </c>
      <c r="AP384" s="230">
        <f t="shared" si="394"/>
        <v>740740.74</v>
      </c>
      <c r="AQ384" s="230">
        <f t="shared" si="394"/>
        <v>740740.74</v>
      </c>
      <c r="AR384" s="230">
        <f t="shared" si="394"/>
        <v>740740.74</v>
      </c>
      <c r="AS384" s="231">
        <f t="shared" si="394"/>
        <v>740740.74</v>
      </c>
      <c r="AT384" s="232">
        <f t="shared" si="394"/>
        <v>740740.74</v>
      </c>
      <c r="AU384" s="230">
        <f t="shared" si="394"/>
        <v>740740.74</v>
      </c>
      <c r="AV384" s="230">
        <f t="shared" si="394"/>
        <v>740740.74</v>
      </c>
      <c r="AW384" s="230">
        <f t="shared" si="394"/>
        <v>740740.74</v>
      </c>
      <c r="AX384" s="230">
        <f t="shared" si="394"/>
        <v>740740.74</v>
      </c>
      <c r="AY384" s="230">
        <f t="shared" si="394"/>
        <v>740740.74</v>
      </c>
      <c r="AZ384" s="230">
        <f t="shared" si="394"/>
        <v>740740.74</v>
      </c>
      <c r="BA384" s="230">
        <f t="shared" si="394"/>
        <v>740740.74</v>
      </c>
      <c r="BB384" s="230">
        <f t="shared" si="394"/>
        <v>740740.74</v>
      </c>
      <c r="BC384" s="230">
        <f t="shared" si="394"/>
        <v>740740.74</v>
      </c>
      <c r="BD384" s="230">
        <f t="shared" si="394"/>
        <v>740740.74</v>
      </c>
      <c r="BE384" s="231">
        <f t="shared" si="394"/>
        <v>740740.74</v>
      </c>
      <c r="BF384" s="232">
        <f t="shared" si="394"/>
        <v>740740.74</v>
      </c>
      <c r="BG384" s="230">
        <f t="shared" si="394"/>
        <v>740740.74</v>
      </c>
      <c r="BH384" s="230">
        <f t="shared" si="394"/>
        <v>740740.74</v>
      </c>
      <c r="BI384" s="230">
        <f t="shared" si="394"/>
        <v>740740.74</v>
      </c>
      <c r="BJ384" s="230">
        <f t="shared" si="394"/>
        <v>740740.74</v>
      </c>
      <c r="BK384" s="230">
        <f t="shared" si="394"/>
        <v>740740.74</v>
      </c>
      <c r="BL384" s="230">
        <f t="shared" si="394"/>
        <v>740740.74</v>
      </c>
      <c r="BM384" s="230">
        <f t="shared" si="394"/>
        <v>740740.74</v>
      </c>
      <c r="BN384" s="230">
        <f t="shared" si="394"/>
        <v>740740.74</v>
      </c>
      <c r="BO384" s="230">
        <f t="shared" si="394"/>
        <v>740740.74</v>
      </c>
      <c r="BP384" s="230">
        <f t="shared" si="394"/>
        <v>740740.74</v>
      </c>
      <c r="BQ384" s="231">
        <f t="shared" si="394"/>
        <v>740740.74</v>
      </c>
      <c r="BR384" s="232">
        <f t="shared" si="394"/>
        <v>740740.74</v>
      </c>
      <c r="BS384" s="230">
        <f t="shared" si="394"/>
        <v>740740.74</v>
      </c>
      <c r="BT384" s="230">
        <f t="shared" si="394"/>
        <v>740740.74</v>
      </c>
      <c r="BU384" s="230">
        <f t="shared" si="394"/>
        <v>740740.74</v>
      </c>
      <c r="BV384" s="230">
        <f t="shared" si="394"/>
        <v>740740.74</v>
      </c>
      <c r="BW384" s="230">
        <f t="shared" si="394"/>
        <v>740740.74</v>
      </c>
      <c r="BX384" s="230">
        <f t="shared" si="394"/>
        <v>740740.74</v>
      </c>
      <c r="BY384" s="230">
        <f t="shared" si="394"/>
        <v>740740.74</v>
      </c>
      <c r="BZ384" s="230">
        <f t="shared" si="394"/>
        <v>740740.74</v>
      </c>
      <c r="CA384" s="230">
        <f t="shared" si="394"/>
        <v>740740.74</v>
      </c>
      <c r="CB384" s="230">
        <f t="shared" si="394"/>
        <v>740740.74</v>
      </c>
      <c r="CC384" s="231">
        <f t="shared" ref="CC384" si="395">G384-SUM(H384:CB384)</f>
        <v>740740.78</v>
      </c>
      <c r="CD384" s="40" t="s">
        <v>50</v>
      </c>
    </row>
    <row r="385" spans="1:82" x14ac:dyDescent="0.35">
      <c r="A385" s="176"/>
      <c r="B385" s="26" t="s">
        <v>755</v>
      </c>
      <c r="C385" s="27" t="str">
        <f>"Nominated Subcontract (NSC) DB Works and Services - Overhead charges and Profit in respect of B-6016-a ("&amp; TEXT(G385,"###%") &amp; ")"</f>
        <v>Nominated Subcontract (NSC) DB Works and Services - Overhead charges and Profit in respect of B-6016-a (%)</v>
      </c>
      <c r="D385" s="147" t="s">
        <v>213</v>
      </c>
      <c r="E385" s="291">
        <f>+G384</f>
        <v>40000000</v>
      </c>
      <c r="F385" s="353"/>
      <c r="G385" s="75">
        <f t="shared" si="393"/>
        <v>0</v>
      </c>
      <c r="H385" s="233"/>
      <c r="I385" s="234"/>
      <c r="J385" s="229"/>
      <c r="K385" s="230"/>
      <c r="L385" s="230"/>
      <c r="M385" s="230"/>
      <c r="N385" s="230"/>
      <c r="O385" s="230"/>
      <c r="P385" s="230"/>
      <c r="Q385" s="230"/>
      <c r="R385" s="230"/>
      <c r="S385" s="230"/>
      <c r="T385" s="230"/>
      <c r="U385" s="231"/>
      <c r="V385" s="229"/>
      <c r="W385" s="230"/>
      <c r="X385" s="230"/>
      <c r="Y385" s="230"/>
      <c r="Z385" s="230"/>
      <c r="AA385" s="230"/>
      <c r="AB385" s="361">
        <f>AB384*$F$385</f>
        <v>0</v>
      </c>
      <c r="AC385" s="361">
        <f t="shared" ref="AC385:CB385" si="396">AC384*$F$385</f>
        <v>0</v>
      </c>
      <c r="AD385" s="361">
        <f t="shared" si="396"/>
        <v>0</v>
      </c>
      <c r="AE385" s="361">
        <f t="shared" si="396"/>
        <v>0</v>
      </c>
      <c r="AF385" s="361">
        <f t="shared" si="396"/>
        <v>0</v>
      </c>
      <c r="AG385" s="234">
        <f t="shared" si="396"/>
        <v>0</v>
      </c>
      <c r="AH385" s="362">
        <f t="shared" si="396"/>
        <v>0</v>
      </c>
      <c r="AI385" s="361">
        <f t="shared" si="396"/>
        <v>0</v>
      </c>
      <c r="AJ385" s="361">
        <f t="shared" si="396"/>
        <v>0</v>
      </c>
      <c r="AK385" s="361">
        <f t="shared" si="396"/>
        <v>0</v>
      </c>
      <c r="AL385" s="361">
        <f t="shared" si="396"/>
        <v>0</v>
      </c>
      <c r="AM385" s="361">
        <f t="shared" si="396"/>
        <v>0</v>
      </c>
      <c r="AN385" s="361">
        <f t="shared" si="396"/>
        <v>0</v>
      </c>
      <c r="AO385" s="361">
        <f t="shared" si="396"/>
        <v>0</v>
      </c>
      <c r="AP385" s="361">
        <f t="shared" si="396"/>
        <v>0</v>
      </c>
      <c r="AQ385" s="361">
        <f t="shared" si="396"/>
        <v>0</v>
      </c>
      <c r="AR385" s="361">
        <f t="shared" si="396"/>
        <v>0</v>
      </c>
      <c r="AS385" s="234">
        <f t="shared" si="396"/>
        <v>0</v>
      </c>
      <c r="AT385" s="362">
        <f t="shared" si="396"/>
        <v>0</v>
      </c>
      <c r="AU385" s="361">
        <f t="shared" si="396"/>
        <v>0</v>
      </c>
      <c r="AV385" s="361">
        <f t="shared" si="396"/>
        <v>0</v>
      </c>
      <c r="AW385" s="361">
        <f t="shared" si="396"/>
        <v>0</v>
      </c>
      <c r="AX385" s="361">
        <f t="shared" si="396"/>
        <v>0</v>
      </c>
      <c r="AY385" s="361">
        <f t="shared" si="396"/>
        <v>0</v>
      </c>
      <c r="AZ385" s="361">
        <f t="shared" si="396"/>
        <v>0</v>
      </c>
      <c r="BA385" s="361">
        <f t="shared" si="396"/>
        <v>0</v>
      </c>
      <c r="BB385" s="361">
        <f t="shared" si="396"/>
        <v>0</v>
      </c>
      <c r="BC385" s="361">
        <f t="shared" si="396"/>
        <v>0</v>
      </c>
      <c r="BD385" s="361">
        <f t="shared" si="396"/>
        <v>0</v>
      </c>
      <c r="BE385" s="234">
        <f t="shared" si="396"/>
        <v>0</v>
      </c>
      <c r="BF385" s="362">
        <f t="shared" si="396"/>
        <v>0</v>
      </c>
      <c r="BG385" s="361">
        <f t="shared" si="396"/>
        <v>0</v>
      </c>
      <c r="BH385" s="361">
        <f t="shared" si="396"/>
        <v>0</v>
      </c>
      <c r="BI385" s="361">
        <f t="shared" si="396"/>
        <v>0</v>
      </c>
      <c r="BJ385" s="361">
        <f t="shared" si="396"/>
        <v>0</v>
      </c>
      <c r="BK385" s="361">
        <f t="shared" si="396"/>
        <v>0</v>
      </c>
      <c r="BL385" s="361">
        <f t="shared" si="396"/>
        <v>0</v>
      </c>
      <c r="BM385" s="361">
        <f t="shared" si="396"/>
        <v>0</v>
      </c>
      <c r="BN385" s="361">
        <f t="shared" si="396"/>
        <v>0</v>
      </c>
      <c r="BO385" s="361">
        <f t="shared" si="396"/>
        <v>0</v>
      </c>
      <c r="BP385" s="361">
        <f t="shared" si="396"/>
        <v>0</v>
      </c>
      <c r="BQ385" s="234">
        <f t="shared" si="396"/>
        <v>0</v>
      </c>
      <c r="BR385" s="362">
        <f t="shared" si="396"/>
        <v>0</v>
      </c>
      <c r="BS385" s="361">
        <f t="shared" si="396"/>
        <v>0</v>
      </c>
      <c r="BT385" s="361">
        <f t="shared" si="396"/>
        <v>0</v>
      </c>
      <c r="BU385" s="361">
        <f t="shared" si="396"/>
        <v>0</v>
      </c>
      <c r="BV385" s="361">
        <f t="shared" si="396"/>
        <v>0</v>
      </c>
      <c r="BW385" s="361">
        <f t="shared" si="396"/>
        <v>0</v>
      </c>
      <c r="BX385" s="361">
        <f t="shared" si="396"/>
        <v>0</v>
      </c>
      <c r="BY385" s="361">
        <f t="shared" si="396"/>
        <v>0</v>
      </c>
      <c r="BZ385" s="361">
        <f t="shared" si="396"/>
        <v>0</v>
      </c>
      <c r="CA385" s="361">
        <f t="shared" si="396"/>
        <v>0</v>
      </c>
      <c r="CB385" s="361">
        <f t="shared" si="396"/>
        <v>0</v>
      </c>
      <c r="CC385" s="234">
        <f>G385-SUM(H385:CB385)</f>
        <v>0</v>
      </c>
      <c r="CD385" s="40" t="s">
        <v>50</v>
      </c>
    </row>
    <row r="386" spans="1:82" ht="26" x14ac:dyDescent="0.35">
      <c r="A386" s="44"/>
      <c r="B386" s="74" t="s">
        <v>756</v>
      </c>
      <c r="C386" s="28" t="str">
        <f>"Incumbent System Integrator (ISI) DB Works and Services (including Provisional Sums and allowances in the Incumbent System Integrator agreement, but excluding any if triggered items listed elsewhere) ("&amp; TEXT(G386,"##### ####") &amp;")"</f>
        <v>Incumbent System Integrator (ISI) DB Works and Services (including Provisional Sums and allowances in the Incumbent System Integrator agreement, but excluding any if triggered items listed elsewhere) (15 000 000)</v>
      </c>
      <c r="D386" s="29" t="s">
        <v>350</v>
      </c>
      <c r="E386" s="255">
        <v>1</v>
      </c>
      <c r="F386" s="77">
        <v>15000000</v>
      </c>
      <c r="G386" s="75">
        <f t="shared" si="393"/>
        <v>15000000</v>
      </c>
      <c r="H386" s="233"/>
      <c r="I386" s="234"/>
      <c r="J386" s="229">
        <f>$F$386/18</f>
        <v>833333.33</v>
      </c>
      <c r="K386" s="230">
        <f t="shared" ref="K386:AA386" si="397">$F$386/18</f>
        <v>833333.33</v>
      </c>
      <c r="L386" s="230">
        <f t="shared" si="397"/>
        <v>833333.33</v>
      </c>
      <c r="M386" s="230">
        <f t="shared" si="397"/>
        <v>833333.33</v>
      </c>
      <c r="N386" s="230">
        <f t="shared" si="397"/>
        <v>833333.33</v>
      </c>
      <c r="O386" s="230">
        <f t="shared" si="397"/>
        <v>833333.33</v>
      </c>
      <c r="P386" s="230">
        <f t="shared" si="397"/>
        <v>833333.33</v>
      </c>
      <c r="Q386" s="230">
        <f t="shared" si="397"/>
        <v>833333.33</v>
      </c>
      <c r="R386" s="230">
        <f t="shared" si="397"/>
        <v>833333.33</v>
      </c>
      <c r="S386" s="230">
        <f t="shared" si="397"/>
        <v>833333.33</v>
      </c>
      <c r="T386" s="230">
        <f t="shared" si="397"/>
        <v>833333.33</v>
      </c>
      <c r="U386" s="231">
        <f t="shared" si="397"/>
        <v>833333.33</v>
      </c>
      <c r="V386" s="229">
        <f t="shared" si="397"/>
        <v>833333.33</v>
      </c>
      <c r="W386" s="230">
        <f t="shared" si="397"/>
        <v>833333.33</v>
      </c>
      <c r="X386" s="230">
        <f t="shared" si="397"/>
        <v>833333.33</v>
      </c>
      <c r="Y386" s="230">
        <f t="shared" si="397"/>
        <v>833333.33</v>
      </c>
      <c r="Z386" s="230">
        <f t="shared" si="397"/>
        <v>833333.33</v>
      </c>
      <c r="AA386" s="230">
        <f t="shared" si="397"/>
        <v>833333.33</v>
      </c>
      <c r="AB386" s="230"/>
      <c r="AC386" s="230"/>
      <c r="AD386" s="230"/>
      <c r="AE386" s="230"/>
      <c r="AF386" s="230"/>
      <c r="AG386" s="231"/>
      <c r="AH386" s="232"/>
      <c r="AI386" s="230"/>
      <c r="AJ386" s="230"/>
      <c r="AK386" s="230"/>
      <c r="AL386" s="230"/>
      <c r="AM386" s="230"/>
      <c r="AN386" s="230"/>
      <c r="AO386" s="230"/>
      <c r="AP386" s="230"/>
      <c r="AQ386" s="230"/>
      <c r="AR386" s="230"/>
      <c r="AS386" s="231"/>
      <c r="AT386" s="232"/>
      <c r="AU386" s="230"/>
      <c r="AV386" s="230"/>
      <c r="AW386" s="230"/>
      <c r="AX386" s="230"/>
      <c r="AY386" s="230"/>
      <c r="AZ386" s="230"/>
      <c r="BA386" s="230"/>
      <c r="BB386" s="230"/>
      <c r="BC386" s="230"/>
      <c r="BD386" s="230"/>
      <c r="BE386" s="231"/>
      <c r="BF386" s="232"/>
      <c r="BG386" s="230"/>
      <c r="BH386" s="230"/>
      <c r="BI386" s="230"/>
      <c r="BJ386" s="230"/>
      <c r="BK386" s="230"/>
      <c r="BL386" s="230"/>
      <c r="BM386" s="230"/>
      <c r="BN386" s="230"/>
      <c r="BO386" s="230"/>
      <c r="BP386" s="230"/>
      <c r="BQ386" s="231"/>
      <c r="BR386" s="232"/>
      <c r="BS386" s="230"/>
      <c r="BT386" s="230"/>
      <c r="BU386" s="230"/>
      <c r="BV386" s="230"/>
      <c r="BW386" s="230"/>
      <c r="BX386" s="230"/>
      <c r="BY386" s="230"/>
      <c r="BZ386" s="230"/>
      <c r="CA386" s="230"/>
      <c r="CB386" s="230"/>
      <c r="CC386" s="231">
        <f t="shared" ref="CC386" si="398">G386-SUM(H386:CB386)</f>
        <v>0.06</v>
      </c>
      <c r="CD386" s="40" t="s">
        <v>50</v>
      </c>
    </row>
    <row r="387" spans="1:82" x14ac:dyDescent="0.35">
      <c r="A387" s="176"/>
      <c r="B387" s="26" t="s">
        <v>757</v>
      </c>
      <c r="C387" s="27" t="str">
        <f>"Incumbent System Integrator (ISI) DB Works and Services - Overhead charges and Profit in respect of B-6017-a ("&amp; TEXT(G387,"###%") &amp; ")"</f>
        <v>Incumbent System Integrator (ISI) DB Works and Services - Overhead charges and Profit in respect of B-6017-a (%)</v>
      </c>
      <c r="D387" s="147" t="s">
        <v>213</v>
      </c>
      <c r="E387" s="291">
        <f>+G386</f>
        <v>15000000</v>
      </c>
      <c r="F387" s="353"/>
      <c r="G387" s="75">
        <f t="shared" si="393"/>
        <v>0</v>
      </c>
      <c r="H387" s="233"/>
      <c r="I387" s="234"/>
      <c r="J387" s="233">
        <f>J386*$F$387</f>
        <v>0</v>
      </c>
      <c r="K387" s="361">
        <f t="shared" ref="K387:AA387" si="399">K386*$F$387</f>
        <v>0</v>
      </c>
      <c r="L387" s="361">
        <f t="shared" si="399"/>
        <v>0</v>
      </c>
      <c r="M387" s="361">
        <f t="shared" si="399"/>
        <v>0</v>
      </c>
      <c r="N387" s="361">
        <f t="shared" si="399"/>
        <v>0</v>
      </c>
      <c r="O387" s="361">
        <f t="shared" si="399"/>
        <v>0</v>
      </c>
      <c r="P387" s="361">
        <f t="shared" si="399"/>
        <v>0</v>
      </c>
      <c r="Q387" s="361">
        <f t="shared" si="399"/>
        <v>0</v>
      </c>
      <c r="R387" s="361">
        <f t="shared" si="399"/>
        <v>0</v>
      </c>
      <c r="S387" s="361">
        <f t="shared" si="399"/>
        <v>0</v>
      </c>
      <c r="T387" s="361">
        <f t="shared" si="399"/>
        <v>0</v>
      </c>
      <c r="U387" s="234">
        <f t="shared" si="399"/>
        <v>0</v>
      </c>
      <c r="V387" s="233">
        <f t="shared" si="399"/>
        <v>0</v>
      </c>
      <c r="W387" s="361">
        <f t="shared" si="399"/>
        <v>0</v>
      </c>
      <c r="X387" s="361">
        <f t="shared" si="399"/>
        <v>0</v>
      </c>
      <c r="Y387" s="361">
        <f t="shared" si="399"/>
        <v>0</v>
      </c>
      <c r="Z387" s="361">
        <f t="shared" si="399"/>
        <v>0</v>
      </c>
      <c r="AA387" s="361">
        <f t="shared" si="399"/>
        <v>0</v>
      </c>
      <c r="AB387" s="230"/>
      <c r="AC387" s="230"/>
      <c r="AD387" s="230"/>
      <c r="AE387" s="230"/>
      <c r="AF387" s="230"/>
      <c r="AG387" s="231"/>
      <c r="AH387" s="232"/>
      <c r="AI387" s="230"/>
      <c r="AJ387" s="230"/>
      <c r="AK387" s="230"/>
      <c r="AL387" s="230"/>
      <c r="AM387" s="230"/>
      <c r="AN387" s="230"/>
      <c r="AO387" s="230"/>
      <c r="AP387" s="230"/>
      <c r="AQ387" s="230"/>
      <c r="AR387" s="230"/>
      <c r="AS387" s="231"/>
      <c r="AT387" s="232"/>
      <c r="AU387" s="230"/>
      <c r="AV387" s="230"/>
      <c r="AW387" s="230"/>
      <c r="AX387" s="230"/>
      <c r="AY387" s="230"/>
      <c r="AZ387" s="230"/>
      <c r="BA387" s="230"/>
      <c r="BB387" s="230"/>
      <c r="BC387" s="230"/>
      <c r="BD387" s="230"/>
      <c r="BE387" s="231"/>
      <c r="BF387" s="232"/>
      <c r="BG387" s="230"/>
      <c r="BH387" s="230"/>
      <c r="BI387" s="230"/>
      <c r="BJ387" s="230"/>
      <c r="BK387" s="230"/>
      <c r="BL387" s="230"/>
      <c r="BM387" s="230"/>
      <c r="BN387" s="230"/>
      <c r="BO387" s="230"/>
      <c r="BP387" s="230"/>
      <c r="BQ387" s="231"/>
      <c r="BR387" s="232"/>
      <c r="BS387" s="230"/>
      <c r="BT387" s="230"/>
      <c r="BU387" s="230"/>
      <c r="BV387" s="230"/>
      <c r="BW387" s="230"/>
      <c r="BX387" s="230"/>
      <c r="BY387" s="230"/>
      <c r="BZ387" s="230"/>
      <c r="CA387" s="230"/>
      <c r="CB387" s="230"/>
      <c r="CC387" s="231">
        <f>G387-SUM(H387:CB387)</f>
        <v>0</v>
      </c>
      <c r="CD387" s="40" t="s">
        <v>50</v>
      </c>
    </row>
    <row r="388" spans="1:82" x14ac:dyDescent="0.35">
      <c r="A388" s="44"/>
      <c r="B388" s="74" t="s">
        <v>767</v>
      </c>
      <c r="C388" s="28" t="str">
        <f>"Design Build Works and Services - N2N (6 months) ("&amp; TEXT(G388,"##### ####") &amp;")"</f>
        <v>Design Build Works and Services - N2N (6 months) (5 400 000)</v>
      </c>
      <c r="D388" s="29" t="s">
        <v>350</v>
      </c>
      <c r="E388" s="255">
        <v>1</v>
      </c>
      <c r="F388" s="77">
        <f>6*900000</f>
        <v>5400000</v>
      </c>
      <c r="G388" s="75">
        <f t="shared" si="393"/>
        <v>5400000</v>
      </c>
      <c r="H388" s="229">
        <f>$F$388/3</f>
        <v>1800000</v>
      </c>
      <c r="I388" s="231">
        <f t="shared" ref="I388:J388" si="400">$F$388/3</f>
        <v>1800000</v>
      </c>
      <c r="J388" s="229">
        <f t="shared" si="400"/>
        <v>1800000</v>
      </c>
      <c r="K388" s="230"/>
      <c r="L388" s="230"/>
      <c r="M388" s="230"/>
      <c r="N388" s="230"/>
      <c r="O388" s="230"/>
      <c r="P388" s="230"/>
      <c r="Q388" s="230"/>
      <c r="R388" s="230"/>
      <c r="S388" s="230"/>
      <c r="T388" s="230"/>
      <c r="U388" s="231"/>
      <c r="V388" s="229"/>
      <c r="W388" s="230"/>
      <c r="X388" s="230"/>
      <c r="Y388" s="230"/>
      <c r="Z388" s="230"/>
      <c r="AA388" s="230"/>
      <c r="AB388" s="230"/>
      <c r="AC388" s="230"/>
      <c r="AD388" s="230"/>
      <c r="AE388" s="230"/>
      <c r="AF388" s="230"/>
      <c r="AG388" s="231"/>
      <c r="AH388" s="232"/>
      <c r="AI388" s="230"/>
      <c r="AJ388" s="230"/>
      <c r="AK388" s="230"/>
      <c r="AL388" s="230"/>
      <c r="AM388" s="230"/>
      <c r="AN388" s="230"/>
      <c r="AO388" s="230"/>
      <c r="AP388" s="230"/>
      <c r="AQ388" s="230"/>
      <c r="AR388" s="230"/>
      <c r="AS388" s="231"/>
      <c r="AT388" s="232"/>
      <c r="AU388" s="230"/>
      <c r="AV388" s="230"/>
      <c r="AW388" s="230"/>
      <c r="AX388" s="230"/>
      <c r="AY388" s="230"/>
      <c r="AZ388" s="230"/>
      <c r="BA388" s="230"/>
      <c r="BB388" s="230"/>
      <c r="BC388" s="230"/>
      <c r="BD388" s="230"/>
      <c r="BE388" s="231"/>
      <c r="BF388" s="232"/>
      <c r="BG388" s="230"/>
      <c r="BH388" s="230"/>
      <c r="BI388" s="230"/>
      <c r="BJ388" s="230"/>
      <c r="BK388" s="230"/>
      <c r="BL388" s="230"/>
      <c r="BM388" s="230"/>
      <c r="BN388" s="230"/>
      <c r="BO388" s="230"/>
      <c r="BP388" s="230"/>
      <c r="BQ388" s="231"/>
      <c r="BR388" s="232"/>
      <c r="BS388" s="230"/>
      <c r="BT388" s="230"/>
      <c r="BU388" s="230"/>
      <c r="BV388" s="230"/>
      <c r="BW388" s="230"/>
      <c r="BX388" s="230"/>
      <c r="BY388" s="230"/>
      <c r="BZ388" s="230"/>
      <c r="CA388" s="230"/>
      <c r="CB388" s="230"/>
      <c r="CC388" s="231">
        <f t="shared" ref="CC388" si="401">G388-SUM(H388:CB388)</f>
        <v>0</v>
      </c>
      <c r="CD388" s="40" t="s">
        <v>50</v>
      </c>
    </row>
    <row r="389" spans="1:82" x14ac:dyDescent="0.35">
      <c r="A389" s="176"/>
      <c r="B389" s="300" t="s">
        <v>768</v>
      </c>
      <c r="C389" s="181" t="str">
        <f>"DB Works and Services - N2N - Overhead charges and Profit in respect of B-6018-a ("&amp; TEXT(G389,"###%") &amp; ")"</f>
        <v>DB Works and Services - N2N - Overhead charges and Profit in respect of B-6018-a (%)</v>
      </c>
      <c r="D389" s="147" t="s">
        <v>213</v>
      </c>
      <c r="E389" s="291">
        <f>+G388</f>
        <v>5400000</v>
      </c>
      <c r="F389" s="353"/>
      <c r="G389" s="75">
        <f t="shared" si="393"/>
        <v>0</v>
      </c>
      <c r="H389" s="233">
        <f>H388*$F$389</f>
        <v>0</v>
      </c>
      <c r="I389" s="234">
        <f t="shared" ref="I389:J389" si="402">I388*$F$389</f>
        <v>0</v>
      </c>
      <c r="J389" s="233">
        <f t="shared" si="402"/>
        <v>0</v>
      </c>
      <c r="K389" s="230"/>
      <c r="L389" s="230"/>
      <c r="M389" s="230"/>
      <c r="N389" s="230"/>
      <c r="O389" s="230"/>
      <c r="P389" s="230"/>
      <c r="Q389" s="230"/>
      <c r="R389" s="230"/>
      <c r="S389" s="230"/>
      <c r="T389" s="230"/>
      <c r="U389" s="231"/>
      <c r="V389" s="229"/>
      <c r="W389" s="230"/>
      <c r="X389" s="230"/>
      <c r="Y389" s="230"/>
      <c r="Z389" s="230"/>
      <c r="AA389" s="230"/>
      <c r="AB389" s="230"/>
      <c r="AC389" s="230"/>
      <c r="AD389" s="230"/>
      <c r="AE389" s="230"/>
      <c r="AF389" s="230"/>
      <c r="AG389" s="231"/>
      <c r="AH389" s="232"/>
      <c r="AI389" s="230"/>
      <c r="AJ389" s="230"/>
      <c r="AK389" s="230"/>
      <c r="AL389" s="230"/>
      <c r="AM389" s="230"/>
      <c r="AN389" s="230"/>
      <c r="AO389" s="230"/>
      <c r="AP389" s="230"/>
      <c r="AQ389" s="230"/>
      <c r="AR389" s="230"/>
      <c r="AS389" s="231"/>
      <c r="AT389" s="232"/>
      <c r="AU389" s="230"/>
      <c r="AV389" s="230"/>
      <c r="AW389" s="230"/>
      <c r="AX389" s="230"/>
      <c r="AY389" s="230"/>
      <c r="AZ389" s="230"/>
      <c r="BA389" s="230"/>
      <c r="BB389" s="230"/>
      <c r="BC389" s="230"/>
      <c r="BD389" s="230"/>
      <c r="BE389" s="231"/>
      <c r="BF389" s="232"/>
      <c r="BG389" s="230"/>
      <c r="BH389" s="230"/>
      <c r="BI389" s="230"/>
      <c r="BJ389" s="230"/>
      <c r="BK389" s="230"/>
      <c r="BL389" s="230"/>
      <c r="BM389" s="230"/>
      <c r="BN389" s="230"/>
      <c r="BO389" s="230"/>
      <c r="BP389" s="230"/>
      <c r="BQ389" s="231"/>
      <c r="BR389" s="232"/>
      <c r="BS389" s="230"/>
      <c r="BT389" s="230"/>
      <c r="BU389" s="230"/>
      <c r="BV389" s="230"/>
      <c r="BW389" s="230"/>
      <c r="BX389" s="230"/>
      <c r="BY389" s="230"/>
      <c r="BZ389" s="230"/>
      <c r="CA389" s="230"/>
      <c r="CB389" s="230"/>
      <c r="CC389" s="167">
        <f>G389-SUM(H389:CB389)</f>
        <v>0</v>
      </c>
      <c r="CD389" s="40" t="s">
        <v>50</v>
      </c>
    </row>
    <row r="390" spans="1:82" x14ac:dyDescent="0.35">
      <c r="A390" s="44"/>
      <c r="B390" s="157"/>
      <c r="C390" s="158"/>
      <c r="D390" s="159" t="s">
        <v>376</v>
      </c>
      <c r="E390" s="285"/>
      <c r="F390" s="160"/>
      <c r="G390" s="161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  <c r="V390" s="162"/>
      <c r="W390" s="162"/>
      <c r="X390" s="162"/>
      <c r="Y390" s="162"/>
      <c r="Z390" s="162"/>
      <c r="AA390" s="162"/>
      <c r="AB390" s="162"/>
      <c r="AC390" s="162"/>
      <c r="AD390" s="162"/>
      <c r="AE390" s="162"/>
      <c r="AF390" s="162"/>
      <c r="AG390" s="162"/>
      <c r="AH390" s="162"/>
      <c r="AI390" s="162"/>
      <c r="AJ390" s="162"/>
      <c r="AK390" s="162"/>
      <c r="AL390" s="162"/>
      <c r="AM390" s="162"/>
      <c r="AN390" s="162"/>
      <c r="AO390" s="162"/>
      <c r="AP390" s="162"/>
      <c r="AQ390" s="162"/>
      <c r="AR390" s="162"/>
      <c r="AS390" s="162"/>
      <c r="AT390" s="162"/>
      <c r="AU390" s="162"/>
      <c r="AV390" s="162"/>
      <c r="AW390" s="162"/>
      <c r="AX390" s="162"/>
      <c r="AY390" s="162"/>
      <c r="AZ390" s="162"/>
      <c r="BA390" s="162"/>
      <c r="BB390" s="162"/>
      <c r="BC390" s="162"/>
      <c r="BD390" s="162"/>
      <c r="BE390" s="162"/>
      <c r="BF390" s="162"/>
      <c r="BG390" s="162"/>
      <c r="BH390" s="162"/>
      <c r="BI390" s="162"/>
      <c r="BJ390" s="162"/>
      <c r="BK390" s="162"/>
      <c r="BL390" s="162"/>
      <c r="BM390" s="162"/>
      <c r="BN390" s="162"/>
      <c r="BO390" s="162"/>
      <c r="BP390" s="162"/>
      <c r="BQ390" s="162"/>
      <c r="BR390" s="162"/>
      <c r="BS390" s="162"/>
      <c r="BT390" s="162"/>
      <c r="BU390" s="162"/>
      <c r="BV390" s="162"/>
      <c r="BW390" s="162"/>
      <c r="BX390" s="162"/>
      <c r="BY390" s="162"/>
      <c r="BZ390" s="162"/>
      <c r="CA390" s="162"/>
      <c r="CB390" s="162"/>
      <c r="CC390" s="162"/>
      <c r="CD390" s="40"/>
    </row>
    <row r="391" spans="1:82" x14ac:dyDescent="0.35">
      <c r="A391" s="44"/>
      <c r="B391" s="114" t="s">
        <v>678</v>
      </c>
      <c r="C391" s="115" t="s">
        <v>679</v>
      </c>
      <c r="D391" s="116" t="s">
        <v>376</v>
      </c>
      <c r="E391" s="281"/>
      <c r="F391" s="251"/>
      <c r="G391" s="118">
        <f>SUM(G392:G426)</f>
        <v>5354000</v>
      </c>
      <c r="H391" s="118">
        <f t="shared" ref="H391:AL391" si="403">SUM(H392:H426)</f>
        <v>0</v>
      </c>
      <c r="I391" s="119">
        <f t="shared" si="403"/>
        <v>0</v>
      </c>
      <c r="J391" s="118">
        <f t="shared" si="403"/>
        <v>0</v>
      </c>
      <c r="K391" s="120">
        <f t="shared" si="403"/>
        <v>0</v>
      </c>
      <c r="L391" s="120">
        <f t="shared" si="403"/>
        <v>0</v>
      </c>
      <c r="M391" s="120">
        <f t="shared" si="403"/>
        <v>0</v>
      </c>
      <c r="N391" s="120">
        <f t="shared" si="403"/>
        <v>0</v>
      </c>
      <c r="O391" s="120">
        <f t="shared" si="403"/>
        <v>0</v>
      </c>
      <c r="P391" s="120">
        <f t="shared" si="403"/>
        <v>0</v>
      </c>
      <c r="Q391" s="120">
        <f t="shared" si="403"/>
        <v>0</v>
      </c>
      <c r="R391" s="120">
        <f>SUM(R392:R426)</f>
        <v>0</v>
      </c>
      <c r="S391" s="120">
        <f t="shared" si="403"/>
        <v>0</v>
      </c>
      <c r="T391" s="120">
        <f t="shared" si="403"/>
        <v>0</v>
      </c>
      <c r="U391" s="119">
        <f t="shared" si="403"/>
        <v>892333.32</v>
      </c>
      <c r="V391" s="121">
        <f t="shared" si="403"/>
        <v>0</v>
      </c>
      <c r="W391" s="120">
        <f t="shared" si="403"/>
        <v>0</v>
      </c>
      <c r="X391" s="120">
        <f t="shared" si="403"/>
        <v>0</v>
      </c>
      <c r="Y391" s="120">
        <f t="shared" si="403"/>
        <v>0</v>
      </c>
      <c r="Z391" s="120">
        <f t="shared" si="403"/>
        <v>0</v>
      </c>
      <c r="AA391" s="120">
        <f t="shared" si="403"/>
        <v>0</v>
      </c>
      <c r="AB391" s="120">
        <f t="shared" si="403"/>
        <v>0</v>
      </c>
      <c r="AC391" s="120">
        <f t="shared" si="403"/>
        <v>0</v>
      </c>
      <c r="AD391" s="120">
        <f t="shared" si="403"/>
        <v>0</v>
      </c>
      <c r="AE391" s="120">
        <f t="shared" si="403"/>
        <v>0</v>
      </c>
      <c r="AF391" s="120">
        <f t="shared" si="403"/>
        <v>0</v>
      </c>
      <c r="AG391" s="119">
        <f t="shared" si="403"/>
        <v>892333.32</v>
      </c>
      <c r="AH391" s="121">
        <f t="shared" si="403"/>
        <v>0</v>
      </c>
      <c r="AI391" s="120">
        <f t="shared" si="403"/>
        <v>0</v>
      </c>
      <c r="AJ391" s="120">
        <f t="shared" si="403"/>
        <v>0</v>
      </c>
      <c r="AK391" s="120">
        <f t="shared" si="403"/>
        <v>0</v>
      </c>
      <c r="AL391" s="120">
        <f t="shared" si="403"/>
        <v>0</v>
      </c>
      <c r="AM391" s="120">
        <f t="shared" ref="AM391:CC391" si="404">SUM(AM392:AM426)</f>
        <v>0</v>
      </c>
      <c r="AN391" s="120">
        <f t="shared" si="404"/>
        <v>0</v>
      </c>
      <c r="AO391" s="120">
        <f t="shared" si="404"/>
        <v>0</v>
      </c>
      <c r="AP391" s="120">
        <f t="shared" si="404"/>
        <v>0</v>
      </c>
      <c r="AQ391" s="120">
        <f t="shared" si="404"/>
        <v>0</v>
      </c>
      <c r="AR391" s="120">
        <f t="shared" si="404"/>
        <v>0</v>
      </c>
      <c r="AS391" s="119">
        <f t="shared" si="404"/>
        <v>892333.32</v>
      </c>
      <c r="AT391" s="121">
        <f t="shared" si="404"/>
        <v>0</v>
      </c>
      <c r="AU391" s="120">
        <f t="shared" si="404"/>
        <v>0</v>
      </c>
      <c r="AV391" s="120">
        <f t="shared" si="404"/>
        <v>0</v>
      </c>
      <c r="AW391" s="120">
        <f t="shared" si="404"/>
        <v>0</v>
      </c>
      <c r="AX391" s="120">
        <f t="shared" si="404"/>
        <v>0</v>
      </c>
      <c r="AY391" s="120">
        <f t="shared" si="404"/>
        <v>0</v>
      </c>
      <c r="AZ391" s="120">
        <f t="shared" si="404"/>
        <v>0</v>
      </c>
      <c r="BA391" s="120">
        <f t="shared" si="404"/>
        <v>0</v>
      </c>
      <c r="BB391" s="120">
        <f t="shared" si="404"/>
        <v>0</v>
      </c>
      <c r="BC391" s="120">
        <f t="shared" si="404"/>
        <v>0</v>
      </c>
      <c r="BD391" s="120">
        <f t="shared" si="404"/>
        <v>0</v>
      </c>
      <c r="BE391" s="119">
        <f t="shared" si="404"/>
        <v>892333.32</v>
      </c>
      <c r="BF391" s="121">
        <f t="shared" si="404"/>
        <v>0</v>
      </c>
      <c r="BG391" s="120">
        <f t="shared" si="404"/>
        <v>0</v>
      </c>
      <c r="BH391" s="120">
        <f t="shared" si="404"/>
        <v>0</v>
      </c>
      <c r="BI391" s="120">
        <f t="shared" si="404"/>
        <v>0</v>
      </c>
      <c r="BJ391" s="120">
        <f t="shared" si="404"/>
        <v>0</v>
      </c>
      <c r="BK391" s="120">
        <f t="shared" si="404"/>
        <v>0</v>
      </c>
      <c r="BL391" s="120">
        <f t="shared" si="404"/>
        <v>0</v>
      </c>
      <c r="BM391" s="120">
        <f t="shared" si="404"/>
        <v>0</v>
      </c>
      <c r="BN391" s="120">
        <f t="shared" si="404"/>
        <v>0</v>
      </c>
      <c r="BO391" s="120">
        <f t="shared" si="404"/>
        <v>0</v>
      </c>
      <c r="BP391" s="120">
        <f t="shared" si="404"/>
        <v>0</v>
      </c>
      <c r="BQ391" s="119">
        <f t="shared" si="404"/>
        <v>892333.32</v>
      </c>
      <c r="BR391" s="121">
        <f t="shared" si="404"/>
        <v>0</v>
      </c>
      <c r="BS391" s="120">
        <f t="shared" si="404"/>
        <v>0</v>
      </c>
      <c r="BT391" s="120">
        <f t="shared" si="404"/>
        <v>0</v>
      </c>
      <c r="BU391" s="120">
        <f t="shared" si="404"/>
        <v>0</v>
      </c>
      <c r="BV391" s="120">
        <f t="shared" si="404"/>
        <v>0</v>
      </c>
      <c r="BW391" s="120">
        <f t="shared" si="404"/>
        <v>0</v>
      </c>
      <c r="BX391" s="120">
        <f t="shared" si="404"/>
        <v>0</v>
      </c>
      <c r="BY391" s="120">
        <f t="shared" si="404"/>
        <v>0</v>
      </c>
      <c r="BZ391" s="120">
        <f t="shared" si="404"/>
        <v>0</v>
      </c>
      <c r="CA391" s="120">
        <f t="shared" si="404"/>
        <v>0</v>
      </c>
      <c r="CB391" s="120">
        <f t="shared" si="404"/>
        <v>0</v>
      </c>
      <c r="CC391" s="119">
        <f t="shared" si="404"/>
        <v>892333.4</v>
      </c>
      <c r="CD391" s="40" t="s">
        <v>50</v>
      </c>
    </row>
    <row r="392" spans="1:82" x14ac:dyDescent="0.35">
      <c r="B392" s="177" t="s">
        <v>680</v>
      </c>
      <c r="C392" s="178" t="s">
        <v>681</v>
      </c>
      <c r="D392" s="179" t="s">
        <v>682</v>
      </c>
      <c r="E392" s="283">
        <v>1</v>
      </c>
      <c r="F392" s="228"/>
      <c r="G392" s="175">
        <f>+E392*F392</f>
        <v>0</v>
      </c>
      <c r="H392" s="224"/>
      <c r="I392" s="225"/>
      <c r="J392" s="224"/>
      <c r="K392" s="226"/>
      <c r="L392" s="226"/>
      <c r="M392" s="226"/>
      <c r="N392" s="226"/>
      <c r="O392" s="226"/>
      <c r="P392" s="226"/>
      <c r="Q392" s="226"/>
      <c r="R392" s="226"/>
      <c r="S392" s="226"/>
      <c r="T392" s="226"/>
      <c r="U392" s="225">
        <f t="shared" ref="U392" si="405">G392/6</f>
        <v>0</v>
      </c>
      <c r="V392" s="224"/>
      <c r="W392" s="226"/>
      <c r="X392" s="226"/>
      <c r="Y392" s="226"/>
      <c r="Z392" s="226"/>
      <c r="AA392" s="226"/>
      <c r="AB392" s="226"/>
      <c r="AC392" s="226"/>
      <c r="AD392" s="226"/>
      <c r="AE392" s="226"/>
      <c r="AF392" s="226"/>
      <c r="AG392" s="225">
        <f t="shared" ref="AG392" si="406">G392/6</f>
        <v>0</v>
      </c>
      <c r="AH392" s="227"/>
      <c r="AI392" s="226"/>
      <c r="AJ392" s="226"/>
      <c r="AK392" s="226"/>
      <c r="AL392" s="226"/>
      <c r="AM392" s="226"/>
      <c r="AN392" s="226"/>
      <c r="AO392" s="226"/>
      <c r="AP392" s="226"/>
      <c r="AQ392" s="226"/>
      <c r="AR392" s="226"/>
      <c r="AS392" s="225">
        <f t="shared" ref="AS392" si="407">G392/6</f>
        <v>0</v>
      </c>
      <c r="AT392" s="227"/>
      <c r="AU392" s="226"/>
      <c r="AV392" s="226"/>
      <c r="AW392" s="226"/>
      <c r="AX392" s="226"/>
      <c r="AY392" s="226"/>
      <c r="AZ392" s="226"/>
      <c r="BA392" s="226"/>
      <c r="BB392" s="226"/>
      <c r="BC392" s="226"/>
      <c r="BD392" s="226"/>
      <c r="BE392" s="225">
        <f t="shared" ref="BE392" si="408">G392/6</f>
        <v>0</v>
      </c>
      <c r="BF392" s="227"/>
      <c r="BG392" s="226"/>
      <c r="BH392" s="226"/>
      <c r="BI392" s="226"/>
      <c r="BJ392" s="226"/>
      <c r="BK392" s="226"/>
      <c r="BL392" s="226"/>
      <c r="BM392" s="226"/>
      <c r="BN392" s="226"/>
      <c r="BO392" s="226"/>
      <c r="BP392" s="226"/>
      <c r="BQ392" s="225">
        <f t="shared" ref="BQ392" si="409">G392/6</f>
        <v>0</v>
      </c>
      <c r="BR392" s="227"/>
      <c r="BS392" s="226"/>
      <c r="BT392" s="226"/>
      <c r="BU392" s="226"/>
      <c r="BV392" s="226"/>
      <c r="BW392" s="226"/>
      <c r="BX392" s="226"/>
      <c r="BY392" s="226"/>
      <c r="BZ392" s="226"/>
      <c r="CA392" s="226"/>
      <c r="CB392" s="226"/>
      <c r="CC392" s="231">
        <f t="shared" ref="CC392" si="410">G392-SUM(H392:CB392)</f>
        <v>0</v>
      </c>
      <c r="CD392" s="40" t="s">
        <v>50</v>
      </c>
    </row>
    <row r="393" spans="1:82" x14ac:dyDescent="0.35">
      <c r="A393" s="44"/>
      <c r="B393" s="262" t="s">
        <v>683</v>
      </c>
      <c r="C393" s="299" t="s">
        <v>684</v>
      </c>
      <c r="D393" s="131"/>
      <c r="E393" s="255"/>
      <c r="F393" s="223"/>
      <c r="G393" s="75"/>
      <c r="H393" s="229"/>
      <c r="I393" s="231"/>
      <c r="J393" s="229"/>
      <c r="K393" s="230"/>
      <c r="L393" s="230"/>
      <c r="M393" s="230"/>
      <c r="N393" s="230"/>
      <c r="O393" s="230"/>
      <c r="P393" s="230"/>
      <c r="Q393" s="230"/>
      <c r="R393" s="230"/>
      <c r="S393" s="230"/>
      <c r="T393" s="230"/>
      <c r="U393" s="231"/>
      <c r="V393" s="229"/>
      <c r="W393" s="230"/>
      <c r="X393" s="230"/>
      <c r="Y393" s="230"/>
      <c r="Z393" s="230"/>
      <c r="AA393" s="230"/>
      <c r="AB393" s="230"/>
      <c r="AC393" s="230"/>
      <c r="AD393" s="230"/>
      <c r="AE393" s="230"/>
      <c r="AF393" s="230"/>
      <c r="AG393" s="231"/>
      <c r="AH393" s="232"/>
      <c r="AI393" s="230"/>
      <c r="AJ393" s="230"/>
      <c r="AK393" s="230"/>
      <c r="AL393" s="230"/>
      <c r="AM393" s="230"/>
      <c r="AN393" s="230"/>
      <c r="AO393" s="230"/>
      <c r="AP393" s="230"/>
      <c r="AQ393" s="230"/>
      <c r="AR393" s="230"/>
      <c r="AS393" s="231"/>
      <c r="AT393" s="232"/>
      <c r="AU393" s="230"/>
      <c r="AV393" s="230"/>
      <c r="AW393" s="230"/>
      <c r="AX393" s="230"/>
      <c r="AY393" s="230"/>
      <c r="AZ393" s="230"/>
      <c r="BA393" s="230"/>
      <c r="BB393" s="230"/>
      <c r="BC393" s="230"/>
      <c r="BD393" s="230"/>
      <c r="BE393" s="231"/>
      <c r="BF393" s="232"/>
      <c r="BG393" s="230"/>
      <c r="BH393" s="230"/>
      <c r="BI393" s="230"/>
      <c r="BJ393" s="230"/>
      <c r="BK393" s="230"/>
      <c r="BL393" s="230"/>
      <c r="BM393" s="230"/>
      <c r="BN393" s="230"/>
      <c r="BO393" s="230"/>
      <c r="BP393" s="230"/>
      <c r="BQ393" s="231"/>
      <c r="BR393" s="232"/>
      <c r="BS393" s="230"/>
      <c r="BT393" s="230"/>
      <c r="BU393" s="230"/>
      <c r="BV393" s="230"/>
      <c r="BW393" s="230"/>
      <c r="BX393" s="230"/>
      <c r="BY393" s="230"/>
      <c r="BZ393" s="230"/>
      <c r="CA393" s="230"/>
      <c r="CB393" s="230"/>
      <c r="CC393" s="231"/>
      <c r="CD393" s="40" t="s">
        <v>50</v>
      </c>
    </row>
    <row r="394" spans="1:82" x14ac:dyDescent="0.35">
      <c r="A394" s="44"/>
      <c r="B394" s="25" t="s">
        <v>685</v>
      </c>
      <c r="C394" s="28" t="s">
        <v>686</v>
      </c>
      <c r="D394" s="29" t="s">
        <v>682</v>
      </c>
      <c r="E394" s="255">
        <v>1</v>
      </c>
      <c r="F394" s="223">
        <v>800000</v>
      </c>
      <c r="G394" s="75">
        <f>+E394*F394</f>
        <v>800000</v>
      </c>
      <c r="H394" s="233">
        <f>G5*0.4*0.5*0.05</f>
        <v>0</v>
      </c>
      <c r="I394" s="234"/>
      <c r="J394" s="229"/>
      <c r="K394" s="230"/>
      <c r="L394" s="230"/>
      <c r="M394" s="230"/>
      <c r="N394" s="230"/>
      <c r="O394" s="230"/>
      <c r="P394" s="230"/>
      <c r="Q394" s="230"/>
      <c r="R394" s="230"/>
      <c r="S394" s="230"/>
      <c r="T394" s="230"/>
      <c r="U394" s="231">
        <f t="shared" ref="U394" si="411">G394/6</f>
        <v>133333.32999999999</v>
      </c>
      <c r="V394" s="229"/>
      <c r="W394" s="230"/>
      <c r="X394" s="230"/>
      <c r="Y394" s="230"/>
      <c r="Z394" s="230"/>
      <c r="AA394" s="230"/>
      <c r="AB394" s="230"/>
      <c r="AC394" s="230"/>
      <c r="AD394" s="230"/>
      <c r="AE394" s="230"/>
      <c r="AF394" s="230"/>
      <c r="AG394" s="231">
        <f t="shared" ref="AG394" si="412">G394/6</f>
        <v>133333.32999999999</v>
      </c>
      <c r="AH394" s="232"/>
      <c r="AI394" s="230"/>
      <c r="AJ394" s="230"/>
      <c r="AK394" s="230"/>
      <c r="AL394" s="230"/>
      <c r="AM394" s="230"/>
      <c r="AN394" s="230"/>
      <c r="AO394" s="230"/>
      <c r="AP394" s="230"/>
      <c r="AQ394" s="230"/>
      <c r="AR394" s="230"/>
      <c r="AS394" s="231">
        <f t="shared" ref="AS394" si="413">G394/6</f>
        <v>133333.32999999999</v>
      </c>
      <c r="AT394" s="232"/>
      <c r="AU394" s="230"/>
      <c r="AV394" s="230"/>
      <c r="AW394" s="230"/>
      <c r="AX394" s="230"/>
      <c r="AY394" s="230"/>
      <c r="AZ394" s="230"/>
      <c r="BA394" s="230"/>
      <c r="BB394" s="230"/>
      <c r="BC394" s="230"/>
      <c r="BD394" s="230"/>
      <c r="BE394" s="231">
        <f t="shared" ref="BE394" si="414">G394/6</f>
        <v>133333.32999999999</v>
      </c>
      <c r="BF394" s="232"/>
      <c r="BG394" s="230"/>
      <c r="BH394" s="230"/>
      <c r="BI394" s="230"/>
      <c r="BJ394" s="230"/>
      <c r="BK394" s="230"/>
      <c r="BL394" s="230"/>
      <c r="BM394" s="230"/>
      <c r="BN394" s="230"/>
      <c r="BO394" s="230"/>
      <c r="BP394" s="230"/>
      <c r="BQ394" s="231">
        <f t="shared" ref="BQ394" si="415">G394/6</f>
        <v>133333.32999999999</v>
      </c>
      <c r="BR394" s="232"/>
      <c r="BS394" s="230"/>
      <c r="BT394" s="230"/>
      <c r="BU394" s="230"/>
      <c r="BV394" s="230"/>
      <c r="BW394" s="230"/>
      <c r="BX394" s="230"/>
      <c r="BY394" s="230"/>
      <c r="BZ394" s="230"/>
      <c r="CA394" s="230"/>
      <c r="CB394" s="230"/>
      <c r="CC394" s="231">
        <f t="shared" ref="CC394" si="416">G394-SUM(H394:CB394)</f>
        <v>133333.35</v>
      </c>
      <c r="CD394" s="40" t="s">
        <v>50</v>
      </c>
    </row>
    <row r="395" spans="1:82" x14ac:dyDescent="0.35">
      <c r="A395" s="44"/>
      <c r="B395" s="26" t="s">
        <v>687</v>
      </c>
      <c r="C395" s="27" t="str">
        <f>"Handling cost and profit in respect of sub-item D10.02(a) ("&amp; TEXT(F395,"###%") &amp; ")"</f>
        <v>Handling cost and profit in respect of sub-item D10.02(a) (%)</v>
      </c>
      <c r="D395" s="256" t="s">
        <v>213</v>
      </c>
      <c r="E395" s="291">
        <f>+F394</f>
        <v>800000</v>
      </c>
      <c r="F395" s="353"/>
      <c r="G395" s="75">
        <f t="shared" ref="G395" si="417">+E395*F395</f>
        <v>0</v>
      </c>
      <c r="H395" s="233"/>
      <c r="I395" s="234"/>
      <c r="J395" s="229"/>
      <c r="K395" s="230"/>
      <c r="L395" s="230"/>
      <c r="M395" s="230"/>
      <c r="N395" s="230"/>
      <c r="O395" s="230"/>
      <c r="P395" s="230"/>
      <c r="Q395" s="230"/>
      <c r="R395" s="230"/>
      <c r="S395" s="230"/>
      <c r="T395" s="230"/>
      <c r="U395" s="231">
        <f>G395/6</f>
        <v>0</v>
      </c>
      <c r="V395" s="229"/>
      <c r="W395" s="230"/>
      <c r="X395" s="230"/>
      <c r="Y395" s="230"/>
      <c r="Z395" s="230"/>
      <c r="AA395" s="230"/>
      <c r="AB395" s="230"/>
      <c r="AC395" s="230"/>
      <c r="AD395" s="230"/>
      <c r="AE395" s="230"/>
      <c r="AF395" s="230"/>
      <c r="AG395" s="231">
        <f>G395/6</f>
        <v>0</v>
      </c>
      <c r="AH395" s="232"/>
      <c r="AI395" s="230"/>
      <c r="AJ395" s="230"/>
      <c r="AK395" s="230"/>
      <c r="AL395" s="230"/>
      <c r="AM395" s="230"/>
      <c r="AN395" s="230"/>
      <c r="AO395" s="230"/>
      <c r="AP395" s="230"/>
      <c r="AQ395" s="230"/>
      <c r="AR395" s="230"/>
      <c r="AS395" s="231">
        <f>G395/6</f>
        <v>0</v>
      </c>
      <c r="AT395" s="232"/>
      <c r="AU395" s="230"/>
      <c r="AV395" s="230"/>
      <c r="AW395" s="230"/>
      <c r="AX395" s="230"/>
      <c r="AY395" s="230"/>
      <c r="AZ395" s="230"/>
      <c r="BA395" s="230"/>
      <c r="BB395" s="230"/>
      <c r="BC395" s="230"/>
      <c r="BD395" s="230"/>
      <c r="BE395" s="231">
        <f>G395/6</f>
        <v>0</v>
      </c>
      <c r="BF395" s="232"/>
      <c r="BG395" s="230"/>
      <c r="BH395" s="230"/>
      <c r="BI395" s="230"/>
      <c r="BJ395" s="230"/>
      <c r="BK395" s="230"/>
      <c r="BL395" s="230"/>
      <c r="BM395" s="230"/>
      <c r="BN395" s="230"/>
      <c r="BO395" s="230"/>
      <c r="BP395" s="230"/>
      <c r="BQ395" s="231">
        <f>G395/6</f>
        <v>0</v>
      </c>
      <c r="BR395" s="232"/>
      <c r="BS395" s="230"/>
      <c r="BT395" s="230"/>
      <c r="BU395" s="230"/>
      <c r="BV395" s="230"/>
      <c r="BW395" s="230"/>
      <c r="BX395" s="230"/>
      <c r="BY395" s="230"/>
      <c r="BZ395" s="230"/>
      <c r="CA395" s="230"/>
      <c r="CB395" s="230"/>
      <c r="CC395" s="231">
        <f>G395-SUM(H395:CB395)</f>
        <v>0</v>
      </c>
      <c r="CD395" s="40" t="s">
        <v>50</v>
      </c>
    </row>
    <row r="396" spans="1:82" x14ac:dyDescent="0.35">
      <c r="A396" s="44"/>
      <c r="B396" s="262" t="s">
        <v>688</v>
      </c>
      <c r="C396" s="299" t="s">
        <v>689</v>
      </c>
      <c r="D396" s="131"/>
      <c r="E396" s="291"/>
      <c r="F396" s="223"/>
      <c r="G396" s="75"/>
      <c r="H396" s="229"/>
      <c r="I396" s="231"/>
      <c r="J396" s="229"/>
      <c r="K396" s="230"/>
      <c r="L396" s="230"/>
      <c r="M396" s="230"/>
      <c r="N396" s="230"/>
      <c r="O396" s="230"/>
      <c r="P396" s="230"/>
      <c r="Q396" s="230"/>
      <c r="R396" s="230"/>
      <c r="S396" s="230"/>
      <c r="T396" s="230"/>
      <c r="U396" s="231"/>
      <c r="V396" s="229"/>
      <c r="W396" s="230"/>
      <c r="X396" s="230"/>
      <c r="Y396" s="230"/>
      <c r="Z396" s="230"/>
      <c r="AA396" s="230"/>
      <c r="AB396" s="230"/>
      <c r="AC396" s="230"/>
      <c r="AD396" s="230"/>
      <c r="AE396" s="230"/>
      <c r="AF396" s="230"/>
      <c r="AG396" s="231"/>
      <c r="AH396" s="232"/>
      <c r="AI396" s="230"/>
      <c r="AJ396" s="230"/>
      <c r="AK396" s="230"/>
      <c r="AL396" s="230"/>
      <c r="AM396" s="230"/>
      <c r="AN396" s="230"/>
      <c r="AO396" s="230"/>
      <c r="AP396" s="230"/>
      <c r="AQ396" s="230"/>
      <c r="AR396" s="230"/>
      <c r="AS396" s="231"/>
      <c r="AT396" s="232"/>
      <c r="AU396" s="230"/>
      <c r="AV396" s="230"/>
      <c r="AW396" s="230"/>
      <c r="AX396" s="230"/>
      <c r="AY396" s="230"/>
      <c r="AZ396" s="230"/>
      <c r="BA396" s="230"/>
      <c r="BB396" s="230"/>
      <c r="BC396" s="230"/>
      <c r="BD396" s="230"/>
      <c r="BE396" s="231"/>
      <c r="BF396" s="232"/>
      <c r="BG396" s="230"/>
      <c r="BH396" s="230"/>
      <c r="BI396" s="230"/>
      <c r="BJ396" s="230"/>
      <c r="BK396" s="230"/>
      <c r="BL396" s="230"/>
      <c r="BM396" s="230"/>
      <c r="BN396" s="230"/>
      <c r="BO396" s="230"/>
      <c r="BP396" s="230"/>
      <c r="BQ396" s="231"/>
      <c r="BR396" s="232"/>
      <c r="BS396" s="230"/>
      <c r="BT396" s="230"/>
      <c r="BU396" s="230"/>
      <c r="BV396" s="230"/>
      <c r="BW396" s="230"/>
      <c r="BX396" s="230"/>
      <c r="BY396" s="230"/>
      <c r="BZ396" s="230"/>
      <c r="CA396" s="230"/>
      <c r="CB396" s="230"/>
      <c r="CC396" s="231"/>
      <c r="CD396" s="40" t="s">
        <v>50</v>
      </c>
    </row>
    <row r="397" spans="1:82" x14ac:dyDescent="0.35">
      <c r="A397" s="44"/>
      <c r="B397" s="25" t="s">
        <v>690</v>
      </c>
      <c r="C397" s="28" t="s">
        <v>691</v>
      </c>
      <c r="D397" s="131"/>
      <c r="E397" s="291"/>
      <c r="F397" s="223"/>
      <c r="G397" s="75"/>
      <c r="H397" s="229"/>
      <c r="I397" s="231"/>
      <c r="J397" s="229"/>
      <c r="K397" s="230"/>
      <c r="L397" s="230"/>
      <c r="M397" s="230"/>
      <c r="N397" s="230"/>
      <c r="O397" s="230"/>
      <c r="P397" s="230"/>
      <c r="Q397" s="230"/>
      <c r="R397" s="230"/>
      <c r="S397" s="230"/>
      <c r="T397" s="230"/>
      <c r="U397" s="231"/>
      <c r="V397" s="229"/>
      <c r="W397" s="230"/>
      <c r="X397" s="230"/>
      <c r="Y397" s="230"/>
      <c r="Z397" s="230"/>
      <c r="AA397" s="230"/>
      <c r="AB397" s="230"/>
      <c r="AC397" s="230"/>
      <c r="AD397" s="230"/>
      <c r="AE397" s="230"/>
      <c r="AF397" s="230"/>
      <c r="AG397" s="231"/>
      <c r="AH397" s="232"/>
      <c r="AI397" s="230"/>
      <c r="AJ397" s="230"/>
      <c r="AK397" s="230"/>
      <c r="AL397" s="230"/>
      <c r="AM397" s="230"/>
      <c r="AN397" s="230"/>
      <c r="AO397" s="230"/>
      <c r="AP397" s="230"/>
      <c r="AQ397" s="230"/>
      <c r="AR397" s="230"/>
      <c r="AS397" s="231"/>
      <c r="AT397" s="232"/>
      <c r="AU397" s="230"/>
      <c r="AV397" s="230"/>
      <c r="AW397" s="230"/>
      <c r="AX397" s="230"/>
      <c r="AY397" s="230"/>
      <c r="AZ397" s="230"/>
      <c r="BA397" s="230"/>
      <c r="BB397" s="230"/>
      <c r="BC397" s="230"/>
      <c r="BD397" s="230"/>
      <c r="BE397" s="231"/>
      <c r="BF397" s="232"/>
      <c r="BG397" s="230"/>
      <c r="BH397" s="230"/>
      <c r="BI397" s="230"/>
      <c r="BJ397" s="230"/>
      <c r="BK397" s="230"/>
      <c r="BL397" s="230"/>
      <c r="BM397" s="230"/>
      <c r="BN397" s="230"/>
      <c r="BO397" s="230"/>
      <c r="BP397" s="230"/>
      <c r="BQ397" s="231"/>
      <c r="BR397" s="232"/>
      <c r="BS397" s="230"/>
      <c r="BT397" s="230"/>
      <c r="BU397" s="230"/>
      <c r="BV397" s="230"/>
      <c r="BW397" s="230"/>
      <c r="BX397" s="230"/>
      <c r="BY397" s="230"/>
      <c r="BZ397" s="230"/>
      <c r="CA397" s="230"/>
      <c r="CB397" s="230"/>
      <c r="CC397" s="231"/>
      <c r="CD397" s="40" t="s">
        <v>50</v>
      </c>
    </row>
    <row r="398" spans="1:82" x14ac:dyDescent="0.35">
      <c r="A398" s="40"/>
      <c r="B398" s="25" t="s">
        <v>692</v>
      </c>
      <c r="C398" s="28" t="s">
        <v>693</v>
      </c>
      <c r="D398" s="131" t="s">
        <v>248</v>
      </c>
      <c r="E398" s="255">
        <v>4</v>
      </c>
      <c r="F398" s="357"/>
      <c r="G398" s="75">
        <f t="shared" ref="G398:G401" si="418">+E398*F398</f>
        <v>0</v>
      </c>
      <c r="H398" s="229"/>
      <c r="I398" s="231"/>
      <c r="J398" s="229"/>
      <c r="K398" s="230"/>
      <c r="L398" s="230"/>
      <c r="M398" s="230"/>
      <c r="N398" s="230"/>
      <c r="O398" s="230"/>
      <c r="P398" s="230"/>
      <c r="Q398" s="230"/>
      <c r="R398" s="230"/>
      <c r="S398" s="230"/>
      <c r="T398" s="230"/>
      <c r="U398" s="231">
        <f>G398/6</f>
        <v>0</v>
      </c>
      <c r="V398" s="229"/>
      <c r="W398" s="230"/>
      <c r="X398" s="230"/>
      <c r="Y398" s="230"/>
      <c r="Z398" s="230"/>
      <c r="AA398" s="230"/>
      <c r="AB398" s="230"/>
      <c r="AC398" s="230"/>
      <c r="AD398" s="230"/>
      <c r="AE398" s="230"/>
      <c r="AF398" s="230"/>
      <c r="AG398" s="231">
        <f>G398/6</f>
        <v>0</v>
      </c>
      <c r="AH398" s="232"/>
      <c r="AI398" s="230"/>
      <c r="AJ398" s="230"/>
      <c r="AK398" s="230"/>
      <c r="AL398" s="230"/>
      <c r="AM398" s="230"/>
      <c r="AN398" s="230"/>
      <c r="AO398" s="230"/>
      <c r="AP398" s="230"/>
      <c r="AQ398" s="230"/>
      <c r="AR398" s="230"/>
      <c r="AS398" s="231">
        <f>G398/6</f>
        <v>0</v>
      </c>
      <c r="AT398" s="232"/>
      <c r="AU398" s="230"/>
      <c r="AV398" s="230"/>
      <c r="AW398" s="230"/>
      <c r="AX398" s="230"/>
      <c r="AY398" s="230"/>
      <c r="AZ398" s="230"/>
      <c r="BA398" s="230"/>
      <c r="BB398" s="230"/>
      <c r="BC398" s="230"/>
      <c r="BD398" s="230"/>
      <c r="BE398" s="231">
        <f>G398/6</f>
        <v>0</v>
      </c>
      <c r="BF398" s="232"/>
      <c r="BG398" s="230"/>
      <c r="BH398" s="230"/>
      <c r="BI398" s="230"/>
      <c r="BJ398" s="230"/>
      <c r="BK398" s="230"/>
      <c r="BL398" s="230"/>
      <c r="BM398" s="230"/>
      <c r="BN398" s="230"/>
      <c r="BO398" s="230"/>
      <c r="BP398" s="230"/>
      <c r="BQ398" s="231">
        <f>G398/6</f>
        <v>0</v>
      </c>
      <c r="BR398" s="232"/>
      <c r="BS398" s="230"/>
      <c r="BT398" s="230"/>
      <c r="BU398" s="230"/>
      <c r="BV398" s="230"/>
      <c r="BW398" s="230"/>
      <c r="BX398" s="230"/>
      <c r="BY398" s="230"/>
      <c r="BZ398" s="230"/>
      <c r="CA398" s="230"/>
      <c r="CB398" s="230"/>
      <c r="CC398" s="231">
        <f>G398-SUM(H398:CB398)</f>
        <v>0</v>
      </c>
      <c r="CD398" s="40" t="s">
        <v>50</v>
      </c>
    </row>
    <row r="399" spans="1:82" x14ac:dyDescent="0.35">
      <c r="B399" s="25" t="s">
        <v>694</v>
      </c>
      <c r="C399" s="28" t="s">
        <v>695</v>
      </c>
      <c r="D399" s="131" t="s">
        <v>248</v>
      </c>
      <c r="E399" s="255">
        <v>3</v>
      </c>
      <c r="F399" s="357"/>
      <c r="G399" s="75">
        <f t="shared" si="418"/>
        <v>0</v>
      </c>
      <c r="H399" s="229"/>
      <c r="I399" s="231"/>
      <c r="J399" s="229"/>
      <c r="K399" s="230"/>
      <c r="L399" s="230"/>
      <c r="M399" s="230"/>
      <c r="N399" s="230"/>
      <c r="O399" s="230"/>
      <c r="P399" s="230"/>
      <c r="Q399" s="230"/>
      <c r="R399" s="230"/>
      <c r="S399" s="230"/>
      <c r="T399" s="230"/>
      <c r="U399" s="231">
        <f>G399/6</f>
        <v>0</v>
      </c>
      <c r="V399" s="229"/>
      <c r="W399" s="230"/>
      <c r="X399" s="230"/>
      <c r="Y399" s="230"/>
      <c r="Z399" s="230"/>
      <c r="AA399" s="230"/>
      <c r="AB399" s="230"/>
      <c r="AC399" s="230"/>
      <c r="AD399" s="230"/>
      <c r="AE399" s="230"/>
      <c r="AF399" s="230"/>
      <c r="AG399" s="231">
        <f>G399/6</f>
        <v>0</v>
      </c>
      <c r="AH399" s="232"/>
      <c r="AI399" s="230"/>
      <c r="AJ399" s="230"/>
      <c r="AK399" s="230"/>
      <c r="AL399" s="230"/>
      <c r="AM399" s="230"/>
      <c r="AN399" s="230"/>
      <c r="AO399" s="230"/>
      <c r="AP399" s="230"/>
      <c r="AQ399" s="230"/>
      <c r="AR399" s="230"/>
      <c r="AS399" s="231">
        <f>G399/6</f>
        <v>0</v>
      </c>
      <c r="AT399" s="232"/>
      <c r="AU399" s="230"/>
      <c r="AV399" s="230"/>
      <c r="AW399" s="230"/>
      <c r="AX399" s="230"/>
      <c r="AY399" s="230"/>
      <c r="AZ399" s="230"/>
      <c r="BA399" s="230"/>
      <c r="BB399" s="230"/>
      <c r="BC399" s="230"/>
      <c r="BD399" s="230"/>
      <c r="BE399" s="231">
        <f>G399/6</f>
        <v>0</v>
      </c>
      <c r="BF399" s="232"/>
      <c r="BG399" s="230"/>
      <c r="BH399" s="230"/>
      <c r="BI399" s="230"/>
      <c r="BJ399" s="230"/>
      <c r="BK399" s="230"/>
      <c r="BL399" s="230"/>
      <c r="BM399" s="230"/>
      <c r="BN399" s="230"/>
      <c r="BO399" s="230"/>
      <c r="BP399" s="230"/>
      <c r="BQ399" s="231">
        <f>G399/6</f>
        <v>0</v>
      </c>
      <c r="BR399" s="232"/>
      <c r="BS399" s="230"/>
      <c r="BT399" s="230"/>
      <c r="BU399" s="230"/>
      <c r="BV399" s="230"/>
      <c r="BW399" s="230"/>
      <c r="BX399" s="230"/>
      <c r="BY399" s="230"/>
      <c r="BZ399" s="230"/>
      <c r="CA399" s="230"/>
      <c r="CB399" s="230"/>
      <c r="CC399" s="231">
        <f>G399-SUM(H399:CB399)</f>
        <v>0</v>
      </c>
      <c r="CD399" s="40" t="s">
        <v>50</v>
      </c>
    </row>
    <row r="400" spans="1:82" x14ac:dyDescent="0.35">
      <c r="B400" s="25" t="s">
        <v>696</v>
      </c>
      <c r="C400" s="28" t="s">
        <v>697</v>
      </c>
      <c r="D400" s="131" t="s">
        <v>248</v>
      </c>
      <c r="E400" s="255">
        <v>2</v>
      </c>
      <c r="F400" s="357"/>
      <c r="G400" s="75">
        <f t="shared" si="418"/>
        <v>0</v>
      </c>
      <c r="H400" s="229"/>
      <c r="I400" s="231"/>
      <c r="J400" s="229"/>
      <c r="K400" s="230"/>
      <c r="L400" s="230"/>
      <c r="M400" s="230"/>
      <c r="N400" s="230"/>
      <c r="O400" s="230"/>
      <c r="P400" s="230"/>
      <c r="Q400" s="230"/>
      <c r="R400" s="230"/>
      <c r="S400" s="230"/>
      <c r="T400" s="230"/>
      <c r="U400" s="231">
        <f>G400/6</f>
        <v>0</v>
      </c>
      <c r="V400" s="229"/>
      <c r="W400" s="230"/>
      <c r="X400" s="230"/>
      <c r="Y400" s="230"/>
      <c r="Z400" s="230"/>
      <c r="AA400" s="230"/>
      <c r="AB400" s="230"/>
      <c r="AC400" s="230"/>
      <c r="AD400" s="230"/>
      <c r="AE400" s="230"/>
      <c r="AF400" s="230"/>
      <c r="AG400" s="231">
        <f>G400/6</f>
        <v>0</v>
      </c>
      <c r="AH400" s="232"/>
      <c r="AI400" s="230"/>
      <c r="AJ400" s="230"/>
      <c r="AK400" s="230"/>
      <c r="AL400" s="230"/>
      <c r="AM400" s="230"/>
      <c r="AN400" s="230"/>
      <c r="AO400" s="230"/>
      <c r="AP400" s="230"/>
      <c r="AQ400" s="230"/>
      <c r="AR400" s="230"/>
      <c r="AS400" s="231">
        <f>G400/6</f>
        <v>0</v>
      </c>
      <c r="AT400" s="232"/>
      <c r="AU400" s="230"/>
      <c r="AV400" s="230"/>
      <c r="AW400" s="230"/>
      <c r="AX400" s="230"/>
      <c r="AY400" s="230"/>
      <c r="AZ400" s="230"/>
      <c r="BA400" s="230"/>
      <c r="BB400" s="230"/>
      <c r="BC400" s="230"/>
      <c r="BD400" s="230"/>
      <c r="BE400" s="231">
        <f>G400/6</f>
        <v>0</v>
      </c>
      <c r="BF400" s="232"/>
      <c r="BG400" s="230"/>
      <c r="BH400" s="230"/>
      <c r="BI400" s="230"/>
      <c r="BJ400" s="230"/>
      <c r="BK400" s="230"/>
      <c r="BL400" s="230"/>
      <c r="BM400" s="230"/>
      <c r="BN400" s="230"/>
      <c r="BO400" s="230"/>
      <c r="BP400" s="230"/>
      <c r="BQ400" s="231">
        <f>G400/6</f>
        <v>0</v>
      </c>
      <c r="BR400" s="232"/>
      <c r="BS400" s="230"/>
      <c r="BT400" s="230"/>
      <c r="BU400" s="230"/>
      <c r="BV400" s="230"/>
      <c r="BW400" s="230"/>
      <c r="BX400" s="230"/>
      <c r="BY400" s="230"/>
      <c r="BZ400" s="230"/>
      <c r="CA400" s="230"/>
      <c r="CB400" s="230"/>
      <c r="CC400" s="77">
        <f>G400-SUM(H400:CB400)</f>
        <v>0</v>
      </c>
      <c r="CD400" s="40" t="s">
        <v>50</v>
      </c>
    </row>
    <row r="401" spans="1:82" x14ac:dyDescent="0.35">
      <c r="B401" s="25" t="s">
        <v>698</v>
      </c>
      <c r="C401" s="28" t="s">
        <v>699</v>
      </c>
      <c r="D401" s="131" t="s">
        <v>248</v>
      </c>
      <c r="E401" s="255">
        <v>1</v>
      </c>
      <c r="F401" s="357"/>
      <c r="G401" s="75">
        <f t="shared" si="418"/>
        <v>0</v>
      </c>
      <c r="H401" s="229"/>
      <c r="I401" s="231"/>
      <c r="J401" s="229"/>
      <c r="K401" s="230"/>
      <c r="L401" s="230"/>
      <c r="M401" s="230"/>
      <c r="N401" s="230"/>
      <c r="O401" s="230"/>
      <c r="P401" s="230"/>
      <c r="Q401" s="230"/>
      <c r="R401" s="230"/>
      <c r="S401" s="230"/>
      <c r="T401" s="230"/>
      <c r="U401" s="231">
        <f>G401/6</f>
        <v>0</v>
      </c>
      <c r="V401" s="229"/>
      <c r="W401" s="230"/>
      <c r="X401" s="230"/>
      <c r="Y401" s="230"/>
      <c r="Z401" s="230"/>
      <c r="AA401" s="230"/>
      <c r="AB401" s="230"/>
      <c r="AC401" s="230"/>
      <c r="AD401" s="230"/>
      <c r="AE401" s="230"/>
      <c r="AF401" s="230"/>
      <c r="AG401" s="231">
        <f>G401/6</f>
        <v>0</v>
      </c>
      <c r="AH401" s="232"/>
      <c r="AI401" s="230"/>
      <c r="AJ401" s="230"/>
      <c r="AK401" s="230"/>
      <c r="AL401" s="230"/>
      <c r="AM401" s="230"/>
      <c r="AN401" s="230"/>
      <c r="AO401" s="230"/>
      <c r="AP401" s="230"/>
      <c r="AQ401" s="230"/>
      <c r="AR401" s="230"/>
      <c r="AS401" s="231">
        <f>G401/6</f>
        <v>0</v>
      </c>
      <c r="AT401" s="232"/>
      <c r="AU401" s="230"/>
      <c r="AV401" s="230"/>
      <c r="AW401" s="230"/>
      <c r="AX401" s="230"/>
      <c r="AY401" s="230"/>
      <c r="AZ401" s="230"/>
      <c r="BA401" s="230"/>
      <c r="BB401" s="230"/>
      <c r="BC401" s="230"/>
      <c r="BD401" s="230"/>
      <c r="BE401" s="231">
        <f>G401/6</f>
        <v>0</v>
      </c>
      <c r="BF401" s="232"/>
      <c r="BG401" s="230"/>
      <c r="BH401" s="230"/>
      <c r="BI401" s="230"/>
      <c r="BJ401" s="230"/>
      <c r="BK401" s="230"/>
      <c r="BL401" s="230"/>
      <c r="BM401" s="230"/>
      <c r="BN401" s="230"/>
      <c r="BO401" s="230"/>
      <c r="BP401" s="230"/>
      <c r="BQ401" s="231">
        <f>G401/6</f>
        <v>0</v>
      </c>
      <c r="BR401" s="232"/>
      <c r="BS401" s="230"/>
      <c r="BT401" s="230"/>
      <c r="BU401" s="230"/>
      <c r="BV401" s="230"/>
      <c r="BW401" s="230"/>
      <c r="BX401" s="230"/>
      <c r="BY401" s="230"/>
      <c r="BZ401" s="230"/>
      <c r="CA401" s="230"/>
      <c r="CB401" s="230"/>
      <c r="CC401" s="231">
        <f>G401-SUM(H401:CB401)</f>
        <v>0</v>
      </c>
      <c r="CD401" s="40" t="s">
        <v>50</v>
      </c>
    </row>
    <row r="402" spans="1:82" x14ac:dyDescent="0.35">
      <c r="B402" s="25" t="s">
        <v>700</v>
      </c>
      <c r="C402" s="28" t="s">
        <v>701</v>
      </c>
      <c r="D402" s="29" t="s">
        <v>60</v>
      </c>
      <c r="E402" s="255">
        <v>72</v>
      </c>
      <c r="F402" s="223"/>
      <c r="G402" s="75">
        <f t="shared" ref="G402" si="419">+SUM(H402:CC402)</f>
        <v>0</v>
      </c>
      <c r="H402" s="229"/>
      <c r="I402" s="231"/>
      <c r="J402" s="218"/>
      <c r="K402" s="219"/>
      <c r="L402" s="219"/>
      <c r="M402" s="219"/>
      <c r="N402" s="219"/>
      <c r="O402" s="219"/>
      <c r="P402" s="219"/>
      <c r="Q402" s="219"/>
      <c r="R402" s="219"/>
      <c r="S402" s="219"/>
      <c r="T402" s="219"/>
      <c r="U402" s="217"/>
      <c r="V402" s="218"/>
      <c r="W402" s="219"/>
      <c r="X402" s="219"/>
      <c r="Y402" s="219"/>
      <c r="Z402" s="219"/>
      <c r="AA402" s="219"/>
      <c r="AB402" s="219"/>
      <c r="AC402" s="219"/>
      <c r="AD402" s="219"/>
      <c r="AE402" s="219"/>
      <c r="AF402" s="219"/>
      <c r="AG402" s="217"/>
      <c r="AH402" s="220"/>
      <c r="AI402" s="219"/>
      <c r="AJ402" s="219"/>
      <c r="AK402" s="219"/>
      <c r="AL402" s="219"/>
      <c r="AM402" s="219"/>
      <c r="AN402" s="219"/>
      <c r="AO402" s="219"/>
      <c r="AP402" s="219"/>
      <c r="AQ402" s="219"/>
      <c r="AR402" s="219"/>
      <c r="AS402" s="217"/>
      <c r="AT402" s="220"/>
      <c r="AU402" s="219"/>
      <c r="AV402" s="219"/>
      <c r="AW402" s="219"/>
      <c r="AX402" s="219"/>
      <c r="AY402" s="219"/>
      <c r="AZ402" s="219"/>
      <c r="BA402" s="219"/>
      <c r="BB402" s="219"/>
      <c r="BC402" s="219"/>
      <c r="BD402" s="219"/>
      <c r="BE402" s="217"/>
      <c r="BF402" s="220"/>
      <c r="BG402" s="219"/>
      <c r="BH402" s="219"/>
      <c r="BI402" s="219"/>
      <c r="BJ402" s="219"/>
      <c r="BK402" s="219"/>
      <c r="BL402" s="219"/>
      <c r="BM402" s="219"/>
      <c r="BN402" s="219"/>
      <c r="BO402" s="219"/>
      <c r="BP402" s="219"/>
      <c r="BQ402" s="217"/>
      <c r="BR402" s="220"/>
      <c r="BS402" s="219"/>
      <c r="BT402" s="219"/>
      <c r="BU402" s="219"/>
      <c r="BV402" s="219"/>
      <c r="BW402" s="219"/>
      <c r="BX402" s="219"/>
      <c r="BY402" s="219"/>
      <c r="BZ402" s="219"/>
      <c r="CA402" s="219"/>
      <c r="CB402" s="219"/>
      <c r="CC402" s="217"/>
      <c r="CD402" s="40" t="s">
        <v>50</v>
      </c>
    </row>
    <row r="403" spans="1:82" x14ac:dyDescent="0.35">
      <c r="B403" s="262" t="s">
        <v>702</v>
      </c>
      <c r="C403" s="299" t="s">
        <v>703</v>
      </c>
      <c r="D403" s="131"/>
      <c r="E403" s="291"/>
      <c r="F403" s="223"/>
      <c r="G403" s="75"/>
      <c r="H403" s="229"/>
      <c r="I403" s="231"/>
      <c r="J403" s="229"/>
      <c r="K403" s="230"/>
      <c r="L403" s="230"/>
      <c r="M403" s="230"/>
      <c r="N403" s="230"/>
      <c r="O403" s="230"/>
      <c r="P403" s="230"/>
      <c r="Q403" s="230"/>
      <c r="R403" s="230"/>
      <c r="S403" s="230"/>
      <c r="T403" s="230"/>
      <c r="U403" s="231"/>
      <c r="V403" s="229"/>
      <c r="W403" s="230"/>
      <c r="X403" s="230"/>
      <c r="Y403" s="230"/>
      <c r="Z403" s="230"/>
      <c r="AA403" s="230"/>
      <c r="AB403" s="230"/>
      <c r="AC403" s="230"/>
      <c r="AD403" s="230"/>
      <c r="AE403" s="230"/>
      <c r="AF403" s="230"/>
      <c r="AG403" s="231"/>
      <c r="AH403" s="232"/>
      <c r="AI403" s="230"/>
      <c r="AJ403" s="230"/>
      <c r="AK403" s="230"/>
      <c r="AL403" s="230"/>
      <c r="AM403" s="230"/>
      <c r="AN403" s="230"/>
      <c r="AO403" s="230"/>
      <c r="AP403" s="230"/>
      <c r="AQ403" s="230"/>
      <c r="AR403" s="230"/>
      <c r="AS403" s="231"/>
      <c r="AT403" s="232"/>
      <c r="AU403" s="230"/>
      <c r="AV403" s="230"/>
      <c r="AW403" s="230"/>
      <c r="AX403" s="230"/>
      <c r="AY403" s="230"/>
      <c r="AZ403" s="230"/>
      <c r="BA403" s="230"/>
      <c r="BB403" s="230"/>
      <c r="BC403" s="230"/>
      <c r="BD403" s="230"/>
      <c r="BE403" s="231"/>
      <c r="BF403" s="232"/>
      <c r="BG403" s="230"/>
      <c r="BH403" s="230"/>
      <c r="BI403" s="230"/>
      <c r="BJ403" s="230"/>
      <c r="BK403" s="230"/>
      <c r="BL403" s="230"/>
      <c r="BM403" s="230"/>
      <c r="BN403" s="230"/>
      <c r="BO403" s="230"/>
      <c r="BP403" s="230"/>
      <c r="BQ403" s="231"/>
      <c r="BR403" s="232"/>
      <c r="BS403" s="230"/>
      <c r="BT403" s="230"/>
      <c r="BU403" s="230"/>
      <c r="BV403" s="230"/>
      <c r="BW403" s="230"/>
      <c r="BX403" s="230"/>
      <c r="BY403" s="230"/>
      <c r="BZ403" s="230"/>
      <c r="CA403" s="230"/>
      <c r="CB403" s="230"/>
      <c r="CC403" s="231"/>
      <c r="CD403" s="40" t="s">
        <v>50</v>
      </c>
    </row>
    <row r="404" spans="1:82" ht="26" x14ac:dyDescent="0.35">
      <c r="B404" s="25" t="s">
        <v>704</v>
      </c>
      <c r="C404" s="28" t="s">
        <v>705</v>
      </c>
      <c r="D404" s="131" t="s">
        <v>60</v>
      </c>
      <c r="E404" s="255">
        <v>72</v>
      </c>
      <c r="F404" s="223"/>
      <c r="G404" s="75">
        <f t="shared" ref="G404" si="420">+SUM(H404:CC404)</f>
        <v>0</v>
      </c>
      <c r="H404" s="229"/>
      <c r="I404" s="231"/>
      <c r="J404" s="218"/>
      <c r="K404" s="219"/>
      <c r="L404" s="219"/>
      <c r="M404" s="219"/>
      <c r="N404" s="219"/>
      <c r="O404" s="219"/>
      <c r="P404" s="219"/>
      <c r="Q404" s="219"/>
      <c r="R404" s="219"/>
      <c r="S404" s="219"/>
      <c r="T404" s="219"/>
      <c r="U404" s="217"/>
      <c r="V404" s="218"/>
      <c r="W404" s="219"/>
      <c r="X404" s="219"/>
      <c r="Y404" s="219"/>
      <c r="Z404" s="219"/>
      <c r="AA404" s="219"/>
      <c r="AB404" s="219"/>
      <c r="AC404" s="219"/>
      <c r="AD404" s="219"/>
      <c r="AE404" s="219"/>
      <c r="AF404" s="219"/>
      <c r="AG404" s="217"/>
      <c r="AH404" s="220"/>
      <c r="AI404" s="219"/>
      <c r="AJ404" s="219"/>
      <c r="AK404" s="219"/>
      <c r="AL404" s="219"/>
      <c r="AM404" s="219"/>
      <c r="AN404" s="219"/>
      <c r="AO404" s="219"/>
      <c r="AP404" s="219"/>
      <c r="AQ404" s="219"/>
      <c r="AR404" s="219"/>
      <c r="AS404" s="217"/>
      <c r="AT404" s="220"/>
      <c r="AU404" s="219"/>
      <c r="AV404" s="219"/>
      <c r="AW404" s="219"/>
      <c r="AX404" s="219"/>
      <c r="AY404" s="219"/>
      <c r="AZ404" s="219"/>
      <c r="BA404" s="219"/>
      <c r="BB404" s="219"/>
      <c r="BC404" s="219"/>
      <c r="BD404" s="219"/>
      <c r="BE404" s="217"/>
      <c r="BF404" s="220"/>
      <c r="BG404" s="219"/>
      <c r="BH404" s="219"/>
      <c r="BI404" s="219"/>
      <c r="BJ404" s="219"/>
      <c r="BK404" s="219"/>
      <c r="BL404" s="219"/>
      <c r="BM404" s="219"/>
      <c r="BN404" s="219"/>
      <c r="BO404" s="219"/>
      <c r="BP404" s="219"/>
      <c r="BQ404" s="217"/>
      <c r="BR404" s="220"/>
      <c r="BS404" s="219"/>
      <c r="BT404" s="219"/>
      <c r="BU404" s="219"/>
      <c r="BV404" s="219"/>
      <c r="BW404" s="219"/>
      <c r="BX404" s="219"/>
      <c r="BY404" s="219"/>
      <c r="BZ404" s="219"/>
      <c r="CA404" s="219"/>
      <c r="CB404" s="219"/>
      <c r="CC404" s="217"/>
      <c r="CD404" s="40" t="s">
        <v>50</v>
      </c>
    </row>
    <row r="405" spans="1:82" x14ac:dyDescent="0.35">
      <c r="B405" s="25" t="s">
        <v>706</v>
      </c>
      <c r="C405" s="28" t="s">
        <v>707</v>
      </c>
      <c r="D405" s="131" t="s">
        <v>708</v>
      </c>
      <c r="E405" s="257">
        <v>72</v>
      </c>
      <c r="F405" s="77"/>
      <c r="G405" s="75">
        <f t="shared" ref="G405" si="421">+SUM(H405:CC405)</f>
        <v>0</v>
      </c>
      <c r="H405" s="229"/>
      <c r="I405" s="231"/>
      <c r="J405" s="218"/>
      <c r="K405" s="219"/>
      <c r="L405" s="219"/>
      <c r="M405" s="219"/>
      <c r="N405" s="219"/>
      <c r="O405" s="219"/>
      <c r="P405" s="219"/>
      <c r="Q405" s="219"/>
      <c r="R405" s="219"/>
      <c r="S405" s="219"/>
      <c r="T405" s="219"/>
      <c r="U405" s="217"/>
      <c r="V405" s="218"/>
      <c r="W405" s="219"/>
      <c r="X405" s="219"/>
      <c r="Y405" s="219"/>
      <c r="Z405" s="219"/>
      <c r="AA405" s="219"/>
      <c r="AB405" s="219"/>
      <c r="AC405" s="219"/>
      <c r="AD405" s="219"/>
      <c r="AE405" s="219"/>
      <c r="AF405" s="219"/>
      <c r="AG405" s="217"/>
      <c r="AH405" s="220"/>
      <c r="AI405" s="219"/>
      <c r="AJ405" s="219"/>
      <c r="AK405" s="219"/>
      <c r="AL405" s="219"/>
      <c r="AM405" s="219"/>
      <c r="AN405" s="219"/>
      <c r="AO405" s="219"/>
      <c r="AP405" s="219"/>
      <c r="AQ405" s="219"/>
      <c r="AR405" s="219"/>
      <c r="AS405" s="217"/>
      <c r="AT405" s="220"/>
      <c r="AU405" s="219"/>
      <c r="AV405" s="219"/>
      <c r="AW405" s="219"/>
      <c r="AX405" s="219"/>
      <c r="AY405" s="219"/>
      <c r="AZ405" s="219"/>
      <c r="BA405" s="219"/>
      <c r="BB405" s="219"/>
      <c r="BC405" s="219"/>
      <c r="BD405" s="219"/>
      <c r="BE405" s="217"/>
      <c r="BF405" s="220"/>
      <c r="BG405" s="219"/>
      <c r="BH405" s="219"/>
      <c r="BI405" s="219"/>
      <c r="BJ405" s="219"/>
      <c r="BK405" s="219"/>
      <c r="BL405" s="219"/>
      <c r="BM405" s="219"/>
      <c r="BN405" s="219"/>
      <c r="BO405" s="219"/>
      <c r="BP405" s="219"/>
      <c r="BQ405" s="217"/>
      <c r="BR405" s="220"/>
      <c r="BS405" s="219"/>
      <c r="BT405" s="219"/>
      <c r="BU405" s="219"/>
      <c r="BV405" s="219"/>
      <c r="BW405" s="219"/>
      <c r="BX405" s="219"/>
      <c r="BY405" s="219"/>
      <c r="BZ405" s="219"/>
      <c r="CA405" s="219"/>
      <c r="CB405" s="219"/>
      <c r="CC405" s="217"/>
      <c r="CD405" s="40" t="s">
        <v>50</v>
      </c>
    </row>
    <row r="406" spans="1:82" x14ac:dyDescent="0.35">
      <c r="B406" s="177" t="s">
        <v>709</v>
      </c>
      <c r="C406" s="178" t="s">
        <v>710</v>
      </c>
      <c r="D406" s="179" t="s">
        <v>708</v>
      </c>
      <c r="E406" s="283">
        <v>0</v>
      </c>
      <c r="F406" s="228"/>
      <c r="G406" s="175">
        <f>+SUM(H406:CC406)</f>
        <v>0</v>
      </c>
      <c r="H406" s="224"/>
      <c r="I406" s="225"/>
      <c r="J406" s="224"/>
      <c r="K406" s="226"/>
      <c r="L406" s="226"/>
      <c r="M406" s="226"/>
      <c r="N406" s="226"/>
      <c r="O406" s="226"/>
      <c r="P406" s="226"/>
      <c r="Q406" s="226"/>
      <c r="R406" s="226"/>
      <c r="S406" s="226"/>
      <c r="T406" s="226"/>
      <c r="U406" s="225"/>
      <c r="V406" s="224"/>
      <c r="W406" s="226"/>
      <c r="X406" s="226"/>
      <c r="Y406" s="226"/>
      <c r="Z406" s="226"/>
      <c r="AA406" s="226"/>
      <c r="AB406" s="226"/>
      <c r="AC406" s="226"/>
      <c r="AD406" s="226"/>
      <c r="AE406" s="226"/>
      <c r="AF406" s="226"/>
      <c r="AG406" s="225"/>
      <c r="AH406" s="227"/>
      <c r="AI406" s="226"/>
      <c r="AJ406" s="226"/>
      <c r="AK406" s="226"/>
      <c r="AL406" s="226"/>
      <c r="AM406" s="226"/>
      <c r="AN406" s="226"/>
      <c r="AO406" s="226"/>
      <c r="AP406" s="226"/>
      <c r="AQ406" s="226"/>
      <c r="AR406" s="226"/>
      <c r="AS406" s="225"/>
      <c r="AT406" s="227"/>
      <c r="AU406" s="226"/>
      <c r="AV406" s="226"/>
      <c r="AW406" s="226"/>
      <c r="AX406" s="226"/>
      <c r="AY406" s="226"/>
      <c r="AZ406" s="226"/>
      <c r="BA406" s="226"/>
      <c r="BB406" s="226"/>
      <c r="BC406" s="226"/>
      <c r="BD406" s="226"/>
      <c r="BE406" s="225"/>
      <c r="BF406" s="227"/>
      <c r="BG406" s="226"/>
      <c r="BH406" s="226"/>
      <c r="BI406" s="226"/>
      <c r="BJ406" s="226"/>
      <c r="BK406" s="226"/>
      <c r="BL406" s="226"/>
      <c r="BM406" s="226"/>
      <c r="BN406" s="226"/>
      <c r="BO406" s="226"/>
      <c r="BP406" s="226"/>
      <c r="BQ406" s="225"/>
      <c r="BR406" s="227"/>
      <c r="BS406" s="226"/>
      <c r="BT406" s="226"/>
      <c r="BU406" s="226"/>
      <c r="BV406" s="226"/>
      <c r="BW406" s="226"/>
      <c r="BX406" s="226"/>
      <c r="BY406" s="226"/>
      <c r="BZ406" s="226"/>
      <c r="CA406" s="226"/>
      <c r="CB406" s="226"/>
      <c r="CC406" s="231"/>
      <c r="CD406" s="40" t="s">
        <v>50</v>
      </c>
    </row>
    <row r="407" spans="1:82" x14ac:dyDescent="0.35">
      <c r="B407" s="262" t="s">
        <v>711</v>
      </c>
      <c r="C407" s="299" t="s">
        <v>712</v>
      </c>
      <c r="D407" s="131"/>
      <c r="E407" s="257"/>
      <c r="F407" s="77"/>
      <c r="G407" s="75"/>
      <c r="H407" s="229"/>
      <c r="I407" s="231"/>
      <c r="J407" s="229"/>
      <c r="K407" s="230"/>
      <c r="L407" s="230"/>
      <c r="M407" s="230"/>
      <c r="N407" s="230"/>
      <c r="O407" s="230"/>
      <c r="P407" s="230"/>
      <c r="Q407" s="230"/>
      <c r="R407" s="230"/>
      <c r="S407" s="230"/>
      <c r="T407" s="230"/>
      <c r="U407" s="231"/>
      <c r="V407" s="229"/>
      <c r="W407" s="230"/>
      <c r="X407" s="230"/>
      <c r="Y407" s="230"/>
      <c r="Z407" s="230"/>
      <c r="AA407" s="230"/>
      <c r="AB407" s="230"/>
      <c r="AC407" s="230"/>
      <c r="AD407" s="230"/>
      <c r="AE407" s="230"/>
      <c r="AF407" s="230"/>
      <c r="AG407" s="231"/>
      <c r="AH407" s="232"/>
      <c r="AI407" s="230"/>
      <c r="AJ407" s="230"/>
      <c r="AK407" s="230"/>
      <c r="AL407" s="230"/>
      <c r="AM407" s="230"/>
      <c r="AN407" s="230"/>
      <c r="AO407" s="230"/>
      <c r="AP407" s="230"/>
      <c r="AQ407" s="230"/>
      <c r="AR407" s="230"/>
      <c r="AS407" s="231"/>
      <c r="AT407" s="232"/>
      <c r="AU407" s="230"/>
      <c r="AV407" s="230"/>
      <c r="AW407" s="230"/>
      <c r="AX407" s="230"/>
      <c r="AY407" s="230"/>
      <c r="AZ407" s="230"/>
      <c r="BA407" s="230"/>
      <c r="BB407" s="230"/>
      <c r="BC407" s="230"/>
      <c r="BD407" s="230"/>
      <c r="BE407" s="231"/>
      <c r="BF407" s="232"/>
      <c r="BG407" s="230"/>
      <c r="BH407" s="230"/>
      <c r="BI407" s="230"/>
      <c r="BJ407" s="230"/>
      <c r="BK407" s="230"/>
      <c r="BL407" s="230"/>
      <c r="BM407" s="230"/>
      <c r="BN407" s="230"/>
      <c r="BO407" s="230"/>
      <c r="BP407" s="230"/>
      <c r="BQ407" s="231"/>
      <c r="BR407" s="232"/>
      <c r="BS407" s="230"/>
      <c r="BT407" s="230"/>
      <c r="BU407" s="230"/>
      <c r="BV407" s="230"/>
      <c r="BW407" s="230"/>
      <c r="BX407" s="230"/>
      <c r="BY407" s="230"/>
      <c r="BZ407" s="230"/>
      <c r="CA407" s="230"/>
      <c r="CB407" s="230"/>
      <c r="CC407" s="231"/>
      <c r="CD407" s="40" t="s">
        <v>50</v>
      </c>
    </row>
    <row r="408" spans="1:82" ht="26" x14ac:dyDescent="0.35">
      <c r="B408" s="25" t="s">
        <v>713</v>
      </c>
      <c r="C408" s="28" t="s">
        <v>714</v>
      </c>
      <c r="D408" s="131" t="s">
        <v>350</v>
      </c>
      <c r="E408" s="257">
        <v>1</v>
      </c>
      <c r="F408" s="77">
        <v>600000</v>
      </c>
      <c r="G408" s="75">
        <f>+E408*F408</f>
        <v>600000</v>
      </c>
      <c r="H408" s="233"/>
      <c r="I408" s="234"/>
      <c r="J408" s="229"/>
      <c r="K408" s="230"/>
      <c r="L408" s="230"/>
      <c r="M408" s="230"/>
      <c r="N408" s="230"/>
      <c r="O408" s="230"/>
      <c r="P408" s="230"/>
      <c r="Q408" s="230"/>
      <c r="R408" s="230"/>
      <c r="S408" s="230"/>
      <c r="T408" s="230"/>
      <c r="U408" s="231">
        <f t="shared" ref="U408" si="422">G408/6</f>
        <v>100000</v>
      </c>
      <c r="V408" s="229"/>
      <c r="W408" s="230"/>
      <c r="X408" s="230"/>
      <c r="Y408" s="230"/>
      <c r="Z408" s="230"/>
      <c r="AA408" s="230"/>
      <c r="AB408" s="230"/>
      <c r="AC408" s="230"/>
      <c r="AD408" s="230"/>
      <c r="AE408" s="230"/>
      <c r="AF408" s="230"/>
      <c r="AG408" s="231">
        <f t="shared" ref="AG408" si="423">G408/6</f>
        <v>100000</v>
      </c>
      <c r="AH408" s="232"/>
      <c r="AI408" s="230"/>
      <c r="AJ408" s="230"/>
      <c r="AK408" s="230"/>
      <c r="AL408" s="230"/>
      <c r="AM408" s="230"/>
      <c r="AN408" s="230"/>
      <c r="AO408" s="230"/>
      <c r="AP408" s="230"/>
      <c r="AQ408" s="230"/>
      <c r="AR408" s="230"/>
      <c r="AS408" s="231">
        <f t="shared" ref="AS408" si="424">G408/6</f>
        <v>100000</v>
      </c>
      <c r="AT408" s="232"/>
      <c r="AU408" s="230"/>
      <c r="AV408" s="230"/>
      <c r="AW408" s="230"/>
      <c r="AX408" s="230"/>
      <c r="AY408" s="230"/>
      <c r="AZ408" s="230"/>
      <c r="BA408" s="230"/>
      <c r="BB408" s="230"/>
      <c r="BC408" s="230"/>
      <c r="BD408" s="230"/>
      <c r="BE408" s="231">
        <f t="shared" ref="BE408" si="425">G408/6</f>
        <v>100000</v>
      </c>
      <c r="BF408" s="232"/>
      <c r="BG408" s="230"/>
      <c r="BH408" s="230"/>
      <c r="BI408" s="230"/>
      <c r="BJ408" s="230"/>
      <c r="BK408" s="230"/>
      <c r="BL408" s="230"/>
      <c r="BM408" s="230"/>
      <c r="BN408" s="230"/>
      <c r="BO408" s="230"/>
      <c r="BP408" s="230"/>
      <c r="BQ408" s="231">
        <f t="shared" ref="BQ408" si="426">G408/6</f>
        <v>100000</v>
      </c>
      <c r="BR408" s="232"/>
      <c r="BS408" s="230"/>
      <c r="BT408" s="230"/>
      <c r="BU408" s="230"/>
      <c r="BV408" s="230"/>
      <c r="BW408" s="230"/>
      <c r="BX408" s="230"/>
      <c r="BY408" s="230"/>
      <c r="BZ408" s="230"/>
      <c r="CA408" s="230"/>
      <c r="CB408" s="230"/>
      <c r="CC408" s="231">
        <f t="shared" ref="CC408" si="427">G408-SUM(H408:CB408)</f>
        <v>100000</v>
      </c>
      <c r="CD408" s="40" t="s">
        <v>50</v>
      </c>
    </row>
    <row r="409" spans="1:82" x14ac:dyDescent="0.35">
      <c r="B409" s="25" t="s">
        <v>715</v>
      </c>
      <c r="C409" s="28" t="str">
        <f>"Handling costs and profit in respect of payment associated with subitem D10.05(a) ("&amp; TEXT(F409,"###%") &amp; ")"</f>
        <v>Handling costs and profit in respect of payment associated with subitem D10.05(a) (%)</v>
      </c>
      <c r="D409" s="131" t="s">
        <v>213</v>
      </c>
      <c r="E409" s="257">
        <f>+F408</f>
        <v>600000</v>
      </c>
      <c r="F409" s="353"/>
      <c r="G409" s="75">
        <f t="shared" ref="G409:G411" si="428">+E409*F409</f>
        <v>0</v>
      </c>
      <c r="H409" s="233"/>
      <c r="I409" s="234"/>
      <c r="J409" s="229"/>
      <c r="K409" s="230"/>
      <c r="L409" s="230"/>
      <c r="M409" s="230"/>
      <c r="N409" s="230"/>
      <c r="O409" s="230"/>
      <c r="P409" s="230"/>
      <c r="Q409" s="230"/>
      <c r="R409" s="230"/>
      <c r="S409" s="230"/>
      <c r="T409" s="230"/>
      <c r="U409" s="231">
        <f>G409/6</f>
        <v>0</v>
      </c>
      <c r="V409" s="229"/>
      <c r="W409" s="230"/>
      <c r="X409" s="230"/>
      <c r="Y409" s="230"/>
      <c r="Z409" s="230"/>
      <c r="AA409" s="230"/>
      <c r="AB409" s="230"/>
      <c r="AC409" s="230"/>
      <c r="AD409" s="230"/>
      <c r="AE409" s="230"/>
      <c r="AF409" s="230"/>
      <c r="AG409" s="231">
        <f>G409/6</f>
        <v>0</v>
      </c>
      <c r="AH409" s="232"/>
      <c r="AI409" s="230"/>
      <c r="AJ409" s="230"/>
      <c r="AK409" s="230"/>
      <c r="AL409" s="230"/>
      <c r="AM409" s="230"/>
      <c r="AN409" s="230"/>
      <c r="AO409" s="230"/>
      <c r="AP409" s="230"/>
      <c r="AQ409" s="230"/>
      <c r="AR409" s="230"/>
      <c r="AS409" s="231">
        <f>G409/6</f>
        <v>0</v>
      </c>
      <c r="AT409" s="232"/>
      <c r="AU409" s="230"/>
      <c r="AV409" s="230"/>
      <c r="AW409" s="230"/>
      <c r="AX409" s="230"/>
      <c r="AY409" s="230"/>
      <c r="AZ409" s="230"/>
      <c r="BA409" s="230"/>
      <c r="BB409" s="230"/>
      <c r="BC409" s="230"/>
      <c r="BD409" s="230"/>
      <c r="BE409" s="231">
        <f>G409/6</f>
        <v>0</v>
      </c>
      <c r="BF409" s="232"/>
      <c r="BG409" s="230"/>
      <c r="BH409" s="230"/>
      <c r="BI409" s="230"/>
      <c r="BJ409" s="230"/>
      <c r="BK409" s="230"/>
      <c r="BL409" s="230"/>
      <c r="BM409" s="230"/>
      <c r="BN409" s="230"/>
      <c r="BO409" s="230"/>
      <c r="BP409" s="230"/>
      <c r="BQ409" s="231">
        <f>G409/6</f>
        <v>0</v>
      </c>
      <c r="BR409" s="232"/>
      <c r="BS409" s="230"/>
      <c r="BT409" s="230"/>
      <c r="BU409" s="230"/>
      <c r="BV409" s="230"/>
      <c r="BW409" s="230"/>
      <c r="BX409" s="230"/>
      <c r="BY409" s="230"/>
      <c r="BZ409" s="230"/>
      <c r="CA409" s="230"/>
      <c r="CB409" s="230"/>
      <c r="CC409" s="231">
        <f>G409-SUM(H409:CB409)</f>
        <v>0</v>
      </c>
      <c r="CD409" s="40" t="s">
        <v>50</v>
      </c>
    </row>
    <row r="410" spans="1:82" x14ac:dyDescent="0.35">
      <c r="A410" s="44"/>
      <c r="B410" s="74" t="s">
        <v>716</v>
      </c>
      <c r="C410" s="130" t="s">
        <v>717</v>
      </c>
      <c r="D410" s="131" t="s">
        <v>90</v>
      </c>
      <c r="E410" s="255">
        <v>1</v>
      </c>
      <c r="F410" s="215"/>
      <c r="G410" s="75">
        <f t="shared" si="428"/>
        <v>0</v>
      </c>
      <c r="H410" s="229"/>
      <c r="I410" s="231"/>
      <c r="J410" s="229"/>
      <c r="K410" s="230"/>
      <c r="L410" s="230"/>
      <c r="M410" s="230"/>
      <c r="N410" s="230"/>
      <c r="O410" s="230"/>
      <c r="P410" s="230"/>
      <c r="Q410" s="230"/>
      <c r="R410" s="230"/>
      <c r="S410" s="230"/>
      <c r="T410" s="230"/>
      <c r="U410" s="231">
        <f>G410/6</f>
        <v>0</v>
      </c>
      <c r="V410" s="229"/>
      <c r="W410" s="230"/>
      <c r="X410" s="230"/>
      <c r="Y410" s="230"/>
      <c r="Z410" s="230"/>
      <c r="AA410" s="230"/>
      <c r="AB410" s="230"/>
      <c r="AC410" s="230"/>
      <c r="AD410" s="230"/>
      <c r="AE410" s="230"/>
      <c r="AF410" s="230"/>
      <c r="AG410" s="231">
        <f>G410/6</f>
        <v>0</v>
      </c>
      <c r="AH410" s="232"/>
      <c r="AI410" s="230"/>
      <c r="AJ410" s="230"/>
      <c r="AK410" s="230"/>
      <c r="AL410" s="230"/>
      <c r="AM410" s="230"/>
      <c r="AN410" s="230"/>
      <c r="AO410" s="230"/>
      <c r="AP410" s="230"/>
      <c r="AQ410" s="230"/>
      <c r="AR410" s="230"/>
      <c r="AS410" s="231">
        <f>G410/6</f>
        <v>0</v>
      </c>
      <c r="AT410" s="232"/>
      <c r="AU410" s="230"/>
      <c r="AV410" s="230"/>
      <c r="AW410" s="230"/>
      <c r="AX410" s="230"/>
      <c r="AY410" s="230"/>
      <c r="AZ410" s="230"/>
      <c r="BA410" s="230"/>
      <c r="BB410" s="230"/>
      <c r="BC410" s="230"/>
      <c r="BD410" s="230"/>
      <c r="BE410" s="231">
        <f>G410/6</f>
        <v>0</v>
      </c>
      <c r="BF410" s="232"/>
      <c r="BG410" s="230"/>
      <c r="BH410" s="230"/>
      <c r="BI410" s="230"/>
      <c r="BJ410" s="230"/>
      <c r="BK410" s="230"/>
      <c r="BL410" s="230"/>
      <c r="BM410" s="230"/>
      <c r="BN410" s="230"/>
      <c r="BO410" s="230"/>
      <c r="BP410" s="230"/>
      <c r="BQ410" s="231">
        <f>G410/6</f>
        <v>0</v>
      </c>
      <c r="BR410" s="232"/>
      <c r="BS410" s="230"/>
      <c r="BT410" s="230"/>
      <c r="BU410" s="230"/>
      <c r="BV410" s="230"/>
      <c r="BW410" s="230"/>
      <c r="BX410" s="230"/>
      <c r="BY410" s="230"/>
      <c r="BZ410" s="230"/>
      <c r="CA410" s="230"/>
      <c r="CB410" s="230"/>
      <c r="CC410" s="231">
        <f>G410-SUM(H410:CB410)</f>
        <v>0</v>
      </c>
      <c r="CD410" s="40" t="s">
        <v>50</v>
      </c>
    </row>
    <row r="411" spans="1:82" x14ac:dyDescent="0.35">
      <c r="A411" s="44"/>
      <c r="B411" s="74" t="s">
        <v>718</v>
      </c>
      <c r="C411" s="130" t="s">
        <v>719</v>
      </c>
      <c r="D411" s="131" t="s">
        <v>90</v>
      </c>
      <c r="E411" s="255">
        <v>1</v>
      </c>
      <c r="F411" s="215"/>
      <c r="G411" s="75">
        <f t="shared" si="428"/>
        <v>0</v>
      </c>
      <c r="H411" s="229"/>
      <c r="I411" s="231"/>
      <c r="J411" s="229"/>
      <c r="K411" s="230"/>
      <c r="L411" s="230"/>
      <c r="M411" s="230"/>
      <c r="N411" s="230"/>
      <c r="O411" s="230"/>
      <c r="P411" s="230"/>
      <c r="Q411" s="230"/>
      <c r="R411" s="230"/>
      <c r="S411" s="230"/>
      <c r="T411" s="230"/>
      <c r="U411" s="231">
        <f>G411/6</f>
        <v>0</v>
      </c>
      <c r="V411" s="229"/>
      <c r="W411" s="230"/>
      <c r="X411" s="230"/>
      <c r="Y411" s="230"/>
      <c r="Z411" s="230"/>
      <c r="AA411" s="230"/>
      <c r="AB411" s="230"/>
      <c r="AC411" s="230"/>
      <c r="AD411" s="230"/>
      <c r="AE411" s="230"/>
      <c r="AF411" s="230"/>
      <c r="AG411" s="231">
        <f>G411/6</f>
        <v>0</v>
      </c>
      <c r="AH411" s="232"/>
      <c r="AI411" s="230"/>
      <c r="AJ411" s="230"/>
      <c r="AK411" s="230"/>
      <c r="AL411" s="230"/>
      <c r="AM411" s="230"/>
      <c r="AN411" s="230"/>
      <c r="AO411" s="230"/>
      <c r="AP411" s="230"/>
      <c r="AQ411" s="230"/>
      <c r="AR411" s="230"/>
      <c r="AS411" s="231">
        <f>G411/6</f>
        <v>0</v>
      </c>
      <c r="AT411" s="232"/>
      <c r="AU411" s="230"/>
      <c r="AV411" s="230"/>
      <c r="AW411" s="230"/>
      <c r="AX411" s="230"/>
      <c r="AY411" s="230"/>
      <c r="AZ411" s="230"/>
      <c r="BA411" s="230"/>
      <c r="BB411" s="230"/>
      <c r="BC411" s="230"/>
      <c r="BD411" s="230"/>
      <c r="BE411" s="231">
        <f>G411/6</f>
        <v>0</v>
      </c>
      <c r="BF411" s="232"/>
      <c r="BG411" s="230"/>
      <c r="BH411" s="230"/>
      <c r="BI411" s="230"/>
      <c r="BJ411" s="230"/>
      <c r="BK411" s="230"/>
      <c r="BL411" s="230"/>
      <c r="BM411" s="230"/>
      <c r="BN411" s="230"/>
      <c r="BO411" s="230"/>
      <c r="BP411" s="230"/>
      <c r="BQ411" s="231">
        <f>G411/6</f>
        <v>0</v>
      </c>
      <c r="BR411" s="232"/>
      <c r="BS411" s="230"/>
      <c r="BT411" s="230"/>
      <c r="BU411" s="230"/>
      <c r="BV411" s="230"/>
      <c r="BW411" s="230"/>
      <c r="BX411" s="230"/>
      <c r="BY411" s="230"/>
      <c r="BZ411" s="230"/>
      <c r="CA411" s="230"/>
      <c r="CB411" s="230"/>
      <c r="CC411" s="231">
        <f>G411-SUM(H411:CB411)</f>
        <v>0</v>
      </c>
      <c r="CD411" s="40" t="s">
        <v>50</v>
      </c>
    </row>
    <row r="412" spans="1:82" x14ac:dyDescent="0.35">
      <c r="B412" s="262" t="s">
        <v>720</v>
      </c>
      <c r="C412" s="299" t="s">
        <v>721</v>
      </c>
      <c r="D412" s="29"/>
      <c r="E412" s="291"/>
      <c r="F412" s="223"/>
      <c r="G412" s="75"/>
      <c r="H412" s="229"/>
      <c r="I412" s="231"/>
      <c r="J412" s="229"/>
      <c r="K412" s="230"/>
      <c r="L412" s="230"/>
      <c r="M412" s="230"/>
      <c r="N412" s="230"/>
      <c r="O412" s="230"/>
      <c r="P412" s="230"/>
      <c r="Q412" s="230"/>
      <c r="R412" s="230"/>
      <c r="S412" s="230"/>
      <c r="T412" s="230"/>
      <c r="U412" s="231"/>
      <c r="V412" s="229"/>
      <c r="W412" s="230"/>
      <c r="X412" s="230"/>
      <c r="Y412" s="230"/>
      <c r="Z412" s="230"/>
      <c r="AA412" s="230"/>
      <c r="AB412" s="230"/>
      <c r="AC412" s="230"/>
      <c r="AD412" s="230"/>
      <c r="AE412" s="230"/>
      <c r="AF412" s="230"/>
      <c r="AG412" s="231"/>
      <c r="AH412" s="232"/>
      <c r="AI412" s="230"/>
      <c r="AJ412" s="230"/>
      <c r="AK412" s="230"/>
      <c r="AL412" s="230"/>
      <c r="AM412" s="230"/>
      <c r="AN412" s="230"/>
      <c r="AO412" s="230"/>
      <c r="AP412" s="230"/>
      <c r="AQ412" s="230"/>
      <c r="AR412" s="230"/>
      <c r="AS412" s="231"/>
      <c r="AT412" s="232"/>
      <c r="AU412" s="230"/>
      <c r="AV412" s="230"/>
      <c r="AW412" s="230"/>
      <c r="AX412" s="230"/>
      <c r="AY412" s="230"/>
      <c r="AZ412" s="230"/>
      <c r="BA412" s="230"/>
      <c r="BB412" s="230"/>
      <c r="BC412" s="230"/>
      <c r="BD412" s="230"/>
      <c r="BE412" s="231"/>
      <c r="BF412" s="232"/>
      <c r="BG412" s="230"/>
      <c r="BH412" s="230"/>
      <c r="BI412" s="230"/>
      <c r="BJ412" s="230"/>
      <c r="BK412" s="230"/>
      <c r="BL412" s="230"/>
      <c r="BM412" s="230"/>
      <c r="BN412" s="230"/>
      <c r="BO412" s="230"/>
      <c r="BP412" s="230"/>
      <c r="BQ412" s="231"/>
      <c r="BR412" s="232"/>
      <c r="BS412" s="230"/>
      <c r="BT412" s="230"/>
      <c r="BU412" s="230"/>
      <c r="BV412" s="230"/>
      <c r="BW412" s="230"/>
      <c r="BX412" s="230"/>
      <c r="BY412" s="230"/>
      <c r="BZ412" s="230"/>
      <c r="CA412" s="230"/>
      <c r="CB412" s="230"/>
      <c r="CC412" s="231"/>
      <c r="CD412" s="40" t="s">
        <v>50</v>
      </c>
    </row>
    <row r="413" spans="1:82" x14ac:dyDescent="0.35">
      <c r="B413" s="25" t="s">
        <v>722</v>
      </c>
      <c r="C413" s="28" t="s">
        <v>723</v>
      </c>
      <c r="D413" s="131"/>
      <c r="E413" s="291"/>
      <c r="F413" s="223"/>
      <c r="G413" s="75"/>
      <c r="H413" s="229"/>
      <c r="I413" s="231"/>
      <c r="J413" s="229"/>
      <c r="K413" s="230"/>
      <c r="L413" s="230"/>
      <c r="M413" s="230"/>
      <c r="N413" s="230"/>
      <c r="O413" s="230"/>
      <c r="P413" s="230"/>
      <c r="Q413" s="230"/>
      <c r="R413" s="230"/>
      <c r="S413" s="230"/>
      <c r="T413" s="230"/>
      <c r="U413" s="231"/>
      <c r="V413" s="229"/>
      <c r="W413" s="230"/>
      <c r="X413" s="230"/>
      <c r="Y413" s="230"/>
      <c r="Z413" s="230"/>
      <c r="AA413" s="230"/>
      <c r="AB413" s="230"/>
      <c r="AC413" s="230"/>
      <c r="AD413" s="230"/>
      <c r="AE413" s="230"/>
      <c r="AF413" s="230"/>
      <c r="AG413" s="231"/>
      <c r="AH413" s="232"/>
      <c r="AI413" s="230"/>
      <c r="AJ413" s="230"/>
      <c r="AK413" s="230"/>
      <c r="AL413" s="230"/>
      <c r="AM413" s="230"/>
      <c r="AN413" s="230"/>
      <c r="AO413" s="230"/>
      <c r="AP413" s="230"/>
      <c r="AQ413" s="230"/>
      <c r="AR413" s="230"/>
      <c r="AS413" s="231"/>
      <c r="AT413" s="232"/>
      <c r="AU413" s="230"/>
      <c r="AV413" s="230"/>
      <c r="AW413" s="230"/>
      <c r="AX413" s="230"/>
      <c r="AY413" s="230"/>
      <c r="AZ413" s="230"/>
      <c r="BA413" s="230"/>
      <c r="BB413" s="230"/>
      <c r="BC413" s="230"/>
      <c r="BD413" s="230"/>
      <c r="BE413" s="231"/>
      <c r="BF413" s="232"/>
      <c r="BG413" s="230"/>
      <c r="BH413" s="230"/>
      <c r="BI413" s="230"/>
      <c r="BJ413" s="230"/>
      <c r="BK413" s="230"/>
      <c r="BL413" s="230"/>
      <c r="BM413" s="230"/>
      <c r="BN413" s="230"/>
      <c r="BO413" s="230"/>
      <c r="BP413" s="230"/>
      <c r="BQ413" s="231"/>
      <c r="BR413" s="232"/>
      <c r="BS413" s="230"/>
      <c r="BT413" s="230"/>
      <c r="BU413" s="230"/>
      <c r="BV413" s="230"/>
      <c r="BW413" s="230"/>
      <c r="BX413" s="230"/>
      <c r="BY413" s="230"/>
      <c r="BZ413" s="230"/>
      <c r="CA413" s="230"/>
      <c r="CB413" s="230"/>
      <c r="CC413" s="231"/>
      <c r="CD413" s="40" t="s">
        <v>50</v>
      </c>
    </row>
    <row r="414" spans="1:82" x14ac:dyDescent="0.35">
      <c r="B414" s="177" t="s">
        <v>724</v>
      </c>
      <c r="C414" s="178" t="s">
        <v>725</v>
      </c>
      <c r="D414" s="179" t="s">
        <v>350</v>
      </c>
      <c r="E414" s="283">
        <v>0</v>
      </c>
      <c r="F414" s="228"/>
      <c r="G414" s="175">
        <f>+E414*F414</f>
        <v>0</v>
      </c>
      <c r="H414" s="224"/>
      <c r="I414" s="225"/>
      <c r="J414" s="224"/>
      <c r="K414" s="226"/>
      <c r="L414" s="226"/>
      <c r="M414" s="226"/>
      <c r="N414" s="226"/>
      <c r="O414" s="226"/>
      <c r="P414" s="226"/>
      <c r="Q414" s="226"/>
      <c r="R414" s="226"/>
      <c r="S414" s="226"/>
      <c r="T414" s="226"/>
      <c r="U414" s="225"/>
      <c r="V414" s="224"/>
      <c r="W414" s="226"/>
      <c r="X414" s="226"/>
      <c r="Y414" s="226"/>
      <c r="Z414" s="226"/>
      <c r="AA414" s="226"/>
      <c r="AB414" s="226"/>
      <c r="AC414" s="226"/>
      <c r="AD414" s="226"/>
      <c r="AE414" s="226"/>
      <c r="AF414" s="226"/>
      <c r="AG414" s="225"/>
      <c r="AH414" s="227"/>
      <c r="AI414" s="226"/>
      <c r="AJ414" s="226"/>
      <c r="AK414" s="226"/>
      <c r="AL414" s="226"/>
      <c r="AM414" s="226"/>
      <c r="AN414" s="226"/>
      <c r="AO414" s="226"/>
      <c r="AP414" s="226"/>
      <c r="AQ414" s="226"/>
      <c r="AR414" s="226"/>
      <c r="AS414" s="225"/>
      <c r="AT414" s="227"/>
      <c r="AU414" s="226"/>
      <c r="AV414" s="226"/>
      <c r="AW414" s="226"/>
      <c r="AX414" s="226"/>
      <c r="AY414" s="226"/>
      <c r="AZ414" s="226"/>
      <c r="BA414" s="226"/>
      <c r="BB414" s="226"/>
      <c r="BC414" s="226"/>
      <c r="BD414" s="226"/>
      <c r="BE414" s="225"/>
      <c r="BF414" s="227"/>
      <c r="BG414" s="226"/>
      <c r="BH414" s="226"/>
      <c r="BI414" s="226"/>
      <c r="BJ414" s="226"/>
      <c r="BK414" s="226"/>
      <c r="BL414" s="226"/>
      <c r="BM414" s="226"/>
      <c r="BN414" s="226"/>
      <c r="BO414" s="226"/>
      <c r="BP414" s="226"/>
      <c r="BQ414" s="225"/>
      <c r="BR414" s="227"/>
      <c r="BS414" s="226"/>
      <c r="BT414" s="226"/>
      <c r="BU414" s="226"/>
      <c r="BV414" s="226"/>
      <c r="BW414" s="226"/>
      <c r="BX414" s="226"/>
      <c r="BY414" s="226"/>
      <c r="BZ414" s="226"/>
      <c r="CA414" s="226"/>
      <c r="CB414" s="226"/>
      <c r="CC414" s="231">
        <f>G414-SUM(H414:CB414)</f>
        <v>0</v>
      </c>
      <c r="CD414" s="40" t="s">
        <v>50</v>
      </c>
    </row>
    <row r="415" spans="1:82" x14ac:dyDescent="0.35">
      <c r="B415" s="25" t="s">
        <v>726</v>
      </c>
      <c r="C415" s="28" t="s">
        <v>727</v>
      </c>
      <c r="D415" s="29" t="s">
        <v>350</v>
      </c>
      <c r="E415" s="255">
        <v>1</v>
      </c>
      <c r="F415" s="223">
        <v>200000</v>
      </c>
      <c r="G415" s="75">
        <f>+E415*F415</f>
        <v>200000</v>
      </c>
      <c r="H415" s="233"/>
      <c r="I415" s="234"/>
      <c r="J415" s="229"/>
      <c r="K415" s="230"/>
      <c r="L415" s="230"/>
      <c r="M415" s="230"/>
      <c r="N415" s="230"/>
      <c r="O415" s="230"/>
      <c r="P415" s="230"/>
      <c r="Q415" s="230"/>
      <c r="R415" s="230"/>
      <c r="S415" s="230"/>
      <c r="T415" s="230"/>
      <c r="U415" s="231">
        <f t="shared" ref="U415:U417" si="429">G415/6</f>
        <v>33333.33</v>
      </c>
      <c r="V415" s="229"/>
      <c r="W415" s="230"/>
      <c r="X415" s="230"/>
      <c r="Y415" s="230"/>
      <c r="Z415" s="230"/>
      <c r="AA415" s="230"/>
      <c r="AB415" s="230"/>
      <c r="AC415" s="230"/>
      <c r="AD415" s="230"/>
      <c r="AE415" s="230"/>
      <c r="AF415" s="230"/>
      <c r="AG415" s="231">
        <f t="shared" ref="AG415:AG417" si="430">G415/6</f>
        <v>33333.33</v>
      </c>
      <c r="AH415" s="232"/>
      <c r="AI415" s="230"/>
      <c r="AJ415" s="230"/>
      <c r="AK415" s="230"/>
      <c r="AL415" s="230"/>
      <c r="AM415" s="230"/>
      <c r="AN415" s="230"/>
      <c r="AO415" s="230"/>
      <c r="AP415" s="230"/>
      <c r="AQ415" s="230"/>
      <c r="AR415" s="230"/>
      <c r="AS415" s="231">
        <f t="shared" ref="AS415:AS417" si="431">G415/6</f>
        <v>33333.33</v>
      </c>
      <c r="AT415" s="232"/>
      <c r="AU415" s="230"/>
      <c r="AV415" s="230"/>
      <c r="AW415" s="230"/>
      <c r="AX415" s="230"/>
      <c r="AY415" s="230"/>
      <c r="AZ415" s="230"/>
      <c r="BA415" s="230"/>
      <c r="BB415" s="230"/>
      <c r="BC415" s="230"/>
      <c r="BD415" s="230"/>
      <c r="BE415" s="231">
        <f t="shared" ref="BE415:BE417" si="432">G415/6</f>
        <v>33333.33</v>
      </c>
      <c r="BF415" s="232"/>
      <c r="BG415" s="230"/>
      <c r="BH415" s="230"/>
      <c r="BI415" s="230"/>
      <c r="BJ415" s="230"/>
      <c r="BK415" s="230"/>
      <c r="BL415" s="230"/>
      <c r="BM415" s="230"/>
      <c r="BN415" s="230"/>
      <c r="BO415" s="230"/>
      <c r="BP415" s="230"/>
      <c r="BQ415" s="231">
        <f t="shared" ref="BQ415:BQ417" si="433">G415/6</f>
        <v>33333.33</v>
      </c>
      <c r="BR415" s="232"/>
      <c r="BS415" s="230"/>
      <c r="BT415" s="230"/>
      <c r="BU415" s="230"/>
      <c r="BV415" s="230"/>
      <c r="BW415" s="230"/>
      <c r="BX415" s="230"/>
      <c r="BY415" s="230"/>
      <c r="BZ415" s="230"/>
      <c r="CA415" s="230"/>
      <c r="CB415" s="230"/>
      <c r="CC415" s="231">
        <f t="shared" ref="CC415:CC417" si="434">G415-SUM(H415:CB415)</f>
        <v>33333.35</v>
      </c>
      <c r="CD415" s="40" t="s">
        <v>50</v>
      </c>
    </row>
    <row r="416" spans="1:82" x14ac:dyDescent="0.35">
      <c r="B416" s="25" t="s">
        <v>728</v>
      </c>
      <c r="C416" s="28" t="s">
        <v>729</v>
      </c>
      <c r="D416" s="29" t="s">
        <v>350</v>
      </c>
      <c r="E416" s="255">
        <v>1</v>
      </c>
      <c r="F416" s="223">
        <v>200000</v>
      </c>
      <c r="G416" s="75">
        <f>+E416*F416</f>
        <v>200000</v>
      </c>
      <c r="H416" s="233"/>
      <c r="I416" s="234"/>
      <c r="J416" s="229"/>
      <c r="K416" s="230"/>
      <c r="L416" s="230"/>
      <c r="M416" s="230"/>
      <c r="N416" s="230"/>
      <c r="O416" s="230"/>
      <c r="P416" s="230"/>
      <c r="Q416" s="230"/>
      <c r="R416" s="230"/>
      <c r="S416" s="230"/>
      <c r="T416" s="230"/>
      <c r="U416" s="231">
        <f t="shared" si="429"/>
        <v>33333.33</v>
      </c>
      <c r="V416" s="229"/>
      <c r="W416" s="230"/>
      <c r="X416" s="230"/>
      <c r="Y416" s="230"/>
      <c r="Z416" s="230"/>
      <c r="AA416" s="230"/>
      <c r="AB416" s="230"/>
      <c r="AC416" s="230"/>
      <c r="AD416" s="230"/>
      <c r="AE416" s="230"/>
      <c r="AF416" s="230"/>
      <c r="AG416" s="231">
        <f t="shared" si="430"/>
        <v>33333.33</v>
      </c>
      <c r="AH416" s="232"/>
      <c r="AI416" s="230"/>
      <c r="AJ416" s="230"/>
      <c r="AK416" s="230"/>
      <c r="AL416" s="230"/>
      <c r="AM416" s="230"/>
      <c r="AN416" s="230"/>
      <c r="AO416" s="230"/>
      <c r="AP416" s="230"/>
      <c r="AQ416" s="230"/>
      <c r="AR416" s="230"/>
      <c r="AS416" s="231">
        <f t="shared" si="431"/>
        <v>33333.33</v>
      </c>
      <c r="AT416" s="232"/>
      <c r="AU416" s="230"/>
      <c r="AV416" s="230"/>
      <c r="AW416" s="230"/>
      <c r="AX416" s="230"/>
      <c r="AY416" s="230"/>
      <c r="AZ416" s="230"/>
      <c r="BA416" s="230"/>
      <c r="BB416" s="230"/>
      <c r="BC416" s="230"/>
      <c r="BD416" s="230"/>
      <c r="BE416" s="231">
        <f t="shared" si="432"/>
        <v>33333.33</v>
      </c>
      <c r="BF416" s="232"/>
      <c r="BG416" s="230"/>
      <c r="BH416" s="230"/>
      <c r="BI416" s="230"/>
      <c r="BJ416" s="230"/>
      <c r="BK416" s="230"/>
      <c r="BL416" s="230"/>
      <c r="BM416" s="230"/>
      <c r="BN416" s="230"/>
      <c r="BO416" s="230"/>
      <c r="BP416" s="230"/>
      <c r="BQ416" s="231">
        <f t="shared" si="433"/>
        <v>33333.33</v>
      </c>
      <c r="BR416" s="232"/>
      <c r="BS416" s="230"/>
      <c r="BT416" s="230"/>
      <c r="BU416" s="230"/>
      <c r="BV416" s="230"/>
      <c r="BW416" s="230"/>
      <c r="BX416" s="230"/>
      <c r="BY416" s="230"/>
      <c r="BZ416" s="230"/>
      <c r="CA416" s="230"/>
      <c r="CB416" s="230"/>
      <c r="CC416" s="231">
        <f t="shared" si="434"/>
        <v>33333.35</v>
      </c>
      <c r="CD416" s="40" t="s">
        <v>50</v>
      </c>
    </row>
    <row r="417" spans="1:82" x14ac:dyDescent="0.35">
      <c r="B417" s="25" t="s">
        <v>730</v>
      </c>
      <c r="C417" s="28" t="s">
        <v>731</v>
      </c>
      <c r="D417" s="29" t="s">
        <v>350</v>
      </c>
      <c r="E417" s="298">
        <v>1</v>
      </c>
      <c r="F417" s="223">
        <v>200000</v>
      </c>
      <c r="G417" s="75">
        <f>+E417*F417</f>
        <v>200000</v>
      </c>
      <c r="H417" s="233"/>
      <c r="I417" s="234"/>
      <c r="J417" s="229"/>
      <c r="K417" s="230"/>
      <c r="L417" s="230"/>
      <c r="M417" s="230"/>
      <c r="N417" s="230"/>
      <c r="O417" s="230"/>
      <c r="P417" s="230"/>
      <c r="Q417" s="230"/>
      <c r="R417" s="230"/>
      <c r="S417" s="230"/>
      <c r="T417" s="230"/>
      <c r="U417" s="231">
        <f t="shared" si="429"/>
        <v>33333.33</v>
      </c>
      <c r="V417" s="229"/>
      <c r="W417" s="230"/>
      <c r="X417" s="230"/>
      <c r="Y417" s="230"/>
      <c r="Z417" s="230"/>
      <c r="AA417" s="230"/>
      <c r="AB417" s="230"/>
      <c r="AC417" s="230"/>
      <c r="AD417" s="230"/>
      <c r="AE417" s="230"/>
      <c r="AF417" s="230"/>
      <c r="AG417" s="231">
        <f t="shared" si="430"/>
        <v>33333.33</v>
      </c>
      <c r="AH417" s="232"/>
      <c r="AI417" s="230"/>
      <c r="AJ417" s="230"/>
      <c r="AK417" s="230"/>
      <c r="AL417" s="230"/>
      <c r="AM417" s="230"/>
      <c r="AN417" s="230"/>
      <c r="AO417" s="230"/>
      <c r="AP417" s="230"/>
      <c r="AQ417" s="230"/>
      <c r="AR417" s="230"/>
      <c r="AS417" s="231">
        <f t="shared" si="431"/>
        <v>33333.33</v>
      </c>
      <c r="AT417" s="232"/>
      <c r="AU417" s="230"/>
      <c r="AV417" s="230"/>
      <c r="AW417" s="230"/>
      <c r="AX417" s="230"/>
      <c r="AY417" s="230"/>
      <c r="AZ417" s="230"/>
      <c r="BA417" s="230"/>
      <c r="BB417" s="230"/>
      <c r="BC417" s="230"/>
      <c r="BD417" s="230"/>
      <c r="BE417" s="231">
        <f t="shared" si="432"/>
        <v>33333.33</v>
      </c>
      <c r="BF417" s="232"/>
      <c r="BG417" s="230"/>
      <c r="BH417" s="230"/>
      <c r="BI417" s="230"/>
      <c r="BJ417" s="230"/>
      <c r="BK417" s="230"/>
      <c r="BL417" s="230"/>
      <c r="BM417" s="230"/>
      <c r="BN417" s="230"/>
      <c r="BO417" s="230"/>
      <c r="BP417" s="230"/>
      <c r="BQ417" s="231">
        <f t="shared" si="433"/>
        <v>33333.33</v>
      </c>
      <c r="BR417" s="232"/>
      <c r="BS417" s="230"/>
      <c r="BT417" s="230"/>
      <c r="BU417" s="230"/>
      <c r="BV417" s="230"/>
      <c r="BW417" s="230"/>
      <c r="BX417" s="230"/>
      <c r="BY417" s="230"/>
      <c r="BZ417" s="230"/>
      <c r="CA417" s="230"/>
      <c r="CB417" s="230"/>
      <c r="CC417" s="231">
        <f t="shared" si="434"/>
        <v>33333.35</v>
      </c>
      <c r="CD417" s="40"/>
    </row>
    <row r="418" spans="1:82" x14ac:dyDescent="0.35">
      <c r="B418" s="26" t="s">
        <v>732</v>
      </c>
      <c r="C418" s="27" t="str">
        <f>"Handling cost and profit in respect of subitems D10.06(a)(i), (ii), and (iii) ("&amp; TEXT(F418,"###%") &amp; ")"</f>
        <v>Handling cost and profit in respect of subitems D10.06(a)(i), (ii), and (iii) (%)</v>
      </c>
      <c r="D418" s="256" t="s">
        <v>213</v>
      </c>
      <c r="E418" s="291">
        <f>+F416+F415+F414</f>
        <v>400000</v>
      </c>
      <c r="F418" s="353"/>
      <c r="G418" s="75">
        <f t="shared" ref="G418" si="435">+E418*F418</f>
        <v>0</v>
      </c>
      <c r="H418" s="233"/>
      <c r="I418" s="234"/>
      <c r="J418" s="229"/>
      <c r="K418" s="230"/>
      <c r="L418" s="230"/>
      <c r="M418" s="230"/>
      <c r="N418" s="230"/>
      <c r="O418" s="230"/>
      <c r="P418" s="230"/>
      <c r="Q418" s="230"/>
      <c r="R418" s="230"/>
      <c r="S418" s="230"/>
      <c r="T418" s="230"/>
      <c r="U418" s="231">
        <f>G418/6</f>
        <v>0</v>
      </c>
      <c r="V418" s="229"/>
      <c r="W418" s="230"/>
      <c r="X418" s="230"/>
      <c r="Y418" s="230"/>
      <c r="Z418" s="230"/>
      <c r="AA418" s="230"/>
      <c r="AB418" s="230"/>
      <c r="AC418" s="230"/>
      <c r="AD418" s="230"/>
      <c r="AE418" s="230"/>
      <c r="AF418" s="230"/>
      <c r="AG418" s="231">
        <f>G418/6</f>
        <v>0</v>
      </c>
      <c r="AH418" s="232"/>
      <c r="AI418" s="230"/>
      <c r="AJ418" s="230"/>
      <c r="AK418" s="230"/>
      <c r="AL418" s="230"/>
      <c r="AM418" s="230"/>
      <c r="AN418" s="230"/>
      <c r="AO418" s="230"/>
      <c r="AP418" s="230"/>
      <c r="AQ418" s="230"/>
      <c r="AR418" s="230"/>
      <c r="AS418" s="231">
        <f>G418/6</f>
        <v>0</v>
      </c>
      <c r="AT418" s="232"/>
      <c r="AU418" s="230"/>
      <c r="AV418" s="230"/>
      <c r="AW418" s="230"/>
      <c r="AX418" s="230"/>
      <c r="AY418" s="230"/>
      <c r="AZ418" s="230"/>
      <c r="BA418" s="230"/>
      <c r="BB418" s="230"/>
      <c r="BC418" s="230"/>
      <c r="BD418" s="230"/>
      <c r="BE418" s="231">
        <f>G418/6</f>
        <v>0</v>
      </c>
      <c r="BF418" s="232"/>
      <c r="BG418" s="230"/>
      <c r="BH418" s="230"/>
      <c r="BI418" s="230"/>
      <c r="BJ418" s="230"/>
      <c r="BK418" s="230"/>
      <c r="BL418" s="230"/>
      <c r="BM418" s="230"/>
      <c r="BN418" s="230"/>
      <c r="BO418" s="230"/>
      <c r="BP418" s="230"/>
      <c r="BQ418" s="231">
        <f>G418/6</f>
        <v>0</v>
      </c>
      <c r="BR418" s="232"/>
      <c r="BS418" s="230"/>
      <c r="BT418" s="230"/>
      <c r="BU418" s="230"/>
      <c r="BV418" s="230"/>
      <c r="BW418" s="230"/>
      <c r="BX418" s="230"/>
      <c r="BY418" s="230"/>
      <c r="BZ418" s="230"/>
      <c r="CA418" s="230"/>
      <c r="CB418" s="230"/>
      <c r="CC418" s="231">
        <f>G418-SUM(H418:CB418)</f>
        <v>0</v>
      </c>
      <c r="CD418" s="40" t="s">
        <v>50</v>
      </c>
    </row>
    <row r="419" spans="1:82" x14ac:dyDescent="0.35">
      <c r="B419" s="25" t="s">
        <v>733</v>
      </c>
      <c r="C419" s="28" t="s">
        <v>734</v>
      </c>
      <c r="D419" s="131"/>
      <c r="E419" s="255"/>
      <c r="F419" s="223"/>
      <c r="G419" s="75"/>
      <c r="H419" s="229"/>
      <c r="I419" s="231"/>
      <c r="J419" s="229"/>
      <c r="K419" s="230"/>
      <c r="L419" s="230"/>
      <c r="M419" s="230"/>
      <c r="N419" s="230"/>
      <c r="O419" s="230"/>
      <c r="P419" s="230"/>
      <c r="Q419" s="230"/>
      <c r="R419" s="230"/>
      <c r="S419" s="230"/>
      <c r="T419" s="230"/>
      <c r="U419" s="231"/>
      <c r="V419" s="229"/>
      <c r="W419" s="230"/>
      <c r="X419" s="230"/>
      <c r="Y419" s="230"/>
      <c r="Z419" s="230"/>
      <c r="AA419" s="230"/>
      <c r="AB419" s="230"/>
      <c r="AC419" s="230"/>
      <c r="AD419" s="230"/>
      <c r="AE419" s="230"/>
      <c r="AF419" s="230"/>
      <c r="AG419" s="231"/>
      <c r="AH419" s="232"/>
      <c r="AI419" s="230"/>
      <c r="AJ419" s="230"/>
      <c r="AK419" s="230"/>
      <c r="AL419" s="230"/>
      <c r="AM419" s="230"/>
      <c r="AN419" s="230"/>
      <c r="AO419" s="230"/>
      <c r="AP419" s="230"/>
      <c r="AQ419" s="230"/>
      <c r="AR419" s="230"/>
      <c r="AS419" s="231"/>
      <c r="AT419" s="232"/>
      <c r="AU419" s="230"/>
      <c r="AV419" s="230"/>
      <c r="AW419" s="230"/>
      <c r="AX419" s="230"/>
      <c r="AY419" s="230"/>
      <c r="AZ419" s="230"/>
      <c r="BA419" s="230"/>
      <c r="BB419" s="230"/>
      <c r="BC419" s="230"/>
      <c r="BD419" s="230"/>
      <c r="BE419" s="231"/>
      <c r="BF419" s="232"/>
      <c r="BG419" s="230"/>
      <c r="BH419" s="230"/>
      <c r="BI419" s="230"/>
      <c r="BJ419" s="230"/>
      <c r="BK419" s="230"/>
      <c r="BL419" s="230"/>
      <c r="BM419" s="230"/>
      <c r="BN419" s="230"/>
      <c r="BO419" s="230"/>
      <c r="BP419" s="230"/>
      <c r="BQ419" s="231"/>
      <c r="BR419" s="232"/>
      <c r="BS419" s="230"/>
      <c r="BT419" s="230"/>
      <c r="BU419" s="230"/>
      <c r="BV419" s="230"/>
      <c r="BW419" s="230"/>
      <c r="BX419" s="230"/>
      <c r="BY419" s="230"/>
      <c r="BZ419" s="230"/>
      <c r="CA419" s="230"/>
      <c r="CB419" s="230"/>
      <c r="CC419" s="231"/>
      <c r="CD419" s="40" t="s">
        <v>50</v>
      </c>
    </row>
    <row r="420" spans="1:82" x14ac:dyDescent="0.35">
      <c r="B420" s="177" t="s">
        <v>735</v>
      </c>
      <c r="C420" s="178" t="s">
        <v>736</v>
      </c>
      <c r="D420" s="179" t="s">
        <v>682</v>
      </c>
      <c r="E420" s="283">
        <v>0</v>
      </c>
      <c r="F420" s="223"/>
      <c r="G420" s="175">
        <f>+E420*F420</f>
        <v>0</v>
      </c>
      <c r="H420" s="233"/>
      <c r="I420" s="234"/>
      <c r="J420" s="229"/>
      <c r="K420" s="230"/>
      <c r="L420" s="230"/>
      <c r="M420" s="230"/>
      <c r="N420" s="230"/>
      <c r="O420" s="230"/>
      <c r="P420" s="230"/>
      <c r="Q420" s="230"/>
      <c r="R420" s="230"/>
      <c r="S420" s="230"/>
      <c r="T420" s="230"/>
      <c r="U420" s="231">
        <f t="shared" ref="U420" si="436">G420/6</f>
        <v>0</v>
      </c>
      <c r="V420" s="229"/>
      <c r="W420" s="230"/>
      <c r="X420" s="230"/>
      <c r="Y420" s="230"/>
      <c r="Z420" s="230"/>
      <c r="AA420" s="230"/>
      <c r="AB420" s="230"/>
      <c r="AC420" s="230"/>
      <c r="AD420" s="230"/>
      <c r="AE420" s="230"/>
      <c r="AF420" s="230"/>
      <c r="AG420" s="231">
        <f t="shared" ref="AG420" si="437">G420/6</f>
        <v>0</v>
      </c>
      <c r="AH420" s="232"/>
      <c r="AI420" s="230"/>
      <c r="AJ420" s="230"/>
      <c r="AK420" s="230"/>
      <c r="AL420" s="230"/>
      <c r="AM420" s="230"/>
      <c r="AN420" s="230"/>
      <c r="AO420" s="230"/>
      <c r="AP420" s="230"/>
      <c r="AQ420" s="230"/>
      <c r="AR420" s="230"/>
      <c r="AS420" s="231">
        <f t="shared" ref="AS420" si="438">G420/6</f>
        <v>0</v>
      </c>
      <c r="AT420" s="232"/>
      <c r="AU420" s="230"/>
      <c r="AV420" s="230"/>
      <c r="AW420" s="230"/>
      <c r="AX420" s="230"/>
      <c r="AY420" s="230"/>
      <c r="AZ420" s="230"/>
      <c r="BA420" s="230"/>
      <c r="BB420" s="230"/>
      <c r="BC420" s="230"/>
      <c r="BD420" s="230"/>
      <c r="BE420" s="231">
        <f t="shared" ref="BE420" si="439">G420/6</f>
        <v>0</v>
      </c>
      <c r="BF420" s="232"/>
      <c r="BG420" s="230"/>
      <c r="BH420" s="230"/>
      <c r="BI420" s="230"/>
      <c r="BJ420" s="230"/>
      <c r="BK420" s="230"/>
      <c r="BL420" s="230"/>
      <c r="BM420" s="230"/>
      <c r="BN420" s="230"/>
      <c r="BO420" s="230"/>
      <c r="BP420" s="230"/>
      <c r="BQ420" s="231">
        <f t="shared" ref="BQ420" si="440">G420/6</f>
        <v>0</v>
      </c>
      <c r="BR420" s="232"/>
      <c r="BS420" s="230"/>
      <c r="BT420" s="230"/>
      <c r="BU420" s="230"/>
      <c r="BV420" s="230"/>
      <c r="BW420" s="230"/>
      <c r="BX420" s="230"/>
      <c r="BY420" s="230"/>
      <c r="BZ420" s="230"/>
      <c r="CA420" s="230"/>
      <c r="CB420" s="230"/>
      <c r="CC420" s="231">
        <f t="shared" ref="CC420" si="441">G420-SUM(H420:CB420)</f>
        <v>0</v>
      </c>
      <c r="CD420" s="40" t="s">
        <v>50</v>
      </c>
    </row>
    <row r="421" spans="1:82" x14ac:dyDescent="0.35">
      <c r="B421" s="177" t="s">
        <v>737</v>
      </c>
      <c r="C421" s="178" t="s">
        <v>738</v>
      </c>
      <c r="D421" s="179" t="s">
        <v>708</v>
      </c>
      <c r="E421" s="283">
        <v>0</v>
      </c>
      <c r="F421" s="223"/>
      <c r="G421" s="175">
        <f>+SUM(H421:CC421)</f>
        <v>0</v>
      </c>
      <c r="H421" s="229"/>
      <c r="I421" s="231"/>
      <c r="J421" s="229"/>
      <c r="K421" s="230"/>
      <c r="L421" s="230"/>
      <c r="M421" s="230"/>
      <c r="N421" s="230"/>
      <c r="O421" s="230"/>
      <c r="P421" s="230"/>
      <c r="Q421" s="230"/>
      <c r="R421" s="230"/>
      <c r="S421" s="230"/>
      <c r="T421" s="230"/>
      <c r="U421" s="231"/>
      <c r="V421" s="229"/>
      <c r="W421" s="230"/>
      <c r="X421" s="230"/>
      <c r="Y421" s="230"/>
      <c r="Z421" s="230"/>
      <c r="AA421" s="230"/>
      <c r="AB421" s="230"/>
      <c r="AC421" s="230"/>
      <c r="AD421" s="230"/>
      <c r="AE421" s="230"/>
      <c r="AF421" s="230"/>
      <c r="AG421" s="231"/>
      <c r="AH421" s="232"/>
      <c r="AI421" s="230"/>
      <c r="AJ421" s="230"/>
      <c r="AK421" s="230"/>
      <c r="AL421" s="230"/>
      <c r="AM421" s="230"/>
      <c r="AN421" s="230"/>
      <c r="AO421" s="230"/>
      <c r="AP421" s="230"/>
      <c r="AQ421" s="230"/>
      <c r="AR421" s="230"/>
      <c r="AS421" s="231"/>
      <c r="AT421" s="232"/>
      <c r="AU421" s="230"/>
      <c r="AV421" s="230"/>
      <c r="AW421" s="230"/>
      <c r="AX421" s="230"/>
      <c r="AY421" s="230"/>
      <c r="AZ421" s="230"/>
      <c r="BA421" s="230"/>
      <c r="BB421" s="230"/>
      <c r="BC421" s="230"/>
      <c r="BD421" s="230"/>
      <c r="BE421" s="231"/>
      <c r="BF421" s="232"/>
      <c r="BG421" s="230"/>
      <c r="BH421" s="230"/>
      <c r="BI421" s="230"/>
      <c r="BJ421" s="230"/>
      <c r="BK421" s="230"/>
      <c r="BL421" s="230"/>
      <c r="BM421" s="230"/>
      <c r="BN421" s="230"/>
      <c r="BO421" s="230"/>
      <c r="BP421" s="230"/>
      <c r="BQ421" s="231"/>
      <c r="BR421" s="232"/>
      <c r="BS421" s="230"/>
      <c r="BT421" s="230"/>
      <c r="BU421" s="230"/>
      <c r="BV421" s="230"/>
      <c r="BW421" s="230"/>
      <c r="BX421" s="230"/>
      <c r="BY421" s="230"/>
      <c r="BZ421" s="230"/>
      <c r="CA421" s="230"/>
      <c r="CB421" s="230"/>
      <c r="CC421" s="231"/>
      <c r="CD421" s="40" t="s">
        <v>50</v>
      </c>
    </row>
    <row r="422" spans="1:82" x14ac:dyDescent="0.35">
      <c r="B422" s="25" t="s">
        <v>739</v>
      </c>
      <c r="C422" s="28" t="s">
        <v>740</v>
      </c>
      <c r="D422" s="29" t="s">
        <v>682</v>
      </c>
      <c r="E422" s="255">
        <v>1</v>
      </c>
      <c r="F422" s="223">
        <v>100000</v>
      </c>
      <c r="G422" s="75">
        <f>+E422*F422</f>
        <v>100000</v>
      </c>
      <c r="H422" s="233"/>
      <c r="I422" s="234"/>
      <c r="J422" s="229"/>
      <c r="K422" s="230"/>
      <c r="L422" s="230"/>
      <c r="M422" s="230"/>
      <c r="N422" s="230"/>
      <c r="O422" s="230"/>
      <c r="P422" s="230"/>
      <c r="Q422" s="230"/>
      <c r="R422" s="230"/>
      <c r="S422" s="230"/>
      <c r="T422" s="230"/>
      <c r="U422" s="231">
        <f t="shared" ref="U422" si="442">G422/6</f>
        <v>16666.669999999998</v>
      </c>
      <c r="V422" s="229"/>
      <c r="W422" s="230"/>
      <c r="X422" s="230"/>
      <c r="Y422" s="230"/>
      <c r="Z422" s="230"/>
      <c r="AA422" s="230"/>
      <c r="AB422" s="230"/>
      <c r="AC422" s="230"/>
      <c r="AD422" s="230"/>
      <c r="AE422" s="230"/>
      <c r="AF422" s="230"/>
      <c r="AG422" s="231">
        <f t="shared" ref="AG422" si="443">G422/6</f>
        <v>16666.669999999998</v>
      </c>
      <c r="AH422" s="232"/>
      <c r="AI422" s="230"/>
      <c r="AJ422" s="230"/>
      <c r="AK422" s="230"/>
      <c r="AL422" s="230"/>
      <c r="AM422" s="230"/>
      <c r="AN422" s="230"/>
      <c r="AO422" s="230"/>
      <c r="AP422" s="230"/>
      <c r="AQ422" s="230"/>
      <c r="AR422" s="230"/>
      <c r="AS422" s="231">
        <f t="shared" ref="AS422" si="444">G422/6</f>
        <v>16666.669999999998</v>
      </c>
      <c r="AT422" s="232"/>
      <c r="AU422" s="230"/>
      <c r="AV422" s="230"/>
      <c r="AW422" s="230"/>
      <c r="AX422" s="230"/>
      <c r="AY422" s="230"/>
      <c r="AZ422" s="230"/>
      <c r="BA422" s="230"/>
      <c r="BB422" s="230"/>
      <c r="BC422" s="230"/>
      <c r="BD422" s="230"/>
      <c r="BE422" s="231">
        <f t="shared" ref="BE422" si="445">G422/6</f>
        <v>16666.669999999998</v>
      </c>
      <c r="BF422" s="232"/>
      <c r="BG422" s="230"/>
      <c r="BH422" s="230"/>
      <c r="BI422" s="230"/>
      <c r="BJ422" s="230"/>
      <c r="BK422" s="230"/>
      <c r="BL422" s="230"/>
      <c r="BM422" s="230"/>
      <c r="BN422" s="230"/>
      <c r="BO422" s="230"/>
      <c r="BP422" s="230"/>
      <c r="BQ422" s="231">
        <f t="shared" ref="BQ422" si="446">G422/6</f>
        <v>16666.669999999998</v>
      </c>
      <c r="BR422" s="232"/>
      <c r="BS422" s="230"/>
      <c r="BT422" s="230"/>
      <c r="BU422" s="230"/>
      <c r="BV422" s="230"/>
      <c r="BW422" s="230"/>
      <c r="BX422" s="230"/>
      <c r="BY422" s="230"/>
      <c r="BZ422" s="230"/>
      <c r="CA422" s="230"/>
      <c r="CB422" s="230"/>
      <c r="CC422" s="231">
        <f t="shared" ref="CC422" si="447">G422-SUM(H422:CB422)</f>
        <v>16666.650000000001</v>
      </c>
      <c r="CD422" s="40" t="s">
        <v>50</v>
      </c>
    </row>
    <row r="423" spans="1:82" x14ac:dyDescent="0.35">
      <c r="A423" s="44"/>
      <c r="B423" s="74" t="s">
        <v>741</v>
      </c>
      <c r="C423" s="130" t="s">
        <v>742</v>
      </c>
      <c r="D423" s="131" t="s">
        <v>90</v>
      </c>
      <c r="E423" s="255">
        <v>1</v>
      </c>
      <c r="F423" s="215"/>
      <c r="G423" s="75">
        <f t="shared" ref="G423" si="448">+E423*F423</f>
        <v>0</v>
      </c>
      <c r="H423" s="229"/>
      <c r="I423" s="231"/>
      <c r="J423" s="229"/>
      <c r="K423" s="230"/>
      <c r="L423" s="230"/>
      <c r="M423" s="230"/>
      <c r="N423" s="230"/>
      <c r="O423" s="230"/>
      <c r="P423" s="230"/>
      <c r="Q423" s="230"/>
      <c r="R423" s="230"/>
      <c r="S423" s="230"/>
      <c r="T423" s="230"/>
      <c r="U423" s="231">
        <f>G423/6</f>
        <v>0</v>
      </c>
      <c r="V423" s="229"/>
      <c r="W423" s="230"/>
      <c r="X423" s="230"/>
      <c r="Y423" s="230"/>
      <c r="Z423" s="230"/>
      <c r="AA423" s="230"/>
      <c r="AB423" s="230"/>
      <c r="AC423" s="230"/>
      <c r="AD423" s="230"/>
      <c r="AE423" s="230"/>
      <c r="AF423" s="230"/>
      <c r="AG423" s="231">
        <f>G423/6</f>
        <v>0</v>
      </c>
      <c r="AH423" s="232"/>
      <c r="AI423" s="230"/>
      <c r="AJ423" s="230"/>
      <c r="AK423" s="230"/>
      <c r="AL423" s="230"/>
      <c r="AM423" s="230"/>
      <c r="AN423" s="230"/>
      <c r="AO423" s="230"/>
      <c r="AP423" s="230"/>
      <c r="AQ423" s="230"/>
      <c r="AR423" s="230"/>
      <c r="AS423" s="231">
        <f>G423/6</f>
        <v>0</v>
      </c>
      <c r="AT423" s="232"/>
      <c r="AU423" s="230"/>
      <c r="AV423" s="230"/>
      <c r="AW423" s="230"/>
      <c r="AX423" s="230"/>
      <c r="AY423" s="230"/>
      <c r="AZ423" s="230"/>
      <c r="BA423" s="230"/>
      <c r="BB423" s="230"/>
      <c r="BC423" s="230"/>
      <c r="BD423" s="230"/>
      <c r="BE423" s="231">
        <f>G423/6</f>
        <v>0</v>
      </c>
      <c r="BF423" s="232"/>
      <c r="BG423" s="230"/>
      <c r="BH423" s="230"/>
      <c r="BI423" s="230"/>
      <c r="BJ423" s="230"/>
      <c r="BK423" s="230"/>
      <c r="BL423" s="230"/>
      <c r="BM423" s="230"/>
      <c r="BN423" s="230"/>
      <c r="BO423" s="230"/>
      <c r="BP423" s="230"/>
      <c r="BQ423" s="231">
        <f>G423/6</f>
        <v>0</v>
      </c>
      <c r="BR423" s="232"/>
      <c r="BS423" s="230"/>
      <c r="BT423" s="230"/>
      <c r="BU423" s="230"/>
      <c r="BV423" s="230"/>
      <c r="BW423" s="230"/>
      <c r="BX423" s="230"/>
      <c r="BY423" s="230"/>
      <c r="BZ423" s="230"/>
      <c r="CA423" s="230"/>
      <c r="CB423" s="230"/>
      <c r="CC423" s="231">
        <f>G423-SUM(H423:CB423)</f>
        <v>0</v>
      </c>
      <c r="CD423" s="40" t="s">
        <v>50</v>
      </c>
    </row>
    <row r="424" spans="1:82" ht="26" x14ac:dyDescent="0.35">
      <c r="B424" s="25" t="s">
        <v>743</v>
      </c>
      <c r="C424" s="355" t="str">
        <f>"Nominated Subcontract Contract Participation Works and Services (including Provisional Sums and allowances in the Nominated Subcontract for Schedule D series ("&amp; TEXT(F424,"## ### ###") &amp;")"</f>
        <v>Nominated Subcontract Contract Participation Works and Services (including Provisional Sums and allowances in the Nominated Subcontract for Schedule D series (3 254 000)</v>
      </c>
      <c r="D424" s="29" t="s">
        <v>350</v>
      </c>
      <c r="E424" s="255">
        <v>1</v>
      </c>
      <c r="F424" s="223">
        <f>ROUND(2712000*1.2,-3)</f>
        <v>3254000</v>
      </c>
      <c r="G424" s="75">
        <f>+E424*F424</f>
        <v>3254000</v>
      </c>
      <c r="H424" s="233"/>
      <c r="I424" s="234"/>
      <c r="J424" s="229"/>
      <c r="K424" s="230"/>
      <c r="L424" s="230"/>
      <c r="M424" s="230"/>
      <c r="N424" s="230"/>
      <c r="O424" s="230"/>
      <c r="P424" s="230"/>
      <c r="Q424" s="230"/>
      <c r="R424" s="230"/>
      <c r="S424" s="230"/>
      <c r="T424" s="230"/>
      <c r="U424" s="231">
        <f t="shared" ref="U424" si="449">G424/6</f>
        <v>542333.32999999996</v>
      </c>
      <c r="V424" s="229"/>
      <c r="W424" s="230"/>
      <c r="X424" s="230"/>
      <c r="Y424" s="230"/>
      <c r="Z424" s="230"/>
      <c r="AA424" s="230"/>
      <c r="AB424" s="230"/>
      <c r="AC424" s="230"/>
      <c r="AD424" s="230"/>
      <c r="AE424" s="230"/>
      <c r="AF424" s="230"/>
      <c r="AG424" s="231">
        <f t="shared" ref="AG424" si="450">G424/6</f>
        <v>542333.32999999996</v>
      </c>
      <c r="AH424" s="232"/>
      <c r="AI424" s="230"/>
      <c r="AJ424" s="230"/>
      <c r="AK424" s="230"/>
      <c r="AL424" s="230"/>
      <c r="AM424" s="230"/>
      <c r="AN424" s="230"/>
      <c r="AO424" s="230"/>
      <c r="AP424" s="230"/>
      <c r="AQ424" s="230"/>
      <c r="AR424" s="230"/>
      <c r="AS424" s="231">
        <f t="shared" ref="AS424" si="451">G424/6</f>
        <v>542333.32999999996</v>
      </c>
      <c r="AT424" s="232"/>
      <c r="AU424" s="230"/>
      <c r="AV424" s="230"/>
      <c r="AW424" s="230"/>
      <c r="AX424" s="230"/>
      <c r="AY424" s="230"/>
      <c r="AZ424" s="230"/>
      <c r="BA424" s="230"/>
      <c r="BB424" s="230"/>
      <c r="BC424" s="230"/>
      <c r="BD424" s="230"/>
      <c r="BE424" s="231">
        <f t="shared" ref="BE424" si="452">G424/6</f>
        <v>542333.32999999996</v>
      </c>
      <c r="BF424" s="232"/>
      <c r="BG424" s="230"/>
      <c r="BH424" s="230"/>
      <c r="BI424" s="230"/>
      <c r="BJ424" s="230"/>
      <c r="BK424" s="230"/>
      <c r="BL424" s="230"/>
      <c r="BM424" s="230"/>
      <c r="BN424" s="230"/>
      <c r="BO424" s="230"/>
      <c r="BP424" s="230"/>
      <c r="BQ424" s="231">
        <f t="shared" ref="BQ424" si="453">G424/6</f>
        <v>542333.32999999996</v>
      </c>
      <c r="BR424" s="232"/>
      <c r="BS424" s="230"/>
      <c r="BT424" s="230"/>
      <c r="BU424" s="230"/>
      <c r="BV424" s="230"/>
      <c r="BW424" s="230"/>
      <c r="BX424" s="230"/>
      <c r="BY424" s="230"/>
      <c r="BZ424" s="230"/>
      <c r="CA424" s="230"/>
      <c r="CB424" s="230"/>
      <c r="CC424" s="231">
        <f t="shared" ref="CC424" si="454">G424-SUM(H424:CB424)</f>
        <v>542333.35</v>
      </c>
      <c r="CD424" s="40" t="s">
        <v>50</v>
      </c>
    </row>
    <row r="425" spans="1:82" ht="26" x14ac:dyDescent="0.35">
      <c r="B425" s="26" t="s">
        <v>744</v>
      </c>
      <c r="C425" s="356" t="str">
        <f>"Nominated Subcontract Contract Participation Works and Services - Overhead charges and Profit in respect of B-6014-a ("&amp; TEXT(F389,"###%") &amp; ")"</f>
        <v>Nominated Subcontract Contract Participation Works and Services - Overhead charges and Profit in respect of B-6014-a (%)</v>
      </c>
      <c r="D425" s="256" t="s">
        <v>213</v>
      </c>
      <c r="E425" s="291">
        <f>F424</f>
        <v>3254000</v>
      </c>
      <c r="F425" s="353"/>
      <c r="G425" s="75">
        <f t="shared" ref="G425" si="455">+E425*F425</f>
        <v>0</v>
      </c>
      <c r="H425" s="233"/>
      <c r="I425" s="234"/>
      <c r="J425" s="229"/>
      <c r="K425" s="230"/>
      <c r="L425" s="230"/>
      <c r="M425" s="230"/>
      <c r="N425" s="230"/>
      <c r="O425" s="230"/>
      <c r="P425" s="230"/>
      <c r="Q425" s="230"/>
      <c r="R425" s="230"/>
      <c r="S425" s="230"/>
      <c r="T425" s="230"/>
      <c r="U425" s="231">
        <f>G425/6</f>
        <v>0</v>
      </c>
      <c r="V425" s="229"/>
      <c r="W425" s="230"/>
      <c r="X425" s="230"/>
      <c r="Y425" s="230"/>
      <c r="Z425" s="230"/>
      <c r="AA425" s="230"/>
      <c r="AB425" s="230"/>
      <c r="AC425" s="230"/>
      <c r="AD425" s="230"/>
      <c r="AE425" s="230"/>
      <c r="AF425" s="230"/>
      <c r="AG425" s="231">
        <f>G425/6</f>
        <v>0</v>
      </c>
      <c r="AH425" s="232"/>
      <c r="AI425" s="230"/>
      <c r="AJ425" s="230"/>
      <c r="AK425" s="230"/>
      <c r="AL425" s="230"/>
      <c r="AM425" s="230"/>
      <c r="AN425" s="230"/>
      <c r="AO425" s="230"/>
      <c r="AP425" s="230"/>
      <c r="AQ425" s="230"/>
      <c r="AR425" s="230"/>
      <c r="AS425" s="231">
        <f>G425/6</f>
        <v>0</v>
      </c>
      <c r="AT425" s="232"/>
      <c r="AU425" s="230"/>
      <c r="AV425" s="230"/>
      <c r="AW425" s="230"/>
      <c r="AX425" s="230"/>
      <c r="AY425" s="230"/>
      <c r="AZ425" s="230"/>
      <c r="BA425" s="230"/>
      <c r="BB425" s="230"/>
      <c r="BC425" s="230"/>
      <c r="BD425" s="230"/>
      <c r="BE425" s="231">
        <f>G425/6</f>
        <v>0</v>
      </c>
      <c r="BF425" s="232"/>
      <c r="BG425" s="230"/>
      <c r="BH425" s="230"/>
      <c r="BI425" s="230"/>
      <c r="BJ425" s="230"/>
      <c r="BK425" s="230"/>
      <c r="BL425" s="230"/>
      <c r="BM425" s="230"/>
      <c r="BN425" s="230"/>
      <c r="BO425" s="230"/>
      <c r="BP425" s="230"/>
      <c r="BQ425" s="231">
        <f>G425/6</f>
        <v>0</v>
      </c>
      <c r="BR425" s="232"/>
      <c r="BS425" s="230"/>
      <c r="BT425" s="230"/>
      <c r="BU425" s="230"/>
      <c r="BV425" s="230"/>
      <c r="BW425" s="230"/>
      <c r="BX425" s="230"/>
      <c r="BY425" s="230"/>
      <c r="BZ425" s="230"/>
      <c r="CA425" s="230"/>
      <c r="CB425" s="230"/>
      <c r="CC425" s="231">
        <f>G425-SUM(H425:CB425)</f>
        <v>0</v>
      </c>
      <c r="CD425" s="40" t="s">
        <v>50</v>
      </c>
    </row>
    <row r="426" spans="1:82" x14ac:dyDescent="0.35">
      <c r="B426" s="163"/>
      <c r="C426" s="164"/>
      <c r="D426" s="165"/>
      <c r="E426" s="286"/>
      <c r="F426" s="303"/>
      <c r="G426" s="173"/>
      <c r="H426" s="166"/>
      <c r="I426" s="167"/>
      <c r="J426" s="166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67"/>
      <c r="V426" s="168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67"/>
      <c r="AH426" s="168"/>
      <c r="AI426" s="110"/>
      <c r="AJ426" s="110"/>
      <c r="AK426" s="110"/>
      <c r="AL426" s="110"/>
      <c r="AM426" s="110"/>
      <c r="AN426" s="110"/>
      <c r="AO426" s="110"/>
      <c r="AP426" s="110"/>
      <c r="AQ426" s="110"/>
      <c r="AR426" s="110"/>
      <c r="AS426" s="167"/>
      <c r="AT426" s="168"/>
      <c r="AU426" s="110"/>
      <c r="AV426" s="110"/>
      <c r="AW426" s="110"/>
      <c r="AX426" s="110"/>
      <c r="AY426" s="110"/>
      <c r="AZ426" s="110"/>
      <c r="BA426" s="110"/>
      <c r="BB426" s="110"/>
      <c r="BC426" s="110"/>
      <c r="BD426" s="110"/>
      <c r="BE426" s="167"/>
      <c r="BF426" s="168"/>
      <c r="BG426" s="110"/>
      <c r="BH426" s="110"/>
      <c r="BI426" s="110"/>
      <c r="BJ426" s="110"/>
      <c r="BK426" s="110"/>
      <c r="BL426" s="110"/>
      <c r="BM426" s="110"/>
      <c r="BN426" s="110"/>
      <c r="BO426" s="110"/>
      <c r="BP426" s="110"/>
      <c r="BQ426" s="167"/>
      <c r="BR426" s="168"/>
      <c r="BS426" s="110"/>
      <c r="BT426" s="110"/>
      <c r="BU426" s="110"/>
      <c r="BV426" s="110"/>
      <c r="BW426" s="110"/>
      <c r="BX426" s="110"/>
      <c r="BY426" s="110"/>
      <c r="BZ426" s="110"/>
      <c r="CA426" s="110"/>
      <c r="CB426" s="110"/>
      <c r="CC426" s="167"/>
      <c r="CD426" s="40"/>
    </row>
    <row r="427" spans="1:82" x14ac:dyDescent="0.35">
      <c r="CD427" s="40"/>
    </row>
    <row r="428" spans="1:82" x14ac:dyDescent="0.35">
      <c r="CD428" s="40"/>
    </row>
  </sheetData>
  <sheetProtection algorithmName="SHA-512" hashValue="8ks1BN5geTdlNsVC8Y+mpoPzw6lw4A+ZH8BRouzDtzT6CQoGzIZrIGvQXSGbdrPI7kFN2stVTNYw4+5FFHhJAQ==" saltValue="CfASlKyaXYjn4detDi9YyQ==" spinCount="100000" sheet="1" objects="1" scenarios="1" selectLockedCells="1"/>
  <autoFilter ref="C2:F426" xr:uid="{00000000-0001-0000-0300-000000000000}"/>
  <dataConsolidate link="1"/>
  <mergeCells count="28">
    <mergeCell ref="C25:F25"/>
    <mergeCell ref="C26:F26"/>
    <mergeCell ref="C24:F24"/>
    <mergeCell ref="B2:B3"/>
    <mergeCell ref="C2:C3"/>
    <mergeCell ref="F2:F3"/>
    <mergeCell ref="E2:E3"/>
    <mergeCell ref="D2:D3"/>
    <mergeCell ref="C20:F20"/>
    <mergeCell ref="C21:F21"/>
    <mergeCell ref="C22:F22"/>
    <mergeCell ref="C23:F23"/>
    <mergeCell ref="C11:F11"/>
    <mergeCell ref="C12:F12"/>
    <mergeCell ref="C13:F13"/>
    <mergeCell ref="C14:F14"/>
    <mergeCell ref="C15:F15"/>
    <mergeCell ref="BR2:CC2"/>
    <mergeCell ref="J2:U2"/>
    <mergeCell ref="H2:I2"/>
    <mergeCell ref="C8:F8"/>
    <mergeCell ref="C7:F7"/>
    <mergeCell ref="C6:F6"/>
    <mergeCell ref="AT2:BE2"/>
    <mergeCell ref="BF2:BQ2"/>
    <mergeCell ref="G2:G3"/>
    <mergeCell ref="V2:AG2"/>
    <mergeCell ref="AH2:AS2"/>
  </mergeCells>
  <phoneticPr fontId="49" type="noConversion"/>
  <conditionalFormatting sqref="G2:G26 H169:I172 H207:BQ267 H272:BQ309 G273:G274 BR273:CC274 G275:CC277 BR278:CC282 G281:G282 G284:G285 BR284:CC285">
    <cfRule type="expression" dxfId="42" priority="277">
      <formula>G$20&gt;0.4</formula>
    </cfRule>
  </conditionalFormatting>
  <conditionalFormatting sqref="G31:G36">
    <cfRule type="expression" dxfId="41" priority="131">
      <formula>G$20&gt;0.4</formula>
    </cfRule>
  </conditionalFormatting>
  <conditionalFormatting sqref="G159:G172">
    <cfRule type="expression" dxfId="40" priority="146">
      <formula>G$20&gt;0.4</formula>
    </cfRule>
  </conditionalFormatting>
  <conditionalFormatting sqref="G210:G223">
    <cfRule type="expression" dxfId="39" priority="85">
      <formula>G$20&gt;0.4</formula>
    </cfRule>
  </conditionalFormatting>
  <conditionalFormatting sqref="G392">
    <cfRule type="expression" dxfId="38" priority="3">
      <formula>G$20&gt;0.4</formula>
    </cfRule>
  </conditionalFormatting>
  <conditionalFormatting sqref="G396:G409 G412:G417">
    <cfRule type="expression" dxfId="37" priority="79">
      <formula>G$20&gt;0.4</formula>
    </cfRule>
  </conditionalFormatting>
  <conditionalFormatting sqref="G278:BQ280">
    <cfRule type="expression" dxfId="36" priority="946">
      <formula>G$20&gt;0.4</formula>
    </cfRule>
  </conditionalFormatting>
  <conditionalFormatting sqref="G27:CC29">
    <cfRule type="expression" dxfId="35" priority="310">
      <formula>G$20&gt;0.4</formula>
    </cfRule>
  </conditionalFormatting>
  <conditionalFormatting sqref="G37:CC158">
    <cfRule type="expression" dxfId="34" priority="7">
      <formula>G$20&gt;0.4</formula>
    </cfRule>
  </conditionalFormatting>
  <conditionalFormatting sqref="G173:CC209">
    <cfRule type="expression" dxfId="33" priority="11">
      <formula>G$20&gt;0.4</formula>
    </cfRule>
  </conditionalFormatting>
  <conditionalFormatting sqref="G224:CC272">
    <cfRule type="expression" dxfId="32" priority="10">
      <formula>G$20&gt;0.4</formula>
    </cfRule>
  </conditionalFormatting>
  <conditionalFormatting sqref="G286:CC389">
    <cfRule type="expression" dxfId="31" priority="5">
      <formula>G$20&gt;0.4</formula>
    </cfRule>
  </conditionalFormatting>
  <conditionalFormatting sqref="G393:CC395">
    <cfRule type="expression" dxfId="30" priority="317">
      <formula>G$20&gt;0.4</formula>
    </cfRule>
  </conditionalFormatting>
  <conditionalFormatting sqref="G410:CC411">
    <cfRule type="expression" dxfId="29" priority="56">
      <formula>G$20&gt;0.4</formula>
    </cfRule>
  </conditionalFormatting>
  <conditionalFormatting sqref="G418:CC425">
    <cfRule type="expression" dxfId="28" priority="54">
      <formula>G$20&gt;0.4</formula>
    </cfRule>
  </conditionalFormatting>
  <conditionalFormatting sqref="H2 G283:CC283 G426">
    <cfRule type="expression" dxfId="27" priority="1153">
      <formula>G$20&gt;0.4</formula>
    </cfRule>
  </conditionalFormatting>
  <conditionalFormatting sqref="H386:I414">
    <cfRule type="expression" dxfId="26" priority="4">
      <formula>H$20&gt;0.4</formula>
    </cfRule>
  </conditionalFormatting>
  <conditionalFormatting sqref="H423:I423">
    <cfRule type="expression" dxfId="25" priority="55">
      <formula>H$20&gt;0.4</formula>
    </cfRule>
  </conditionalFormatting>
  <conditionalFormatting sqref="H109:BQ109">
    <cfRule type="expression" dxfId="24" priority="46">
      <formula>H$20&gt;0.4</formula>
    </cfRule>
  </conditionalFormatting>
  <conditionalFormatting sqref="H164:BQ168">
    <cfRule type="expression" dxfId="23" priority="149">
      <formula>H$20&gt;0.4</formula>
    </cfRule>
  </conditionalFormatting>
  <conditionalFormatting sqref="H3:CC26">
    <cfRule type="expression" dxfId="22" priority="311">
      <formula>H$20&gt;0.4</formula>
    </cfRule>
  </conditionalFormatting>
  <conditionalFormatting sqref="H30:CC36">
    <cfRule type="expression" dxfId="21" priority="57">
      <formula>H$20&gt;0.4</formula>
    </cfRule>
  </conditionalFormatting>
  <conditionalFormatting sqref="H159:CC163">
    <cfRule type="expression" dxfId="20" priority="63">
      <formula>H$20&gt;0.4</formula>
    </cfRule>
  </conditionalFormatting>
  <conditionalFormatting sqref="H212:CC223">
    <cfRule type="expression" dxfId="19" priority="123">
      <formula>H$20&gt;0.4</formula>
    </cfRule>
  </conditionalFormatting>
  <conditionalFormatting sqref="H415:CC417">
    <cfRule type="expression" dxfId="18" priority="314">
      <formula>H$20&gt;0.4</formula>
    </cfRule>
  </conditionalFormatting>
  <conditionalFormatting sqref="J2 V2 AH2">
    <cfRule type="expression" dxfId="17" priority="1154">
      <formula>K$20&gt;0.4</formula>
    </cfRule>
  </conditionalFormatting>
  <conditionalFormatting sqref="J412:BQ414">
    <cfRule type="expression" dxfId="16" priority="407">
      <formula>J$20&gt;0.4</formula>
    </cfRule>
  </conditionalFormatting>
  <conditionalFormatting sqref="J406:CB406">
    <cfRule type="expression" dxfId="15" priority="77">
      <formula>J$20&gt;0.4</formula>
    </cfRule>
  </conditionalFormatting>
  <conditionalFormatting sqref="J164:CC172">
    <cfRule type="expression" dxfId="14" priority="62">
      <formula>J$20&gt;0.4</formula>
    </cfRule>
  </conditionalFormatting>
  <conditionalFormatting sqref="J392:CC392">
    <cfRule type="expression" dxfId="13" priority="1">
      <formula>J$20&gt;0.4</formula>
    </cfRule>
  </conditionalFormatting>
  <conditionalFormatting sqref="J396:CC405">
    <cfRule type="expression" dxfId="12" priority="61">
      <formula>J$20&gt;0.4</formula>
    </cfRule>
  </conditionalFormatting>
  <conditionalFormatting sqref="J407:CC409">
    <cfRule type="expression" dxfId="11" priority="70">
      <formula>J$20&gt;0.4</formula>
    </cfRule>
  </conditionalFormatting>
  <conditionalFormatting sqref="U284">
    <cfRule type="expression" dxfId="10" priority="245">
      <formula>U$20&gt;0.4</formula>
    </cfRule>
  </conditionalFormatting>
  <conditionalFormatting sqref="AG284">
    <cfRule type="expression" dxfId="9" priority="234">
      <formula>AG$20&gt;0.4</formula>
    </cfRule>
  </conditionalFormatting>
  <conditionalFormatting sqref="AS297">
    <cfRule type="expression" dxfId="8" priority="223">
      <formula>AS$20&gt;0.4</formula>
    </cfRule>
  </conditionalFormatting>
  <conditionalFormatting sqref="AT2">
    <cfRule type="expression" dxfId="7" priority="1152">
      <formula>AU$20&gt;0.4</formula>
    </cfRule>
  </conditionalFormatting>
  <conditionalFormatting sqref="BF2">
    <cfRule type="expression" dxfId="6" priority="1151">
      <formula>BG$20&gt;0.4</formula>
    </cfRule>
  </conditionalFormatting>
  <conditionalFormatting sqref="BR2">
    <cfRule type="expression" dxfId="5" priority="1149">
      <formula>BS$20&gt;0.4</formula>
    </cfRule>
  </conditionalFormatting>
  <conditionalFormatting sqref="BR210:CC211">
    <cfRule type="expression" dxfId="4" priority="126">
      <formula>BR$20&gt;0.4</formula>
    </cfRule>
  </conditionalFormatting>
  <conditionalFormatting sqref="BR412:CC413 BR414:CB414">
    <cfRule type="expression" dxfId="3" priority="414">
      <formula>BR$20&gt;0.4</formula>
    </cfRule>
  </conditionalFormatting>
  <conditionalFormatting sqref="CC406:CC407">
    <cfRule type="expression" dxfId="2" priority="76">
      <formula>CC$20&gt;0.4</formula>
    </cfRule>
  </conditionalFormatting>
  <conditionalFormatting sqref="CC412:CC414">
    <cfRule type="expression" dxfId="1" priority="93">
      <formula>CC$20&gt;0.4</formula>
    </cfRule>
  </conditionalFormatting>
  <conditionalFormatting sqref="CC421">
    <cfRule type="expression" dxfId="0" priority="75">
      <formula>CC$20&gt;0.4</formula>
    </cfRule>
  </conditionalFormatting>
  <printOptions horizontalCentered="1"/>
  <pageMargins left="0.23622047244094491" right="0.23622047244094491" top="0.31496062992125984" bottom="0.59055118110236227" header="0.31496062992125984" footer="0.31496062992125984"/>
  <pageSetup paperSize="8" scale="17" fitToWidth="6" fitToHeight="3" orientation="portrait" r:id="rId1"/>
  <headerFooter>
    <oddHeader>&amp;RPage &amp;P of &amp;N</oddHeader>
    <oddFooter>&amp;L&amp;8&amp;F
&amp;A&amp;C&amp;8Page &amp;P of &amp;N&amp;R&amp;8&amp;D &amp; &amp;T</oddFooter>
  </headerFooter>
  <colBreaks count="1" manualBreakCount="1">
    <brk id="34" min="1" max="39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03655C8DEAD45ADC5AC5910DB4450" ma:contentTypeVersion="6" ma:contentTypeDescription="Create a new document." ma:contentTypeScope="" ma:versionID="bc7075c814592157c2e5bbceb7e31a27">
  <xsd:schema xmlns:xsd="http://www.w3.org/2001/XMLSchema" xmlns:xs="http://www.w3.org/2001/XMLSchema" xmlns:p="http://schemas.microsoft.com/office/2006/metadata/properties" xmlns:ns2="f5a72ee0-e247-45f6-8ba6-5d74c7efc1e8" xmlns:ns3="46247b72-f465-4c55-a5c4-a859933fa762" targetNamespace="http://schemas.microsoft.com/office/2006/metadata/properties" ma:root="true" ma:fieldsID="4a2808304998d794937a85a1355f5a7e" ns2:_="" ns3:_="">
    <xsd:import namespace="f5a72ee0-e247-45f6-8ba6-5d74c7efc1e8"/>
    <xsd:import namespace="46247b72-f465-4c55-a5c4-a859933fa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72ee0-e247-45f6-8ba6-5d74c7efc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7b72-f465-4c55-a5c4-a859933f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28E26F-45A5-4D77-9B95-A73B78AC74B4}"/>
</file>

<file path=customXml/itemProps2.xml><?xml version="1.0" encoding="utf-8"?>
<ds:datastoreItem xmlns:ds="http://schemas.openxmlformats.org/officeDocument/2006/customXml" ds:itemID="{BBCEC02C-B268-4ECB-AD6E-43447D0EC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CDD57-B54C-435B-9904-9337D2420948}">
  <ds:schemaRefs>
    <ds:schemaRef ds:uri="http://schemas.microsoft.com/office/infopath/2007/PartnerControls"/>
    <ds:schemaRef ds:uri="2f66bd90-a49a-4be0-9887-b30c45916387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c0e8e149-fda3-4d43-91c3-62b536578f2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Title Page</vt:lpstr>
      <vt:lpstr>ETOC to Model</vt:lpstr>
      <vt:lpstr>N3MH Totals</vt:lpstr>
      <vt:lpstr>Mariannhill</vt:lpstr>
      <vt:lpstr>'ETOC to Model'!Print_Area</vt:lpstr>
      <vt:lpstr>Mariannhill!Print_Area</vt:lpstr>
      <vt:lpstr>'N3MH Totals'!Print_Area</vt:lpstr>
      <vt:lpstr>'Title Page'!Print_Area</vt:lpstr>
      <vt:lpstr>'ETOC to Model'!Print_Titles</vt:lpstr>
      <vt:lpstr>Mariannhill!Print_Titles</vt:lpstr>
      <vt:lpstr>'N3MH Totals'!Print_Titles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TPO Consulting (Pty) Ltd</dc:creator>
  <cp:keywords/>
  <dc:description/>
  <cp:lastModifiedBy>Marina Gersbach</cp:lastModifiedBy>
  <cp:revision/>
  <dcterms:created xsi:type="dcterms:W3CDTF">2015-10-21T15:56:36Z</dcterms:created>
  <dcterms:modified xsi:type="dcterms:W3CDTF">2026-10-08T13:40:20Z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0x01010041C03655C8DEAD45ADC5AC5910DB4450</vt:lpwstr>
  </property>
  <property fmtid="{D5CDD505-2E9C-101B-9397-08002B2CF9AE}" pid="3" name="MediaServiceImageTags">
    <vt:lpwstr/>
  </property>
  <property fmtid="{D5CDD505-2E9C-101B-9397-08002B2CF9AE}" pid="4" name="Order">
    <vt:r8>33200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